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05" activeTab="0"/>
  </bookViews>
  <sheets>
    <sheet name="прил1" sheetId="1" r:id="rId1"/>
    <sheet name="прил2" sheetId="2" r:id="rId2"/>
    <sheet name="прил3" sheetId="3" r:id="rId3"/>
    <sheet name="прил4" sheetId="4" r:id="rId4"/>
  </sheets>
  <definedNames>
    <definedName name="_xlnm.Print_Titles" localSheetId="0">'прил1'!$13:$14</definedName>
    <definedName name="_xlnm.Print_Titles" localSheetId="1">'прил2'!$9:$9</definedName>
    <definedName name="_xlnm.Print_Titles" localSheetId="3">'прил4'!$11:$11</definedName>
  </definedNames>
  <calcPr fullCalcOnLoad="1" fullPrecision="0"/>
</workbook>
</file>

<file path=xl/sharedStrings.xml><?xml version="1.0" encoding="utf-8"?>
<sst xmlns="http://schemas.openxmlformats.org/spreadsheetml/2006/main" count="2496" uniqueCount="663">
  <si>
    <t>Наименование</t>
  </si>
  <si>
    <t>Код главы</t>
  </si>
  <si>
    <t>ПР</t>
  </si>
  <si>
    <t>ЦСР</t>
  </si>
  <si>
    <t>ВР</t>
  </si>
  <si>
    <t>001</t>
  </si>
  <si>
    <t>0106</t>
  </si>
  <si>
    <t>002</t>
  </si>
  <si>
    <t>003</t>
  </si>
  <si>
    <t>004</t>
  </si>
  <si>
    <t>Социальная политика</t>
  </si>
  <si>
    <t>0800</t>
  </si>
  <si>
    <t>Жилищно-коммунальное хозяйство</t>
  </si>
  <si>
    <t>011</t>
  </si>
  <si>
    <t>013</t>
  </si>
  <si>
    <t>014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</si>
  <si>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</si>
  <si>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</si>
  <si>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</si>
  <si>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</si>
  <si>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Итого  расходов:</t>
  </si>
  <si>
    <t>005</t>
  </si>
  <si>
    <t>012</t>
  </si>
  <si>
    <t>Общегосударственные вопросы</t>
  </si>
  <si>
    <t xml:space="preserve">Центральный аппарат </t>
  </si>
  <si>
    <t>0100</t>
  </si>
  <si>
    <t>0103</t>
  </si>
  <si>
    <t>0804</t>
  </si>
  <si>
    <t>0104</t>
  </si>
  <si>
    <t>0102</t>
  </si>
  <si>
    <t>070 00 00</t>
  </si>
  <si>
    <t>0115</t>
  </si>
  <si>
    <t>065 00 00</t>
  </si>
  <si>
    <t>0900</t>
  </si>
  <si>
    <t>0904</t>
  </si>
  <si>
    <t>Другие общегосударственные вопросы</t>
  </si>
  <si>
    <t>0400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</si>
  <si>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</si>
  <si>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</si>
  <si>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0300</t>
  </si>
  <si>
    <t>0309</t>
  </si>
  <si>
    <t>0700</t>
  </si>
  <si>
    <t>0701</t>
  </si>
  <si>
    <t>0702</t>
  </si>
  <si>
    <t>421 00 00</t>
  </si>
  <si>
    <t xml:space="preserve">Обеспечение деятельности подведомственных учреждений </t>
  </si>
  <si>
    <t>423 00 00</t>
  </si>
  <si>
    <t>Молодежная политика  и оздоровление детей</t>
  </si>
  <si>
    <t>0707</t>
  </si>
  <si>
    <t>Другие вопросы в области образования</t>
  </si>
  <si>
    <t>0709</t>
  </si>
  <si>
    <t>452 00 00</t>
  </si>
  <si>
    <t>0902</t>
  </si>
  <si>
    <t>Культура</t>
  </si>
  <si>
    <t>Дворцы и дома культуры, другие учреждения культуры и средств массовой информации</t>
  </si>
  <si>
    <t>0801</t>
  </si>
  <si>
    <t>440 00 00</t>
  </si>
  <si>
    <t>Музеи и постоянные выставки</t>
  </si>
  <si>
    <t>441 00 00</t>
  </si>
  <si>
    <t>Библиотеки</t>
  </si>
  <si>
    <t>442 00 00</t>
  </si>
  <si>
    <t>0901</t>
  </si>
  <si>
    <t>470 00 00</t>
  </si>
  <si>
    <t>Фельдшерско-акушерские пункты</t>
  </si>
  <si>
    <t>478 00 00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</si>
  <si>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</si>
  <si>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</si>
  <si>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</si>
  <si>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</si>
  <si>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</si>
  <si>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1006</t>
  </si>
  <si>
    <t>1004</t>
  </si>
  <si>
    <t>0500</t>
  </si>
  <si>
    <t>Национальная экономика</t>
  </si>
  <si>
    <t>0600</t>
  </si>
  <si>
    <t>Периодическая печать и издательства</t>
  </si>
  <si>
    <t>Резервные фонды</t>
  </si>
  <si>
    <t>Процентные платежи по муниципальному долгу</t>
  </si>
  <si>
    <t>тыс.руб.</t>
  </si>
  <si>
    <t xml:space="preserve">Наименование разделов и подразделов 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</si>
  <si>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</si>
  <si>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</si>
  <si>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</si>
  <si>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</si>
  <si>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</si>
  <si>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</si>
  <si>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Молодежная политика и оздоровление детей</t>
  </si>
  <si>
    <t>Расходы на исполнение закона Амурской области "О социальных гарантиях педагогическим работникам области"</t>
  </si>
  <si>
    <t xml:space="preserve">Культура </t>
  </si>
  <si>
    <t>СОЦИАЛЬНАЯ ПОЛИТИКА</t>
  </si>
  <si>
    <t>ИТОГО РАСХОДОВ:</t>
  </si>
  <si>
    <t>Поликлиники, амбулатории, диагностические центры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</si>
  <si>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</si>
  <si>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Жилищное хозяйство</t>
  </si>
  <si>
    <t>0501</t>
  </si>
  <si>
    <t>0920000</t>
  </si>
  <si>
    <t>Финансовая поддержка на возвратной основе (увеличение задолженности по бюджетным кредитам)</t>
  </si>
  <si>
    <t>Финансовая поддержка на возвратной основе (уменьшение задолженности по бюджетным кредитам)</t>
  </si>
  <si>
    <t>Другие вопросы в области жилищно-коммунального хозяйства</t>
  </si>
  <si>
    <t>Целевые программы муниципальных образований</t>
  </si>
  <si>
    <t>795 00 00</t>
  </si>
  <si>
    <t>Мероприятия по проведению оздоровительной  кампании детей</t>
  </si>
  <si>
    <t>Совет народных депутатов Белогорского городского самоуправления</t>
  </si>
  <si>
    <t>Комитет имущественных отношений администрации города Белогорска</t>
  </si>
  <si>
    <t>Управление по делам  гражданской обороны и чрезвычайным ситуациям города Белогорска</t>
  </si>
  <si>
    <t>МУ "Отдел культуры администрации города Белогорска"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</si>
  <si>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</si>
  <si>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</si>
  <si>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</si>
  <si>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</si>
  <si>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Другие вопросы  в области жилищно-коммунального хозяйства</t>
  </si>
  <si>
    <t>Обеспечение  деятельности подведомственных учреждений</t>
  </si>
  <si>
    <t>Председатель представительного органа муниципального образования</t>
  </si>
  <si>
    <t>Глава муниципального образования</t>
  </si>
  <si>
    <t>Школы- детские сады, школы начальные, неполные средние и средние</t>
  </si>
  <si>
    <t>Процентные  платежи по долговым обязательствам</t>
  </si>
  <si>
    <t>Администрация города Белогорск</t>
  </si>
  <si>
    <t>Муниципальное учреждение финансовое управление администрации города Белогорска</t>
  </si>
  <si>
    <t>Учреждения по внешкольной работе с детьми</t>
  </si>
  <si>
    <t>000</t>
  </si>
  <si>
    <t>Приложение № 4</t>
  </si>
  <si>
    <t>к решению Белогорского городского Совета народных депутатов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</si>
  <si>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</si>
  <si>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Функционирование  Правительства  Российской Федерации, высших исполнительных органов 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</si>
  <si>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</si>
  <si>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Стационарная медицинская помощь</t>
  </si>
  <si>
    <t xml:space="preserve">Скорая медицинская помощь </t>
  </si>
  <si>
    <t>Амбулаторная помощь</t>
  </si>
  <si>
    <t>Физическая культура и спорт</t>
  </si>
  <si>
    <t>Охрана семьи и детства</t>
  </si>
  <si>
    <t xml:space="preserve"> Выполнение функций органами местного самоуправления</t>
  </si>
  <si>
    <t>500</t>
  </si>
  <si>
    <t>Прочие расходы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</si>
  <si>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</si>
  <si>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 Российской Федерации  и органов местного самоуправления</t>
  </si>
  <si>
    <t xml:space="preserve">Прочие расходы </t>
  </si>
  <si>
    <t>Выполнение функций бюджетными учреждениями</t>
  </si>
  <si>
    <t>420 99 00</t>
  </si>
  <si>
    <t>002 00 00</t>
  </si>
  <si>
    <t>002 04 00</t>
  </si>
  <si>
    <t>002 11 00</t>
  </si>
  <si>
    <t>Периодические издания, учрежденные органами законодательной и исполнительной  власти</t>
  </si>
  <si>
    <t>457 00 00</t>
  </si>
  <si>
    <t>457 99 00</t>
  </si>
  <si>
    <t>002 03 00</t>
  </si>
  <si>
    <t>070 05 00</t>
  </si>
  <si>
    <t>Стационарная  медицинская помощь</t>
  </si>
  <si>
    <t>065 03 00</t>
  </si>
  <si>
    <t>Социальные выплаты</t>
  </si>
  <si>
    <t>421 99 00</t>
  </si>
  <si>
    <t>423 99 00</t>
  </si>
  <si>
    <t>432 00 00</t>
  </si>
  <si>
    <t>432 99 00</t>
  </si>
  <si>
    <t>452 99  00</t>
  </si>
  <si>
    <t>Выполнение функций  бюджетными учреждениями</t>
  </si>
  <si>
    <t>440 99 00</t>
  </si>
  <si>
    <t>441 99 00</t>
  </si>
  <si>
    <t>442 99 00</t>
  </si>
  <si>
    <t>Руководство и управление в сфере  установленных функций органов государственной власти субъектов Российской Федерации  и органов местного самоуправления</t>
  </si>
  <si>
    <t>452 99 00</t>
  </si>
  <si>
    <t>Больницы, клиники, госпитали, медико-санитарные части</t>
  </si>
  <si>
    <t>470 99 00</t>
  </si>
  <si>
    <t>Станции скорой и неотложной помощи</t>
  </si>
  <si>
    <t>477 99 00</t>
  </si>
  <si>
    <t>478 99 00</t>
  </si>
  <si>
    <t>471 99 00</t>
  </si>
  <si>
    <t>Реализация государственных функций, связанных с общегосударственным управлением</t>
  </si>
  <si>
    <t>092 00 00</t>
  </si>
  <si>
    <t>795 04 00</t>
  </si>
  <si>
    <t>795 12 00</t>
  </si>
  <si>
    <t>Прочие мероприятия по благоустройству городских округов и поселений</t>
  </si>
  <si>
    <t>Охрана окружающей среды</t>
  </si>
  <si>
    <t>Сбор, удаление отходов и очистка сточных вод</t>
  </si>
  <si>
    <t>Сбор и удаление твердых отходов</t>
  </si>
  <si>
    <t>0503</t>
  </si>
  <si>
    <t>0407</t>
  </si>
  <si>
    <t>Лесное хозяйство</t>
  </si>
  <si>
    <t>0505</t>
  </si>
  <si>
    <t>0602</t>
  </si>
  <si>
    <t>795 13 00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</si>
  <si>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</si>
  <si>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</si>
  <si>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</si>
  <si>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0412</t>
  </si>
  <si>
    <t>600 05 00</t>
  </si>
  <si>
    <t>600 04 00</t>
  </si>
  <si>
    <t>600 03 00</t>
  </si>
  <si>
    <t>600 01 00</t>
  </si>
  <si>
    <t>600 00 00</t>
  </si>
  <si>
    <t>400 01 00</t>
  </si>
  <si>
    <t xml:space="preserve">Сбор,  удаление отходов и очистка сточных вод </t>
  </si>
  <si>
    <t>0302</t>
  </si>
  <si>
    <t>Органы внутренних дел</t>
  </si>
  <si>
    <t>Обеспечение деятельности подведомственных учреждений</t>
  </si>
  <si>
    <t>Резервные фонды местных администраций</t>
  </si>
  <si>
    <t>795 17 00</t>
  </si>
  <si>
    <t>МУ "Комитет по образованию, делам молодежи" администрации г.Белогорска</t>
  </si>
  <si>
    <t>471 00  00</t>
  </si>
  <si>
    <t>007</t>
  </si>
  <si>
    <t>Поисковые и аварийно-спасательные учреждения</t>
  </si>
  <si>
    <t>Приложение № 2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</si>
  <si>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</si>
  <si>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</si>
  <si>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Руководитель контрольно-счетной палаты муниципального образования и его заместители</t>
  </si>
  <si>
    <t xml:space="preserve">Лесное хозяйство </t>
  </si>
  <si>
    <t>Мероприятия в области охраны, восстановления и использования лесов</t>
  </si>
  <si>
    <t>795 01 00</t>
  </si>
  <si>
    <t>795 11 00</t>
  </si>
  <si>
    <t>Целевые программы муниципальных образований, в том числе:</t>
  </si>
  <si>
    <t>Целевые программы муниципальных образований,  в том числе:</t>
  </si>
  <si>
    <t>к решению Белогорского                   городского Совета народных                 депутатов</t>
  </si>
  <si>
    <t>002 25 00</t>
  </si>
  <si>
    <t>006</t>
  </si>
  <si>
    <t>Контрольно-счетная палата  муниципального образования города Белогорск</t>
  </si>
  <si>
    <t>522 02 00</t>
  </si>
  <si>
    <t>Организационное обеспечение деятельности административных комиссий</t>
  </si>
  <si>
    <t>522 03 00</t>
  </si>
  <si>
    <t>Организация деятельности  комиссий по делам несовершеннолетних и защите их прав</t>
  </si>
  <si>
    <t>522 07 00</t>
  </si>
  <si>
    <t>Финансовое обеспечение расходов по воспитанию и обучению  детей-инвалидов в дошкольных образовательных учреждениях</t>
  </si>
  <si>
    <t>522 08 00</t>
  </si>
  <si>
    <t>Иные безвозмездные и безвозвратные перечисления</t>
  </si>
  <si>
    <t>520 00 00</t>
  </si>
  <si>
    <t xml:space="preserve">Ежемесячное денежное вознаграждение за классное руководство </t>
  </si>
  <si>
    <t>520 09 00</t>
  </si>
  <si>
    <t>Ежемесячное денежное вознаграждение за классное руководство  за счет средств федерального  бюджета</t>
  </si>
  <si>
    <t>520 09 01</t>
  </si>
  <si>
    <t>520 09 02</t>
  </si>
  <si>
    <t>Обеспечение расходов на реализацию основных общеобразовательных программ в образовательных учреждениях</t>
  </si>
  <si>
    <t xml:space="preserve">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(федеральный бюджет)</t>
  </si>
  <si>
    <t>Содержание ребенка в семье опекуна и приемной семье, а также оплата труда приемного родителя за счет средств областного бюджета</t>
  </si>
  <si>
    <t>Выплаты 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</si>
  <si>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</si>
  <si>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детей</t>
  </si>
  <si>
    <t>522 09 00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</si>
  <si>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 за счет средств  федерального  бюджета </t>
  </si>
  <si>
    <t>520 18 01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</si>
  <si>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средств областного бюджета</t>
  </si>
  <si>
    <t>520 18 02</t>
  </si>
  <si>
    <t>522 09 02</t>
  </si>
  <si>
    <t>Организация и осуществление деятельности по опеке и попечительству в отношении  несовершеннолетних лиц</t>
  </si>
  <si>
    <t>522 09 01</t>
  </si>
  <si>
    <t xml:space="preserve">Организация и осуществление деятельности по опеке и попечительству </t>
  </si>
  <si>
    <t>795 05 00</t>
  </si>
  <si>
    <t>795 06 00</t>
  </si>
  <si>
    <t>795 08 00</t>
  </si>
  <si>
    <t>795 09 00</t>
  </si>
  <si>
    <t>795 10 00</t>
  </si>
  <si>
    <t>795 00  00</t>
  </si>
  <si>
    <t>795 14 00</t>
  </si>
  <si>
    <t>795 15 00</t>
  </si>
  <si>
    <t>ГЦП "Противодействие злоупотреблению наркотическими средствами и их незаконному обороту на 2010-2014 годы"</t>
  </si>
  <si>
    <t>795 16 00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</si>
  <si>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</si>
  <si>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</si>
  <si>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</si>
  <si>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</si>
  <si>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охраны окружающей среды</t>
  </si>
  <si>
    <t>ГЦП «Предупреждение и борьба с социально значимыми заболеваниями в г. Белогорске на 2010-2012 годы»</t>
  </si>
  <si>
    <t>0605</t>
  </si>
  <si>
    <t>Мероприятия в области строительства, архитектуры и градостроительства</t>
  </si>
  <si>
    <t>338 00 00</t>
  </si>
  <si>
    <t>Организация  и осуществление и деятельности по и попечительству  в отношении  совершеннолетних лиц, признанных  судом недееспособными вследствие психического расстройства или ограничения  судом в дееспособности вследствие  злоупотребления спиртными напитками и наркотическими  средствами.</t>
  </si>
  <si>
    <t>Раз</t>
  </si>
  <si>
    <t>795 03 00</t>
  </si>
  <si>
    <t>Транспорт</t>
  </si>
  <si>
    <t>Закупка автотранспортных средств и коммунальной техники</t>
  </si>
  <si>
    <t>340 07 07</t>
  </si>
  <si>
    <t xml:space="preserve">340 07 07 </t>
  </si>
  <si>
    <t>0408</t>
  </si>
  <si>
    <t>Муниципальное учреждение "Служба по обеспечению деятельности органов местного самоуправления" города Белогорск</t>
  </si>
  <si>
    <t>009</t>
  </si>
  <si>
    <t>093 99 00</t>
  </si>
  <si>
    <t>Учреждения по обеспечению хозяйственного обслуживания</t>
  </si>
  <si>
    <t>093 00 00</t>
  </si>
  <si>
    <t>Функционирование высшего должностного лица субъекта РФ и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</si>
  <si>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</si>
  <si>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в том числе в части расходов на заготовку топлива м/б</t>
  </si>
  <si>
    <t>360 00 00</t>
  </si>
  <si>
    <t>Поддержка жилищного хозяйства</t>
  </si>
  <si>
    <t>360 03 00</t>
  </si>
  <si>
    <t>019</t>
  </si>
  <si>
    <t>ГЦП "Развитие агропромышленного комплекса муниципального образования города Белогорск на 2010-2012 годы"</t>
  </si>
  <si>
    <t>ГЦП "Развитие социальной и инженерной инфраструктуры города  Белогорска на период до 2013 года"</t>
  </si>
  <si>
    <t>ГЦП " Накопление имущества радиационной, химической, биологической и медицинской  защиты в запасе городского округа города Белогорск в период 2009-2021 годы"</t>
  </si>
  <si>
    <t>Ежемесячное  денежное вознаграждение за классное руководство за счет средств федерального бюджета</t>
  </si>
  <si>
    <t>Ежемесячное  денежное вознаграждение за классное руководство за счет средств областного бюджета</t>
  </si>
  <si>
    <t>МУ "Управление здравоохранения Администрации города Белогорск"</t>
  </si>
  <si>
    <t>ГЦП "Совершенствование первичной   медико-санитарной помощи в г. Белогорске на 2010-2012 годы"</t>
  </si>
  <si>
    <t>Код</t>
  </si>
  <si>
    <t>ГЦП" Меры адресной поддержки  отдельных категорий граждан  г.Белогорска  на 2009 - 2011 годы"</t>
  </si>
  <si>
    <t>514 05 00</t>
  </si>
  <si>
    <t>524 00 00</t>
  </si>
  <si>
    <t>Финансовое обеспечение расходных обязательств, возникающих при выполнении полномочий органов местного самоуправления</t>
  </si>
  <si>
    <t>524 19 03</t>
  </si>
  <si>
    <t>Расходы, связанные с частичной оплатой стоимости путевок для детей работающих граждан в организации отдыха и оздоровления детей в каникулярное время из средств местного бюджета</t>
  </si>
  <si>
    <t>Субсидии МАУ "Единая диспетчерская служба" г.Белогорска</t>
  </si>
  <si>
    <t>МУ Управление жилищно-коммунального хозяйства Администрации г. Белогорск</t>
  </si>
  <si>
    <t>010</t>
  </si>
  <si>
    <t>МУ"Управление по физической культуре и спорту Администрации города Белогорск"</t>
  </si>
  <si>
    <t>Осуществление полномочий по подготовке проведения статистических переписей</t>
  </si>
  <si>
    <t>001 43 00</t>
  </si>
  <si>
    <t>0405</t>
  </si>
  <si>
    <t>Сельское хозяйство и рыболовство</t>
  </si>
  <si>
    <t>ГЦП "Энергосбережение и повышение энергетической эффективности на территории  муниципального образования г.Белогорск на 2010-2014 годы"</t>
  </si>
  <si>
    <t>Другие вопросы в области социальной политики</t>
  </si>
  <si>
    <r>
      <t xml:space="preserve">  РАСХОДЫ МЕСТНОГО БЮДЖЕТА  ПО РАЗДЕЛАМ, ПОДРАЗДЕЛАМ ФУНКЦИОНАЛЬНОЙ КЛАССИФИКАЦИИ РАСХОДОВ БЮДЖЕТОВ РОССИЙСКОЙ ФЕДЕРАЦИИ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2011ГОД</t>
    </r>
  </si>
  <si>
    <t xml:space="preserve">Плановые назначения на  2011год </t>
  </si>
  <si>
    <t>Ведомственная структура  местного бюджета на 2011 год</t>
  </si>
  <si>
    <t xml:space="preserve">Плановые назначения на 2011 год </t>
  </si>
  <si>
    <t>1105</t>
  </si>
  <si>
    <t>1100</t>
  </si>
  <si>
    <t>Другие вопросы в области  физической культуры и спорта</t>
  </si>
  <si>
    <t xml:space="preserve"> Средства массовой информации</t>
  </si>
  <si>
    <t>1200</t>
  </si>
  <si>
    <t>1202</t>
  </si>
  <si>
    <t>Другие вопросы в области здравоохранения</t>
  </si>
  <si>
    <t>0909</t>
  </si>
  <si>
    <t>1300</t>
  </si>
  <si>
    <t>1301</t>
  </si>
  <si>
    <t>0113</t>
  </si>
  <si>
    <t>1101</t>
  </si>
  <si>
    <t>Другие вопросы в области культуры, кинематографии</t>
  </si>
  <si>
    <t>ФИЗИЧЕСКАЯ КУЛЬТУРА  И СПОРТ</t>
  </si>
  <si>
    <t>Другие вопросы в области физической культуры и спорта</t>
  </si>
  <si>
    <t>Физическая культура</t>
  </si>
  <si>
    <t>СРЕДСТВА МАССОВОЙ ИНФОРМАЦИИ</t>
  </si>
  <si>
    <t>Периодическая печать  и издательства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</si>
  <si>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</si>
  <si>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</si>
  <si>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</si>
  <si>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795 02 00</t>
  </si>
  <si>
    <t>Мероприятия в области жилищно-коммунального  хозяйства</t>
  </si>
  <si>
    <t>Мероприятия в области жилищного-коммунального  хозяйства</t>
  </si>
  <si>
    <t>795 07  00</t>
  </si>
  <si>
    <t>795 12  00</t>
  </si>
  <si>
    <t>ГЦП" Социальное и экономическое развитие с.Низинное муниципального образования города  Белогорск на 2011-2013 годы"</t>
  </si>
  <si>
    <t>ГЦП "Развитие дорожной сети города Белогорска на 2009-2014 гг."</t>
  </si>
  <si>
    <t>ГЦП "Развитие  физической культуры и спорта на территории  г. Белогорска на 2009-2011 годы"</t>
  </si>
  <si>
    <t xml:space="preserve">Социальные выплаты </t>
  </si>
  <si>
    <t>Культура и  кинематография</t>
  </si>
  <si>
    <t>Здравоохранение</t>
  </si>
  <si>
    <r>
      <t xml:space="preserve">Дорожное хозяйство </t>
    </r>
    <r>
      <rPr>
        <i/>
        <sz val="12"/>
        <color indexed="8"/>
        <rFont val="Times New Roman"/>
        <family val="1"/>
      </rPr>
      <t>(дорожные фонды</t>
    </r>
    <r>
      <rPr>
        <sz val="12"/>
        <color indexed="8"/>
        <rFont val="Times New Roman"/>
        <family val="1"/>
      </rPr>
      <t>)</t>
    </r>
  </si>
  <si>
    <t>450 06 00</t>
  </si>
  <si>
    <t>Комплектование книжных фондов библиотек муниципальных образований и государственных библиотек городов  Москвы и Санкт-Петербурга</t>
  </si>
  <si>
    <t>Дорожное хозяйство (дорожные фонды)</t>
  </si>
  <si>
    <t>ГЦП "Развитие и сохранение культуры и искусства г.Белогорска на 2009-2011 годы"</t>
  </si>
  <si>
    <t>092 03 00</t>
  </si>
  <si>
    <t>Выполнение других обязательств государства</t>
  </si>
  <si>
    <t>092 03 06</t>
  </si>
  <si>
    <t>Прочие выплаты по обязательствам органов местного самоуправления</t>
  </si>
  <si>
    <t>302 00 00</t>
  </si>
  <si>
    <t>302 99 00</t>
  </si>
  <si>
    <t>ГЦП "Профилактика правонарушений  в  г. Белогорск на 2010 -2012 годы"</t>
  </si>
  <si>
    <t>795 18 00</t>
  </si>
  <si>
    <t>795 19 00</t>
  </si>
  <si>
    <t>Содержание автомобильных дорог</t>
  </si>
  <si>
    <t>315 02 04</t>
  </si>
  <si>
    <t>Субсидии МАУ "Единая служба по содержанию дорог и благоустройству города Белогорска"</t>
  </si>
  <si>
    <t>795 20 00</t>
  </si>
  <si>
    <t>ГЦП "Реформирование и модернизация жилищно-коммунального комплекса г. Белогорска на 2009-2011 гг."</t>
  </si>
  <si>
    <t>Адресные программы муниципальных образований, в том числе:</t>
  </si>
  <si>
    <t>796 00 00</t>
  </si>
  <si>
    <t>"Капитальный ремонт многоквартирных домов на территории муниципального образования г. Белогорск в 2011 год"</t>
  </si>
  <si>
    <t>796 01 00</t>
  </si>
  <si>
    <t>Реализация муниципальных функций в области социальной политики</t>
  </si>
  <si>
    <t>477 00 00</t>
  </si>
  <si>
    <t>452 00  00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</si>
  <si>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 Российской Федерации, переданных для осуществления органам местного самоуправления</t>
  </si>
  <si>
    <t>522 00 00</t>
  </si>
  <si>
    <t>Финансовое обеспечение расходных обязательств, муниципальных образований , возникающих при выполнении  государственных полномочий Российской Федерации, субъектов Российской Федерации, переданных для осуществления органам  местного самоуправления</t>
  </si>
  <si>
    <t>ГЦП "Развитие образования г. Белогорск на 2011-2015 годы"</t>
  </si>
  <si>
    <t>Обслуживание государственного внутреннего и муниципального долга</t>
  </si>
  <si>
    <t>Обслуживание государственного внутреннего  и муниципального долга</t>
  </si>
  <si>
    <t>ГЦП "Обеспечение безопасности дорожного движения в г. Белогорск на 2009-2012 годы"</t>
  </si>
  <si>
    <t>ГЦП "Чистая вода на 2009-2011 годы"</t>
  </si>
  <si>
    <t xml:space="preserve"> Выполнение функций органами местного самоуправления, в том числе по мероприятиям:</t>
  </si>
  <si>
    <t>Оплата проезда в городском транспорте</t>
  </si>
  <si>
    <t>Оплата банных услуг</t>
  </si>
  <si>
    <t>Материальная помощь на оздоровление детей</t>
  </si>
  <si>
    <t>Приобретение лекарственных препаратов</t>
  </si>
  <si>
    <t>Выплаты Почетным гражданам города(льготы по оплате ЖКУ)</t>
  </si>
  <si>
    <t>795 21 00</t>
  </si>
  <si>
    <t xml:space="preserve">ГЦП "Переселение граждан из ветхого и аварийного жилищного фонда г. Белогорск  на 2009-2011 гг." </t>
  </si>
  <si>
    <t>ГЦП "Создание условий для развития малого и среднего бизнеса в г. Белогорске на 2011-2015 годы"</t>
  </si>
  <si>
    <t>Субсидии МБУ "Единая служба по содержанию дорог и благоустройству города Белогорск"</t>
  </si>
  <si>
    <t>Субсидии МБУ "Ритуальные услуги муниципального образования города Белогорск"</t>
  </si>
  <si>
    <t>Коммунальное хозяйство</t>
  </si>
  <si>
    <t>0502</t>
  </si>
  <si>
    <t>Расходы по организации  коммунального  хозяйства  в части заготовки топлива</t>
  </si>
  <si>
    <t>524 33 00</t>
  </si>
  <si>
    <t>292 03 00</t>
  </si>
  <si>
    <t>491 00 00</t>
  </si>
  <si>
    <t>491 02 00</t>
  </si>
  <si>
    <t>Вопросы в области  лесных отношений</t>
  </si>
  <si>
    <t>292 00 00</t>
  </si>
  <si>
    <t>520 28 00</t>
  </si>
  <si>
    <t xml:space="preserve"> 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  </t>
  </si>
  <si>
    <t>431 01 00</t>
  </si>
  <si>
    <t>Доплаты к пенсиям, дополнительное пенсионное обеспечение</t>
  </si>
  <si>
    <t xml:space="preserve"> Дополнительные гарантии по социальной поддержке детей -сирот и детей, оставшихся без попечения родителей</t>
  </si>
  <si>
    <t xml:space="preserve"> Социальные выплаты</t>
  </si>
  <si>
    <t>522 06 00</t>
  </si>
  <si>
    <t>420 01 00</t>
  </si>
  <si>
    <t>в том числе :</t>
  </si>
  <si>
    <t>Подпрограмма "Одаренные дети"</t>
  </si>
  <si>
    <t>Подпрограмма "Организация летнего отдыха, оздоровления и занятости детей и подростков"</t>
  </si>
  <si>
    <t>Подпрограмма "Совершенствование организации питания в общеобразовательных учреждениях"</t>
  </si>
  <si>
    <t>Подпрограмма "Лицензирование образовательных учреждений"</t>
  </si>
  <si>
    <t>Подпрограмма "Развитие  дошкольного образования"</t>
  </si>
  <si>
    <t>795 14 01</t>
  </si>
  <si>
    <t>795 14 02</t>
  </si>
  <si>
    <t>795 14 03</t>
  </si>
  <si>
    <t>795 14 04</t>
  </si>
  <si>
    <t>795 14 05</t>
  </si>
  <si>
    <t>795 14 06</t>
  </si>
  <si>
    <t>795 14 07</t>
  </si>
  <si>
    <t>795 14 08</t>
  </si>
  <si>
    <t>795 14 09</t>
  </si>
  <si>
    <t>ГЦП "Создание многофункционального центра предоставления государственных и муниципальных услуг в муниципальном образовании г. Белогорск" на 2011-2013 годы</t>
  </si>
  <si>
    <t>Проведение мероприятий для детей и молодежи</t>
  </si>
  <si>
    <t xml:space="preserve">Субсидии автономным учреждениям на выполнение муниципального задания в области дошкольного образования </t>
  </si>
  <si>
    <t>Субсидии некоммерческим организациям</t>
  </si>
  <si>
    <t>ГЦП "Обеспечение жильем молодых семей на 2009-2011гг."</t>
  </si>
  <si>
    <t xml:space="preserve">Физическая культура </t>
  </si>
  <si>
    <t>Выплата пенсии за выслугу лет на муниципальной службе</t>
  </si>
  <si>
    <t>Государственное управление охраной  труда на территориях  муниципальных образований</t>
  </si>
  <si>
    <t>Подпрограмма "Патриотическое воспитание жителей города Белогорска"</t>
  </si>
  <si>
    <t>Подпрограмма "Развитие  образования детей -инвалидов"</t>
  </si>
  <si>
    <t>Подпрограмма "Развитие инновационной  образовательной деятельности"</t>
  </si>
  <si>
    <t>Подпрограмма "Обеспечение безопасности образовательных учреждений"</t>
  </si>
  <si>
    <t>Финансовое обеспечение  расходных обязательств возникающих при выполнении полномочий органов местного самоуправления</t>
  </si>
  <si>
    <t>524 24 00</t>
  </si>
  <si>
    <t>Приобретение и сопровождение программного обеспечения, используемого  при организации исполнения местных бюджетов и учета сведений о земельных участках, расположенных в границах  муниципальных образований</t>
  </si>
  <si>
    <t>420 00 00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</si>
  <si>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</t>
  </si>
  <si>
    <t>0980104</t>
  </si>
  <si>
    <t>Бюджетные инвестиции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</si>
  <si>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</si>
  <si>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0980204</t>
  </si>
  <si>
    <t>Региональная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Амурской области в 2011 году"</t>
  </si>
  <si>
    <t>04.03.2011   №  39/225</t>
  </si>
  <si>
    <t>04.03.2011   №  39/225
__________2010 г. № ____</t>
  </si>
  <si>
    <t>Источники финансирования дефицита бюджета, всего</t>
  </si>
  <si>
    <t>Уменьшение прочих остатков денежных средств бюджетов городских округов</t>
  </si>
  <si>
    <t>00301050201040000610</t>
  </si>
  <si>
    <t>Уменьшение прочих остатков денежных средств бюджетов</t>
  </si>
  <si>
    <t>00301050201000000610</t>
  </si>
  <si>
    <t>Уменьшение прочих остатков средств бюджетов</t>
  </si>
  <si>
    <t>00301050200000000600</t>
  </si>
  <si>
    <t>Уменьшение остатков средств бюджетов</t>
  </si>
  <si>
    <t>00301050000000000500</t>
  </si>
  <si>
    <t>Увеличение прочих остатков денежных средств бюджетов городских округов</t>
  </si>
  <si>
    <t>00301050201040000510</t>
  </si>
  <si>
    <t>Увеличение прочих остатков денежных средств бюджетов</t>
  </si>
  <si>
    <t>00301050201000000510</t>
  </si>
  <si>
    <t>Увеличение прочих остатков средств бюджетов</t>
  </si>
  <si>
    <t>00301050200000000500</t>
  </si>
  <si>
    <t>Увеличение остатков средств бюджетов</t>
  </si>
  <si>
    <t>Изменение остатков средств на счетах по учету средств бюджета</t>
  </si>
  <si>
    <t>00301050000000000000</t>
  </si>
  <si>
    <t>Погашение бюджетами городских округов  кредитов  от других  бюджетов  бюджетной  системы Российской Федерации в  валюте  Российской   Федерации</t>
  </si>
  <si>
    <t>00301030000040000810</t>
  </si>
  <si>
    <t>Погашение  бюджетных кредитов от  других  бюджетов бюджетной системы Российской  Федерации в  валюте Российской Федерации</t>
  </si>
  <si>
    <t>00301030000000000800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</si>
  <si>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</si>
  <si>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00301030000040000710</t>
  </si>
  <si>
    <t>Получение  бюджетных кредитов от  других  бюджетов бюджетной системы Российской  Федерации в  валюте Российской Федерации</t>
  </si>
  <si>
    <t>00301030000000000700</t>
  </si>
  <si>
    <t>Бюджетные кредиты от других бюджетов бюджетной системы Российской Федерации</t>
  </si>
  <si>
    <t>00301030000000000000</t>
  </si>
  <si>
    <t>Погашение   бюджетами  городских округов  кредитов  от кредитных  организаций  в валюте  Российской Федерации</t>
  </si>
  <si>
    <t>00301020000040000810</t>
  </si>
  <si>
    <t>Погашение  кредитов, предоставленных кредитными организациями в валюте Российской Федерации</t>
  </si>
  <si>
    <t>00301020000000000800</t>
  </si>
  <si>
    <t xml:space="preserve">                                                                                   </t>
  </si>
  <si>
    <t>Получение   кредитов  от  кредитных  организаций  бюджетами  городских округов    в  валюте  Российской  Федерации</t>
  </si>
  <si>
    <t>00301020000040000710</t>
  </si>
  <si>
    <t>Получение кредитов от кредитных организаций в валюте Российской Федерации</t>
  </si>
  <si>
    <t>00301020000000000700</t>
  </si>
  <si>
    <t>Кредиты кредитных организаций в валюте Российской Федерации</t>
  </si>
  <si>
    <t>00301020000000000000</t>
  </si>
  <si>
    <t>Сумма</t>
  </si>
  <si>
    <t>тыс. руб.</t>
  </si>
  <si>
    <t>дефицита местного бюджета на 2011 год</t>
  </si>
  <si>
    <t>Источники внутреннего финансирования</t>
  </si>
  <si>
    <t>Совета народных депутатов</t>
  </si>
  <si>
    <t>к решению Белогорского городского</t>
  </si>
  <si>
    <t>Приложение № 3</t>
  </si>
  <si>
    <t>ВСЕГО    ДОХОДОВ:</t>
  </si>
  <si>
    <t>Возврат остатков субсидий,  субвенций  и иных  межбюджетных  трансфертов, имеющих целевое назначение, прошлых лет из бюджетов городских округов</t>
  </si>
  <si>
    <t>00021904000040000151</t>
  </si>
  <si>
    <t>ВОЗВРАТ ОСТАТКОВ СУБСИДИЙ,  СУБВЕНЦИЙ  И ИНЫХ  МЕЖБЮДЖЕТНЫХ ТРАНСФЕРТОВ, ИМЕЮЩИХ ЦЕЛЕВОЕ  НАЗНАЧЕНИЕ, ПРОШЛЫХ ЛЕТ</t>
  </si>
  <si>
    <t>00021900000000000000</t>
  </si>
  <si>
    <t xml:space="preserve">Межбюджетные трансферты  бюджетам городских округов на обеспечение расходов на реализацию основных общеобразовательных программ в  общеобразовательных учреждениях  </t>
  </si>
  <si>
    <t>00020204999040000151</t>
  </si>
  <si>
    <t>Прочие   межбюджетные трансферты, передаваемые бюджетам городских округов</t>
  </si>
  <si>
    <t>Межбюджетные трансферты, передаваемые  бюджетам городских округов на комплектование книжных фондов библиотек муниципальных образований .</t>
  </si>
  <si>
    <t>00020204025040000151</t>
  </si>
  <si>
    <t xml:space="preserve"> Иные  межбюджетные  трансферты</t>
  </si>
  <si>
    <t>00020204000000000151</t>
  </si>
  <si>
    <t>Субвенции бюджетам городских округов  на дополнительные гарантии по социальной поддержке детей-сирот и детей, оставшихся  без попечения родителей.</t>
  </si>
  <si>
    <t>00020203999040000151</t>
  </si>
  <si>
    <t xml:space="preserve">Субвенции бюджетам   городских  округов на государственное управление охраной труда на территориях  городских  округов 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</si>
  <si>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ограничения  судом в дееспособности вследствие  злоупотребления спиртными напитками и наркотическими  средствами.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</si>
  <si>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несовершеннолетних лиц</t>
  </si>
  <si>
    <t>Субвенции бюджетам  городских  округов  на организацию  деятельности  комиссий  по делам несовершеннолетних и защите их прав</t>
  </si>
  <si>
    <t xml:space="preserve">Субвенции бюджетам городских  округов  на финансовое  обеспечение расходов  по воспитанию  и обучению детей-инвалидов в  дошкольных  образовательных  учреждениях </t>
  </si>
  <si>
    <t>Субвенции бюджетам  городских округов на организационное обеспечение деятельности  административных  комиссий</t>
  </si>
  <si>
    <t>Прочие  субвенции</t>
  </si>
  <si>
    <t>Субвенции бюджетам городских округов на осуществление полномочий по подготовке проведения статистических переписей</t>
  </si>
  <si>
    <t>00020203002040000151</t>
  </si>
  <si>
    <t>Субвенции бюджетам  городских  округов на   денежные выплаты  медицинскому персоналу фельдшерско-акушерских пунктов, врачам, фельдшерам и медицинским сестрам скорой медицинской помощи.</t>
  </si>
  <si>
    <t>00020203055040000151</t>
  </si>
  <si>
    <t>Субвенции  бюджетам городских  округов   на содержание ребёнка в семье опекуна и приёмной семье, а также  вознаграждение, причитающееся приемному  родителю.</t>
  </si>
  <si>
    <t>00020203027040000151</t>
  </si>
  <si>
    <t xml:space="preserve"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образования.  </t>
  </si>
  <si>
    <t>00020203029040000151</t>
  </si>
  <si>
    <t>Субвенции   бюджетам  городских  округов  на  ежемесячное  денежное  вознаграждение  за  классное  руководство.</t>
  </si>
  <si>
    <t>00020203021040000151</t>
  </si>
  <si>
    <t>Субвенции  из областного  бюджета</t>
  </si>
  <si>
    <t xml:space="preserve">Субсидии бюджетам городских округов на софинансирование расходов  по приобретению  и сопровождению программного обеспечения, используемого при организации исполнения местных бюджетов и учета сведений о земельных участках, расположенных в границах муниципальных образований, на 2011 год.         </t>
  </si>
  <si>
    <t>00020202999040000151</t>
  </si>
  <si>
    <t>Субсидии бюджетам городских округов на софинансирование расходов  по организации коммунального хозяйства в части заготовки топлива</t>
  </si>
  <si>
    <t>Прочие субсидии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</si>
  <si>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</si>
  <si>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00020202089040004151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</si>
  <si>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</t>
  </si>
  <si>
    <t>00020202088040004151</t>
  </si>
  <si>
    <t>Субсидии из областного  бюджета</t>
  </si>
  <si>
    <t>Дотации  бюджетам городских округов на доведение финансовой помощи до уровня 2010 года</t>
  </si>
  <si>
    <t>00020201999040000151</t>
  </si>
  <si>
    <t xml:space="preserve">Дотации  бюджетам  городских  округов  на выравнивание бюджетной обеспеченности </t>
  </si>
  <si>
    <t>00020201001040000151</t>
  </si>
  <si>
    <t>БЕЗВОЗМЕЗДНЫЕ ПОСТУПЛЕНИЯ</t>
  </si>
  <si>
    <t>00020200000000000000</t>
  </si>
  <si>
    <t>ИТОГО    ДОХОДОВ: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</si>
  <si>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</si>
  <si>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</si>
  <si>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</si>
  <si>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00011700000000000000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</si>
  <si>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</si>
  <si>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</si>
  <si>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   </t>
  </si>
  <si>
    <t>00011633040040000140</t>
  </si>
  <si>
    <t>Денежные  взыскания, налагаемые в возмещение  ущерба, причиненного  в результате  незаконного  или нецелевого  использования  бюджетных средств (в части бюджетов городских округов)</t>
  </si>
  <si>
    <t>00011632000040000140</t>
  </si>
  <si>
    <t>Денежные взыскания (штрафы) за административные правонарушения в области дорожного движения</t>
  </si>
  <si>
    <t>00011630000010000140</t>
  </si>
  <si>
    <t>Денежные взыскания (штрафы) за нарушение  законодательства,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</si>
  <si>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</si>
  <si>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Денежные взыскания (штрафы) за нарушение земельного законодательства </t>
  </si>
  <si>
    <t>00011625060010000140</t>
  </si>
  <si>
    <t>Денежные взыскания (штрафы) за нарушение законодательства  в   области  охраны окружающей среды</t>
  </si>
  <si>
    <t>00011625050010000140</t>
  </si>
  <si>
    <t>Денежные взыскания (штрафы) за нарушение законодательства  об охране и использовании животного мира.</t>
  </si>
  <si>
    <t>00011625030010000140</t>
  </si>
  <si>
    <t>Денежные взыскания (штрафы) за нарушение законодательства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законодательства, в том числе:</t>
  </si>
  <si>
    <t>00011625000010000140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</si>
  <si>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</si>
  <si>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00011621040040000140</t>
  </si>
  <si>
    <t>Денежные взыскания (штрафы) за административные правонарушения в области государственного регулирования производства и оборота  этилового спирта, алкогольной, спиртосодержащей и табачной продукции</t>
  </si>
  <si>
    <t>00011608000010000140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</si>
  <si>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</si>
  <si>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00011606000010000140</t>
  </si>
  <si>
    <t xml:space="preserve">Денежные взыскания ( 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</si>
  <si>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00011603030010000140</t>
  </si>
  <si>
    <t>Денежные взыскания ( штрафы) за нарушение законодательства о налогах и сборах, предусмотренные ст.116,117,118,  п.1и2 ст.120, ст.125,126,128,129,129.1,132,133,134,135,135.1 НК РФ</t>
  </si>
  <si>
    <t>00011603010010000140</t>
  </si>
  <si>
    <t>ШТРАФЫ, САНКЦИИ, ВОЗМЕЩЕНИЕ УЩЕРБА</t>
  </si>
  <si>
    <t>00011600000000000000</t>
  </si>
  <si>
    <t>Доходы от продажи земельных участков, находящихся в  собственности городских округов ( за исключением земельных участков муниципальных бюджетных и автономных учреждений).</t>
  </si>
  <si>
    <t>00011406024040000430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</si>
  <si>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</si>
  <si>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</si>
  <si>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реализации иного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</si>
  <si>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00011402033040000410</t>
  </si>
  <si>
    <t>Доходы  от  реализации  имущества,  находящегося  в  оперативном  управлении  учреждений, находящихся в ведении  органов управления  городских  округов (за  исключением  имущества муниципальных бюджетных и  автономных  учреждений) в  части реализации  основных  средств  по указанному  имуществу</t>
  </si>
  <si>
    <t>00011402032040000410</t>
  </si>
  <si>
    <t>ДОХОДЫ ОТ ПРОДАЖИ МАТЕРИАЛЬНЫХ И НЕМАТЕРИАЛЬНЫХ АКТИВОВ</t>
  </si>
  <si>
    <t>00011400000000000000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</si>
  <si>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</si>
  <si>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00011303040040000130</t>
  </si>
  <si>
    <t>ДОХОДЫ ОТ ОКАЗАНИЯ ПЛАТНЫХ УСЛУГ И КОМПЕНСАЦИИ ЗАТРАТ ГОСУДАРСТВА</t>
  </si>
  <si>
    <t>00011300000000000000</t>
  </si>
  <si>
    <t>Плата за негативное воздействие на окружающую среду</t>
  </si>
  <si>
    <t>00011201000010000120</t>
  </si>
  <si>
    <t>ПЛАТЕЖИ ПРИ ПОЛЬЗОВАНИИ ПРИРОДНЫМИ РЕСУРСАМИ</t>
  </si>
  <si>
    <t>00011200000000000000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</si>
  <si>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</si>
  <si>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</si>
  <si>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округами. </t>
  </si>
  <si>
    <t>00011107014040000120</t>
  </si>
  <si>
    <t>Доходы, получаемые в виде арендной  платы, а также средства от продажи права на заключение договоров аренды  за земли находящиеся в собственности городских округов, (за исключением земельных участков муниципальных бюджетных и автономных учреждений.</t>
  </si>
  <si>
    <t>00011105024040000120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</si>
  <si>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</si>
  <si>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00011105010040000120</t>
  </si>
  <si>
    <t>ДОХОДЫ ОТ ИСПОЛЬЗОВАНИЯ ИМУЩЕСТВА, НАХОДЯЩЕГОСЯ В ГОСУДАРСТВЕННОЙ И МУНИЦИПАЛЬНОЙ СОБСТВЕННОСТИ,  в том числе:</t>
  </si>
  <si>
    <t>00011100000000000000</t>
  </si>
  <si>
    <t>НЕНАЛОГОВЫЕ ДОХОДЫ</t>
  </si>
  <si>
    <t>Прочие местные налоги и сборы</t>
  </si>
  <si>
    <t>Налог на имущество предприятий</t>
  </si>
  <si>
    <t>00010904010010000110</t>
  </si>
  <si>
    <t>Земельный налог ( по обязательствам, возникшим до 1 января 2006года), мобилизуемый на территориях городских округов</t>
  </si>
  <si>
    <t>00010904050040000110</t>
  </si>
  <si>
    <t>Налог на прибыль организаций, зачислявшийся до 1 января 2005 года  в местные бюджеты, мобилизуемый на территориях  городских округов</t>
  </si>
  <si>
    <t>00010901020040000110</t>
  </si>
  <si>
    <t>ЗАДОЛЖЕННОСТЬ И ПЕРЕРАСЧЕТЫ ПО ОТМЕНЕННЫМ НАЛОГАМ, СБОРАМ И ИНЫМ ОБЯЗАТЕЛЬНЫМ ПЛАТЕЖАМ</t>
  </si>
  <si>
    <t>00010900000000000000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</si>
  <si>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округов.</t>
  </si>
  <si>
    <t>00010807173011000110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</si>
  <si>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приёмом квалификационных экзаменов на получение права на управление транспортными средствами</t>
  </si>
  <si>
    <t>00010807140010000110</t>
  </si>
  <si>
    <t>Государственная пошлина за выдачу разрешения на установку рекламной конструкции</t>
  </si>
  <si>
    <t>00010807150011000110</t>
  </si>
  <si>
    <t>Государственная пошлина по делам, рассматриваемым в судах общей юрисдикции, мировыми судьями (за исключением    Верховного   Суда   Российской Федерации)</t>
  </si>
  <si>
    <t>00010803010010000110</t>
  </si>
  <si>
    <t>ГОСУДАРСТВЕННАЯ ПОШЛИНА</t>
  </si>
  <si>
    <t>00010800000000000000</t>
  </si>
  <si>
    <t>Земельный налог, 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</si>
  <si>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00010606022040000110</t>
  </si>
  <si>
    <t>Земельный налог, взимаемый по ставкам, установленным в соответствии с п/п1,п.1,ст.394 НК РФ и применяемым к объектам налогообложения, расположенным в границах городских округов</t>
  </si>
  <si>
    <t>00010606012040000110</t>
  </si>
  <si>
    <t>Земельный налог</t>
  </si>
  <si>
    <t>00010606000000000110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</si>
  <si>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</si>
  <si>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</si>
  <si>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НАЛОГИ НА ИМУЩЕСТВО</t>
  </si>
  <si>
    <t>00010600000000000000</t>
  </si>
  <si>
    <t>Единый сельскохозяйственный налог (за налоговые периоды, истекшие  до 1 января 2011 года)</t>
  </si>
  <si>
    <t>00010503020010000110</t>
  </si>
  <si>
    <t>Единый сельскохозяйственный налог</t>
  </si>
  <si>
    <t>00010503010010000110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</si>
  <si>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</si>
  <si>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</si>
  <si>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налог на вмененный доход для отдельных видов деятельности</t>
  </si>
  <si>
    <t>00010502010020000110</t>
  </si>
  <si>
    <t>НАЛОГИ НА СОВОКУПНЫЙ ДОХОД</t>
  </si>
  <si>
    <t>00010500000000000000</t>
  </si>
  <si>
    <t>Налог  на доходы физических  лиц, с  доходов, полученных  в  виде процентов  по облигациям  с  ипотечным   покрытием, эмитированным  до 1 января  2007 года, а  также  с  доходов  учредителей  доверительного  управления  ипотечным  покрытием, полученных  на  основании приобретения  ипотечных сертификатов  участия, выданных управляющим ипотечным покрытием до 1 января 2007года.</t>
  </si>
  <si>
    <t>00010102050010000110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</si>
  <si>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  при получении заёмных (кредитных)средств </t>
  </si>
  <si>
    <t>00010102040010000110</t>
  </si>
  <si>
    <t>Налог на доходы физических лиц с доходов, полученных физическими лицами, не являющимися налоговыми резидентами РФ</t>
  </si>
  <si>
    <t>00010102030010000110</t>
  </si>
  <si>
    <t>Налог на доходы физических лиц с доходов, облагаемых по налоговой ставке, установленной п. 1 ст.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</si>
  <si>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00010102022010000110</t>
  </si>
  <si>
    <t>Налог на доходы физических лиц с доходов, облагаемых по налоговой ставке, установленной п. 1 ст.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</si>
  <si>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00010102021010000110</t>
  </si>
  <si>
    <t>Налог на доходы физических лиц с доходов, полученных  физическими  лицами, являющимися  налоговыми  резидентами РФ в виде дивидендов от долевого участия в деятельности организаций</t>
  </si>
  <si>
    <t>00010102010010000110</t>
  </si>
  <si>
    <t>Налог на доходы физических лиц</t>
  </si>
  <si>
    <t>00010102000010000110</t>
  </si>
  <si>
    <t>НАЛОГИ НА ПРИБЫЛЬ, ДОХОДЫ</t>
  </si>
  <si>
    <t>00010100000000000000</t>
  </si>
  <si>
    <t>НАЛОГОВЫЕ ДОХОДЫ</t>
  </si>
  <si>
    <t>00010000000000000000</t>
  </si>
  <si>
    <t>Плановые назначения на 2011 год</t>
  </si>
  <si>
    <t>Наименование показателей</t>
  </si>
  <si>
    <t>Коды бюджетной                         классификации Российской Федерации</t>
  </si>
  <si>
    <t>Доходы местного бюджета  на 2011 год</t>
  </si>
  <si>
    <t xml:space="preserve">к решению Белогорского городского                                                  </t>
  </si>
  <si>
    <t xml:space="preserve">Приложение № 1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</si>
</sst>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10" fillId="0" borderId="0" xfId="0" applyFont="1" applyAlignment="1">
      <alignment horizontal="center" wrapText="1"/>
    </xf>
    <xf numFmtId="0" fontId="11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right" vertical="top"/>
    </xf>
    <xf numFmtId="0" fontId="9" fillId="0" borderId="12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left"/>
    </xf>
    <xf numFmtId="0" fontId="10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/>
    </xf>
    <xf numFmtId="0" fontId="6" fillId="34" borderId="10" xfId="56" applyFont="1" applyFill="1" applyBorder="1" applyAlignment="1">
      <alignment wrapText="1"/>
      <protection/>
    </xf>
    <xf numFmtId="164" fontId="6" fillId="0" borderId="10" xfId="0" applyNumberFormat="1" applyFont="1" applyFill="1" applyBorder="1" applyAlignment="1">
      <alignment horizontal="right"/>
    </xf>
    <xf numFmtId="0" fontId="6" fillId="34" borderId="10" xfId="59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6" fillId="0" borderId="10" xfId="0" applyNumberFormat="1" applyFont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6" fillId="33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9" fillId="0" borderId="14" xfId="0" applyFont="1" applyBorder="1" applyAlignment="1">
      <alignment wrapText="1"/>
    </xf>
    <xf numFmtId="0" fontId="13" fillId="33" borderId="10" xfId="0" applyFont="1" applyFill="1" applyBorder="1" applyAlignment="1">
      <alignment vertical="center" wrapText="1"/>
    </xf>
    <xf numFmtId="49" fontId="13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4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6" fillId="34" borderId="10" xfId="53" applyFont="1" applyFill="1" applyBorder="1" applyAlignment="1">
      <alignment wrapText="1"/>
      <protection/>
    </xf>
    <xf numFmtId="0" fontId="6" fillId="34" borderId="10" xfId="52" applyFont="1" applyFill="1" applyBorder="1" applyAlignment="1">
      <alignment wrapText="1"/>
      <protection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right" vertical="center"/>
    </xf>
    <xf numFmtId="164" fontId="11" fillId="0" borderId="19" xfId="0" applyNumberFormat="1" applyFont="1" applyBorder="1" applyAlignment="1">
      <alignment horizontal="right" vertical="center"/>
    </xf>
    <xf numFmtId="164" fontId="11" fillId="0" borderId="19" xfId="0" applyNumberFormat="1" applyFont="1" applyFill="1" applyBorder="1" applyAlignment="1">
      <alignment horizontal="right" vertical="center"/>
    </xf>
    <xf numFmtId="164" fontId="11" fillId="33" borderId="19" xfId="0" applyNumberFormat="1" applyFont="1" applyFill="1" applyBorder="1" applyAlignment="1">
      <alignment horizontal="right" vertical="center"/>
    </xf>
    <xf numFmtId="164" fontId="11" fillId="0" borderId="20" xfId="0" applyNumberFormat="1" applyFont="1" applyBorder="1" applyAlignment="1">
      <alignment horizontal="right" vertical="center"/>
    </xf>
    <xf numFmtId="164" fontId="10" fillId="0" borderId="12" xfId="0" applyNumberFormat="1" applyFont="1" applyBorder="1" applyAlignment="1">
      <alignment horizontal="right" vertical="center"/>
    </xf>
    <xf numFmtId="164" fontId="11" fillId="0" borderId="12" xfId="0" applyNumberFormat="1" applyFont="1" applyBorder="1" applyAlignment="1">
      <alignment horizontal="right" vertical="center"/>
    </xf>
    <xf numFmtId="164" fontId="11" fillId="0" borderId="14" xfId="0" applyNumberFormat="1" applyFont="1" applyBorder="1" applyAlignment="1">
      <alignment horizontal="right" vertical="center"/>
    </xf>
    <xf numFmtId="164" fontId="10" fillId="0" borderId="19" xfId="0" applyNumberFormat="1" applyFont="1" applyBorder="1" applyAlignment="1">
      <alignment horizontal="right" vertical="center"/>
    </xf>
    <xf numFmtId="164" fontId="10" fillId="0" borderId="10" xfId="0" applyNumberFormat="1" applyFont="1" applyBorder="1" applyAlignment="1">
      <alignment horizontal="right" vertical="center"/>
    </xf>
    <xf numFmtId="164" fontId="11" fillId="0" borderId="12" xfId="0" applyNumberFormat="1" applyFont="1" applyFill="1" applyBorder="1" applyAlignment="1">
      <alignment horizontal="right" vertical="center"/>
    </xf>
    <xf numFmtId="164" fontId="10" fillId="0" borderId="13" xfId="0" applyNumberFormat="1" applyFont="1" applyFill="1" applyBorder="1" applyAlignment="1">
      <alignment horizontal="right" vertical="center"/>
    </xf>
    <xf numFmtId="164" fontId="11" fillId="0" borderId="14" xfId="0" applyNumberFormat="1" applyFont="1" applyFill="1" applyBorder="1" applyAlignment="1">
      <alignment horizontal="right" vertical="center"/>
    </xf>
    <xf numFmtId="164" fontId="10" fillId="0" borderId="12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164" fontId="6" fillId="36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58" applyFont="1" applyFill="1" applyBorder="1" applyAlignment="1">
      <alignment vertical="top" wrapText="1"/>
      <protection/>
    </xf>
    <xf numFmtId="0" fontId="11" fillId="0" borderId="12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 horizontal="center" vertical="top" shrinkToFit="1"/>
    </xf>
    <xf numFmtId="0" fontId="15" fillId="34" borderId="10" xfId="0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shrinkToFit="1"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5" fillId="0" borderId="1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164" fontId="11" fillId="0" borderId="13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44" fillId="0" borderId="0" xfId="52">
      <alignment/>
      <protection/>
    </xf>
    <xf numFmtId="0" fontId="44" fillId="0" borderId="0" xfId="52" applyNumberFormat="1">
      <alignment/>
      <protection/>
    </xf>
    <xf numFmtId="0" fontId="61" fillId="0" borderId="0" xfId="52" applyNumberFormat="1" applyFont="1">
      <alignment/>
      <protection/>
    </xf>
    <xf numFmtId="49" fontId="61" fillId="0" borderId="0" xfId="52" applyNumberFormat="1" applyFont="1">
      <alignment/>
      <protection/>
    </xf>
    <xf numFmtId="165" fontId="62" fillId="0" borderId="10" xfId="52" applyNumberFormat="1" applyFont="1" applyBorder="1">
      <alignment/>
      <protection/>
    </xf>
    <xf numFmtId="49" fontId="63" fillId="0" borderId="10" xfId="52" applyNumberFormat="1" applyFont="1" applyBorder="1" applyAlignment="1">
      <alignment wrapText="1"/>
      <protection/>
    </xf>
    <xf numFmtId="49" fontId="64" fillId="0" borderId="10" xfId="52" applyNumberFormat="1" applyFont="1" applyBorder="1" applyAlignment="1">
      <alignment vertical="top"/>
      <protection/>
    </xf>
    <xf numFmtId="165" fontId="64" fillId="0" borderId="10" xfId="52" applyNumberFormat="1" applyFont="1" applyBorder="1">
      <alignment/>
      <protection/>
    </xf>
    <xf numFmtId="0" fontId="5" fillId="0" borderId="10" xfId="52" applyFont="1" applyBorder="1" applyAlignment="1">
      <alignment horizontal="left" vertical="top" wrapText="1"/>
      <protection/>
    </xf>
    <xf numFmtId="49" fontId="65" fillId="0" borderId="10" xfId="52" applyNumberFormat="1" applyFont="1" applyBorder="1" applyAlignment="1">
      <alignment vertical="top" wrapText="1"/>
      <protection/>
    </xf>
    <xf numFmtId="49" fontId="63" fillId="0" borderId="10" xfId="52" applyNumberFormat="1" applyFont="1" applyBorder="1" applyAlignment="1">
      <alignment vertical="top" wrapText="1"/>
      <protection/>
    </xf>
    <xf numFmtId="49" fontId="62" fillId="0" borderId="10" xfId="52" applyNumberFormat="1" applyFont="1" applyBorder="1" applyAlignment="1">
      <alignment vertical="top"/>
      <protection/>
    </xf>
    <xf numFmtId="49" fontId="65" fillId="0" borderId="10" xfId="52" applyNumberFormat="1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vertical="top" wrapText="1"/>
      <protection/>
    </xf>
    <xf numFmtId="0" fontId="65" fillId="0" borderId="10" xfId="52" applyFont="1" applyBorder="1" applyAlignment="1">
      <alignment horizontal="center"/>
      <protection/>
    </xf>
    <xf numFmtId="49" fontId="65" fillId="0" borderId="10" xfId="52" applyNumberFormat="1" applyFont="1" applyBorder="1" applyAlignment="1">
      <alignment horizontal="center"/>
      <protection/>
    </xf>
    <xf numFmtId="49" fontId="44" fillId="0" borderId="10" xfId="52" applyNumberFormat="1" applyBorder="1">
      <alignment/>
      <protection/>
    </xf>
    <xf numFmtId="0" fontId="66" fillId="0" borderId="0" xfId="52" applyFont="1" applyAlignment="1">
      <alignment horizontal="right"/>
      <protection/>
    </xf>
    <xf numFmtId="0" fontId="65" fillId="0" borderId="0" xfId="52" applyFont="1">
      <alignment/>
      <protection/>
    </xf>
    <xf numFmtId="0" fontId="62" fillId="0" borderId="0" xfId="52" applyFont="1" applyAlignment="1">
      <alignment horizontal="center"/>
      <protection/>
    </xf>
    <xf numFmtId="0" fontId="66" fillId="0" borderId="0" xfId="52" applyFont="1">
      <alignment/>
      <protection/>
    </xf>
    <xf numFmtId="0" fontId="66" fillId="0" borderId="0" xfId="52" applyFont="1" applyAlignment="1">
      <alignment horizontal="left" indent="20"/>
      <protection/>
    </xf>
    <xf numFmtId="0" fontId="63" fillId="0" borderId="0" xfId="52" applyFont="1" applyAlignment="1">
      <alignment horizontal="left" indent="20"/>
      <protection/>
    </xf>
    <xf numFmtId="0" fontId="67" fillId="0" borderId="0" xfId="52" applyFont="1">
      <alignment/>
      <protection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0" fontId="37" fillId="0" borderId="10" xfId="0" applyFont="1" applyBorder="1" applyAlignment="1">
      <alignment vertical="top"/>
    </xf>
    <xf numFmtId="0" fontId="37" fillId="0" borderId="23" xfId="0" applyFont="1" applyBorder="1" applyAlignment="1">
      <alignment vertical="top" wrapText="1"/>
    </xf>
    <xf numFmtId="0" fontId="37" fillId="0" borderId="21" xfId="0" applyFont="1" applyBorder="1" applyAlignment="1">
      <alignment vertical="top" wrapText="1"/>
    </xf>
    <xf numFmtId="0" fontId="37" fillId="0" borderId="22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/>
    </xf>
    <xf numFmtId="0" fontId="3" fillId="0" borderId="2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right" vertical="top"/>
    </xf>
    <xf numFmtId="0" fontId="40" fillId="0" borderId="23" xfId="0" applyFont="1" applyFill="1" applyBorder="1" applyAlignment="1">
      <alignment horizontal="left" vertical="top" wrapText="1"/>
    </xf>
    <xf numFmtId="0" fontId="40" fillId="0" borderId="21" xfId="0" applyFont="1" applyFill="1" applyBorder="1" applyAlignment="1">
      <alignment horizontal="left" vertical="top" wrapText="1"/>
    </xf>
    <xf numFmtId="0" fontId="40" fillId="0" borderId="22" xfId="0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horizontal="right" vertical="top"/>
    </xf>
    <xf numFmtId="0" fontId="0" fillId="0" borderId="23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41" fillId="0" borderId="23" xfId="0" applyFont="1" applyBorder="1" applyAlignment="1">
      <alignment horizontal="left" vertical="top" wrapText="1"/>
    </xf>
    <xf numFmtId="0" fontId="41" fillId="0" borderId="21" xfId="0" applyFont="1" applyBorder="1" applyAlignment="1">
      <alignment horizontal="left" vertical="top" wrapText="1"/>
    </xf>
    <xf numFmtId="0" fontId="37" fillId="0" borderId="22" xfId="0" applyNumberFormat="1" applyFont="1" applyBorder="1" applyAlignment="1">
      <alignment horizontal="left" vertical="top" wrapText="1"/>
    </xf>
    <xf numFmtId="0" fontId="41" fillId="0" borderId="23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37" fillId="0" borderId="22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7" fillId="0" borderId="10" xfId="0" applyFont="1" applyFill="1" applyBorder="1" applyAlignment="1">
      <alignment vertical="top"/>
    </xf>
    <xf numFmtId="0" fontId="37" fillId="0" borderId="10" xfId="0" applyFont="1" applyFill="1" applyBorder="1" applyAlignment="1">
      <alignment vertical="top" wrapText="1"/>
    </xf>
    <xf numFmtId="49" fontId="39" fillId="0" borderId="10" xfId="0" applyNumberFormat="1" applyFont="1" applyBorder="1" applyAlignment="1">
      <alignment horizontal="right" vertical="top"/>
    </xf>
    <xf numFmtId="0" fontId="3" fillId="0" borderId="10" xfId="0" applyFont="1" applyFill="1" applyBorder="1" applyAlignment="1">
      <alignment vertical="top"/>
    </xf>
    <xf numFmtId="0" fontId="42" fillId="0" borderId="23" xfId="0" applyFont="1" applyBorder="1" applyAlignment="1">
      <alignment horizontal="left" vertical="top" wrapText="1"/>
    </xf>
    <xf numFmtId="0" fontId="42" fillId="0" borderId="21" xfId="0" applyFont="1" applyBorder="1" applyAlignment="1">
      <alignment horizontal="left" vertical="top" wrapText="1"/>
    </xf>
    <xf numFmtId="0" fontId="42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10" xfId="0" applyFont="1" applyBorder="1" applyAlignment="1">
      <alignment horizontal="right" vertical="top"/>
    </xf>
    <xf numFmtId="0" fontId="42" fillId="0" borderId="23" xfId="0" applyFont="1" applyBorder="1" applyAlignment="1">
      <alignment vertical="top" wrapText="1"/>
    </xf>
    <xf numFmtId="0" fontId="42" fillId="0" borderId="21" xfId="0" applyFont="1" applyBorder="1" applyAlignment="1">
      <alignment vertical="top" wrapText="1"/>
    </xf>
    <xf numFmtId="0" fontId="42" fillId="0" borderId="22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2" fillId="0" borderId="10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36" borderId="23" xfId="0" applyFont="1" applyFill="1" applyBorder="1" applyAlignment="1">
      <alignment horizontal="left" vertical="top" wrapText="1"/>
    </xf>
    <xf numFmtId="0" fontId="3" fillId="36" borderId="21" xfId="0" applyFont="1" applyFill="1" applyBorder="1" applyAlignment="1">
      <alignment horizontal="left" vertical="top" wrapText="1"/>
    </xf>
    <xf numFmtId="0" fontId="3" fillId="36" borderId="22" xfId="0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43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23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  <xf numFmtId="0" fontId="42" fillId="0" borderId="0" xfId="0" applyFont="1" applyFill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10" fontId="3" fillId="0" borderId="0" xfId="0" applyNumberFormat="1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center" wrapText="1" indent="11"/>
    </xf>
    <xf numFmtId="0" fontId="10" fillId="0" borderId="0" xfId="0" applyNumberFormat="1" applyFont="1" applyAlignment="1">
      <alignment horizontal="left" vertical="center" wrapText="1" indent="11"/>
    </xf>
    <xf numFmtId="0" fontId="10" fillId="0" borderId="0" xfId="0" applyNumberFormat="1" applyFont="1" applyAlignment="1">
      <alignment horizontal="center" vertical="top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3" xfId="54"/>
    <cellStyle name="Обычный 14" xfId="55"/>
    <cellStyle name="Обычный 15" xfId="56"/>
    <cellStyle name="Обычный 16" xfId="57"/>
    <cellStyle name="Обычный 7" xfId="58"/>
    <cellStyle name="Обычный 9" xfId="59"/>
    <cellStyle name="Плохой" xfId="60"/>
    <cellStyle name="Пояснение" xfId="61"/>
    <cellStyle name="Примечание" xfId="62"/>
    <cellStyle name="Примечание 10" xfId="63"/>
    <cellStyle name="Примечание 11" xfId="64"/>
    <cellStyle name="Примечание 12" xfId="65"/>
    <cellStyle name="Примечание 2" xfId="66"/>
    <cellStyle name="Примечание 3" xfId="67"/>
    <cellStyle name="Примечание 4" xfId="68"/>
    <cellStyle name="Примечание 5" xfId="69"/>
    <cellStyle name="Примечание 6" xfId="70"/>
    <cellStyle name="Примечание 7" xfId="71"/>
    <cellStyle name="Примечание 8" xfId="72"/>
    <cellStyle name="Примечание 9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6"/>
  <sheetViews>
    <sheetView tabSelected="1" zoomScale="117" zoomScaleNormal="117" zoomScalePageLayoutView="0" workbookViewId="0" topLeftCell="A4">
      <selection activeCell="B104" sqref="B104:D104"/>
    </sheetView>
  </sheetViews>
  <sheetFormatPr defaultColWidth="9.00390625" defaultRowHeight="12.75"/>
  <cols>
    <col min="1" max="1" width="18.125" style="187" customWidth="1"/>
    <col min="2" max="2" width="14.00390625" style="187" customWidth="1"/>
    <col min="3" max="3" width="9.125" style="187" customWidth="1"/>
    <col min="4" max="4" width="38.375" style="187" customWidth="1"/>
    <col min="5" max="5" width="13.00390625" style="188" customWidth="1"/>
    <col min="6" max="6" width="9.25390625" style="187" bestFit="1" customWidth="1"/>
    <col min="7" max="16384" width="9.125" style="187" customWidth="1"/>
  </cols>
  <sheetData>
    <row r="1" ht="12.75" hidden="1"/>
    <row r="2" spans="3:4" ht="15.75" customHeight="1" hidden="1">
      <c r="C2" s="188"/>
      <c r="D2" s="280"/>
    </row>
    <row r="3" spans="3:4" ht="12.75" customHeight="1" hidden="1">
      <c r="C3" s="188"/>
      <c r="D3" s="275"/>
    </row>
    <row r="4" spans="3:5" ht="17.25" customHeight="1">
      <c r="C4" s="188"/>
      <c r="D4" s="279" t="s">
        <v>662</v>
      </c>
      <c r="E4" s="279"/>
    </row>
    <row r="5" spans="3:5" ht="12.75" customHeight="1">
      <c r="C5" s="188"/>
      <c r="D5" s="278" t="s">
        <v>661</v>
      </c>
      <c r="E5" s="278"/>
    </row>
    <row r="6" spans="3:5" ht="12.75" customHeight="1">
      <c r="C6" s="188"/>
      <c r="D6" s="278" t="s">
        <v>486</v>
      </c>
      <c r="E6" s="278"/>
    </row>
    <row r="7" spans="3:5" ht="12.75" customHeight="1">
      <c r="C7" s="188"/>
      <c r="D7" s="278" t="s">
        <v>441</v>
      </c>
      <c r="E7" s="278"/>
    </row>
    <row r="8" spans="3:5" ht="12.75" customHeight="1">
      <c r="C8" s="188"/>
      <c r="D8" s="277"/>
      <c r="E8" s="276"/>
    </row>
    <row r="9" spans="3:4" ht="12.75">
      <c r="C9" s="188"/>
      <c r="D9" s="275"/>
    </row>
    <row r="10" spans="1:5" ht="15.75">
      <c r="A10" s="274" t="s">
        <v>660</v>
      </c>
      <c r="B10" s="274"/>
      <c r="C10" s="274"/>
      <c r="D10" s="274"/>
      <c r="E10" s="273"/>
    </row>
    <row r="11" spans="1:4" ht="15.75" hidden="1">
      <c r="A11" s="272"/>
      <c r="B11" s="272"/>
      <c r="C11" s="272"/>
      <c r="D11" s="272"/>
    </row>
    <row r="12" spans="1:5" ht="12.75">
      <c r="A12" s="271"/>
      <c r="B12" s="271"/>
      <c r="C12" s="271"/>
      <c r="D12" s="271"/>
      <c r="E12" s="270" t="s">
        <v>78</v>
      </c>
    </row>
    <row r="13" spans="1:5" ht="33.75">
      <c r="A13" s="266" t="s">
        <v>659</v>
      </c>
      <c r="B13" s="269" t="s">
        <v>658</v>
      </c>
      <c r="C13" s="268"/>
      <c r="D13" s="267"/>
      <c r="E13" s="266" t="s">
        <v>657</v>
      </c>
    </row>
    <row r="14" spans="1:5" ht="12.75">
      <c r="A14" s="262">
        <v>1</v>
      </c>
      <c r="B14" s="265">
        <v>2</v>
      </c>
      <c r="C14" s="264"/>
      <c r="D14" s="263"/>
      <c r="E14" s="262">
        <v>3</v>
      </c>
    </row>
    <row r="15" spans="1:6" ht="24" customHeight="1">
      <c r="A15" s="232" t="s">
        <v>656</v>
      </c>
      <c r="B15" s="193" t="s">
        <v>655</v>
      </c>
      <c r="C15" s="192"/>
      <c r="D15" s="191"/>
      <c r="E15" s="190">
        <f>E16+E24+E29+E34+E39</f>
        <v>480796.8</v>
      </c>
      <c r="F15" s="188"/>
    </row>
    <row r="16" spans="1:6" ht="20.25" customHeight="1">
      <c r="A16" s="232" t="s">
        <v>654</v>
      </c>
      <c r="B16" s="242" t="s">
        <v>653</v>
      </c>
      <c r="C16" s="241"/>
      <c r="D16" s="240"/>
      <c r="E16" s="244">
        <f>E17</f>
        <v>387544.8</v>
      </c>
      <c r="F16" s="261"/>
    </row>
    <row r="17" spans="1:6" ht="18.75" customHeight="1">
      <c r="A17" s="232" t="s">
        <v>652</v>
      </c>
      <c r="B17" s="255" t="s">
        <v>651</v>
      </c>
      <c r="C17" s="254"/>
      <c r="D17" s="253"/>
      <c r="E17" s="195">
        <f>E18+E19+E20+E21+E22</f>
        <v>387544.8</v>
      </c>
      <c r="F17" s="237"/>
    </row>
    <row r="18" spans="1:5" ht="40.5" customHeight="1">
      <c r="A18" s="232" t="s">
        <v>650</v>
      </c>
      <c r="B18" s="255" t="s">
        <v>649</v>
      </c>
      <c r="C18" s="254"/>
      <c r="D18" s="253"/>
      <c r="E18" s="195">
        <v>71</v>
      </c>
    </row>
    <row r="19" spans="1:5" ht="70.5" customHeight="1">
      <c r="A19" s="232" t="s">
        <v>648</v>
      </c>
      <c r="B19" s="255" t="s">
        <v>647</v>
      </c>
      <c r="C19" s="254"/>
      <c r="D19" s="253"/>
      <c r="E19" s="195">
        <v>382303.8</v>
      </c>
    </row>
    <row r="20" spans="1:5" ht="64.5" customHeight="1">
      <c r="A20" s="232" t="s">
        <v>646</v>
      </c>
      <c r="B20" s="255" t="s">
        <v>645</v>
      </c>
      <c r="C20" s="254"/>
      <c r="D20" s="253"/>
      <c r="E20" s="195">
        <v>3990</v>
      </c>
    </row>
    <row r="21" spans="1:5" ht="28.5" customHeight="1">
      <c r="A21" s="232" t="s">
        <v>644</v>
      </c>
      <c r="B21" s="255" t="s">
        <v>643</v>
      </c>
      <c r="C21" s="254"/>
      <c r="D21" s="253"/>
      <c r="E21" s="195">
        <v>800</v>
      </c>
    </row>
    <row r="22" spans="1:5" ht="69.75" customHeight="1">
      <c r="A22" s="232" t="s">
        <v>642</v>
      </c>
      <c r="B22" s="255" t="s">
        <v>641</v>
      </c>
      <c r="C22" s="254"/>
      <c r="D22" s="253"/>
      <c r="E22" s="195">
        <v>380</v>
      </c>
    </row>
    <row r="23" spans="1:5" ht="93" customHeight="1" hidden="1">
      <c r="A23" s="232" t="s">
        <v>640</v>
      </c>
      <c r="B23" s="260" t="s">
        <v>639</v>
      </c>
      <c r="C23" s="259"/>
      <c r="D23" s="258"/>
      <c r="E23" s="195"/>
    </row>
    <row r="24" spans="1:6" ht="18.75" customHeight="1">
      <c r="A24" s="232" t="s">
        <v>638</v>
      </c>
      <c r="B24" s="242" t="s">
        <v>637</v>
      </c>
      <c r="C24" s="241"/>
      <c r="D24" s="240"/>
      <c r="E24" s="244">
        <f>E25+E27+E28+E26</f>
        <v>59183</v>
      </c>
      <c r="F24" s="188"/>
    </row>
    <row r="25" spans="1:6" ht="20.25" customHeight="1">
      <c r="A25" s="232" t="s">
        <v>636</v>
      </c>
      <c r="B25" s="255" t="s">
        <v>635</v>
      </c>
      <c r="C25" s="254"/>
      <c r="D25" s="253"/>
      <c r="E25" s="233">
        <v>47481</v>
      </c>
      <c r="F25" s="188"/>
    </row>
    <row r="26" spans="1:6" ht="27" customHeight="1">
      <c r="A26" s="232" t="s">
        <v>634</v>
      </c>
      <c r="B26" s="255" t="s">
        <v>633</v>
      </c>
      <c r="C26" s="254"/>
      <c r="D26" s="253"/>
      <c r="E26" s="233">
        <v>11519</v>
      </c>
      <c r="F26" s="257"/>
    </row>
    <row r="27" spans="1:5" ht="18" customHeight="1">
      <c r="A27" s="199" t="s">
        <v>632</v>
      </c>
      <c r="B27" s="213" t="s">
        <v>631</v>
      </c>
      <c r="C27" s="229"/>
      <c r="D27" s="228"/>
      <c r="E27" s="233">
        <v>0</v>
      </c>
    </row>
    <row r="28" spans="1:6" ht="25.5" customHeight="1">
      <c r="A28" s="199" t="s">
        <v>630</v>
      </c>
      <c r="B28" s="213" t="s">
        <v>629</v>
      </c>
      <c r="C28" s="229"/>
      <c r="D28" s="228"/>
      <c r="E28" s="233">
        <v>183</v>
      </c>
      <c r="F28" s="257"/>
    </row>
    <row r="29" spans="1:5" ht="18" customHeight="1">
      <c r="A29" s="232" t="s">
        <v>628</v>
      </c>
      <c r="B29" s="242" t="s">
        <v>627</v>
      </c>
      <c r="C29" s="241"/>
      <c r="D29" s="240"/>
      <c r="E29" s="244">
        <f>E30+E31</f>
        <v>8616</v>
      </c>
    </row>
    <row r="30" spans="1:5" ht="40.5" customHeight="1">
      <c r="A30" s="199" t="s">
        <v>626</v>
      </c>
      <c r="B30" s="255" t="s">
        <v>625</v>
      </c>
      <c r="C30" s="254"/>
      <c r="D30" s="253"/>
      <c r="E30" s="195">
        <v>537</v>
      </c>
    </row>
    <row r="31" spans="1:5" ht="20.25" customHeight="1">
      <c r="A31" s="232" t="s">
        <v>624</v>
      </c>
      <c r="B31" s="255" t="s">
        <v>623</v>
      </c>
      <c r="C31" s="254"/>
      <c r="D31" s="253"/>
      <c r="E31" s="195">
        <f>E32+E33</f>
        <v>8079</v>
      </c>
    </row>
    <row r="32" spans="1:10" ht="38.25" customHeight="1">
      <c r="A32" s="232" t="s">
        <v>622</v>
      </c>
      <c r="B32" s="255" t="s">
        <v>621</v>
      </c>
      <c r="C32" s="254"/>
      <c r="D32" s="253"/>
      <c r="E32" s="233">
        <v>2500</v>
      </c>
      <c r="J32" s="256"/>
    </row>
    <row r="33" spans="1:5" ht="39.75" customHeight="1">
      <c r="A33" s="232" t="s">
        <v>620</v>
      </c>
      <c r="B33" s="255" t="s">
        <v>619</v>
      </c>
      <c r="C33" s="254"/>
      <c r="D33" s="253"/>
      <c r="E33" s="233">
        <v>5579</v>
      </c>
    </row>
    <row r="34" spans="1:5" ht="18" customHeight="1">
      <c r="A34" s="232" t="s">
        <v>618</v>
      </c>
      <c r="B34" s="236" t="s">
        <v>617</v>
      </c>
      <c r="C34" s="235"/>
      <c r="D34" s="234"/>
      <c r="E34" s="233">
        <f>E35+E36+E37+E38</f>
        <v>25453</v>
      </c>
    </row>
    <row r="35" spans="1:5" ht="40.5" customHeight="1">
      <c r="A35" s="232" t="s">
        <v>616</v>
      </c>
      <c r="B35" s="213" t="s">
        <v>615</v>
      </c>
      <c r="C35" s="229"/>
      <c r="D35" s="228"/>
      <c r="E35" s="195">
        <v>7765</v>
      </c>
    </row>
    <row r="36" spans="1:5" ht="25.5" customHeight="1">
      <c r="A36" s="232" t="s">
        <v>614</v>
      </c>
      <c r="B36" s="213" t="s">
        <v>613</v>
      </c>
      <c r="C36" s="229"/>
      <c r="D36" s="228"/>
      <c r="E36" s="195">
        <v>34</v>
      </c>
    </row>
    <row r="37" spans="1:5" ht="79.5" customHeight="1">
      <c r="A37" s="232" t="s">
        <v>612</v>
      </c>
      <c r="B37" s="213" t="s">
        <v>611</v>
      </c>
      <c r="C37" s="229"/>
      <c r="D37" s="228"/>
      <c r="E37" s="195">
        <v>17568</v>
      </c>
    </row>
    <row r="38" spans="1:5" ht="65.25" customHeight="1">
      <c r="A38" s="252" t="s">
        <v>610</v>
      </c>
      <c r="B38" s="251" t="s">
        <v>609</v>
      </c>
      <c r="C38" s="250"/>
      <c r="D38" s="249"/>
      <c r="E38" s="195">
        <v>86</v>
      </c>
    </row>
    <row r="39" spans="1:5" ht="27" customHeight="1">
      <c r="A39" s="232" t="s">
        <v>608</v>
      </c>
      <c r="B39" s="236" t="s">
        <v>607</v>
      </c>
      <c r="C39" s="235"/>
      <c r="D39" s="234"/>
      <c r="E39" s="233">
        <v>0</v>
      </c>
    </row>
    <row r="40" spans="1:5" ht="30.75" customHeight="1" hidden="1">
      <c r="A40" s="232" t="s">
        <v>606</v>
      </c>
      <c r="B40" s="213" t="s">
        <v>605</v>
      </c>
      <c r="C40" s="229"/>
      <c r="D40" s="228"/>
      <c r="E40" s="233"/>
    </row>
    <row r="41" spans="1:5" ht="26.25" customHeight="1" hidden="1">
      <c r="A41" s="232" t="s">
        <v>604</v>
      </c>
      <c r="B41" s="213" t="s">
        <v>603</v>
      </c>
      <c r="C41" s="229"/>
      <c r="D41" s="228"/>
      <c r="E41" s="233"/>
    </row>
    <row r="42" spans="1:5" ht="19.5" customHeight="1" hidden="1">
      <c r="A42" s="232" t="s">
        <v>602</v>
      </c>
      <c r="B42" s="213" t="s">
        <v>601</v>
      </c>
      <c r="C42" s="229"/>
      <c r="D42" s="228"/>
      <c r="E42" s="233"/>
    </row>
    <row r="43" spans="1:5" ht="26.25" customHeight="1" hidden="1">
      <c r="A43" s="232"/>
      <c r="B43" s="213" t="s">
        <v>600</v>
      </c>
      <c r="C43" s="229"/>
      <c r="D43" s="228"/>
      <c r="E43" s="233"/>
    </row>
    <row r="44" spans="1:6" ht="16.5" customHeight="1">
      <c r="A44" s="194"/>
      <c r="B44" s="193" t="s">
        <v>599</v>
      </c>
      <c r="C44" s="192"/>
      <c r="D44" s="191"/>
      <c r="E44" s="230">
        <f>E45+E50+E52+E54+E59+E74</f>
        <v>164542.7</v>
      </c>
      <c r="F44" s="188"/>
    </row>
    <row r="45" spans="1:5" ht="37.5" customHeight="1">
      <c r="A45" s="232" t="s">
        <v>598</v>
      </c>
      <c r="B45" s="242" t="s">
        <v>597</v>
      </c>
      <c r="C45" s="241"/>
      <c r="D45" s="240"/>
      <c r="E45" s="248">
        <f>E46+E47+E48+E49</f>
        <v>105371</v>
      </c>
    </row>
    <row r="46" spans="1:5" ht="64.5" customHeight="1">
      <c r="A46" s="199" t="s">
        <v>596</v>
      </c>
      <c r="B46" s="247" t="s">
        <v>595</v>
      </c>
      <c r="C46" s="246"/>
      <c r="D46" s="245"/>
      <c r="E46" s="195">
        <v>9100</v>
      </c>
    </row>
    <row r="47" spans="1:5" ht="51" customHeight="1">
      <c r="A47" s="199" t="s">
        <v>594</v>
      </c>
      <c r="B47" s="247" t="s">
        <v>593</v>
      </c>
      <c r="C47" s="246"/>
      <c r="D47" s="245"/>
      <c r="E47" s="195">
        <v>180</v>
      </c>
    </row>
    <row r="48" spans="1:5" ht="39" customHeight="1">
      <c r="A48" s="199" t="s">
        <v>592</v>
      </c>
      <c r="B48" s="213" t="s">
        <v>591</v>
      </c>
      <c r="C48" s="229"/>
      <c r="D48" s="228"/>
      <c r="E48" s="195">
        <v>235</v>
      </c>
    </row>
    <row r="49" spans="1:6" ht="63" customHeight="1">
      <c r="A49" s="232" t="s">
        <v>590</v>
      </c>
      <c r="B49" s="213" t="s">
        <v>589</v>
      </c>
      <c r="C49" s="229"/>
      <c r="D49" s="228"/>
      <c r="E49" s="195">
        <v>95856</v>
      </c>
      <c r="F49" s="243"/>
    </row>
    <row r="50" spans="1:5" ht="17.25" customHeight="1">
      <c r="A50" s="232" t="s">
        <v>588</v>
      </c>
      <c r="B50" s="242" t="s">
        <v>587</v>
      </c>
      <c r="C50" s="241"/>
      <c r="D50" s="240"/>
      <c r="E50" s="244">
        <f>E51</f>
        <v>1500</v>
      </c>
    </row>
    <row r="51" spans="1:5" ht="23.25" customHeight="1">
      <c r="A51" s="232" t="s">
        <v>586</v>
      </c>
      <c r="B51" s="213" t="s">
        <v>585</v>
      </c>
      <c r="C51" s="229"/>
      <c r="D51" s="228"/>
      <c r="E51" s="195">
        <v>1500</v>
      </c>
    </row>
    <row r="52" spans="1:5" ht="26.25" customHeight="1">
      <c r="A52" s="232" t="s">
        <v>584</v>
      </c>
      <c r="B52" s="236" t="s">
        <v>583</v>
      </c>
      <c r="C52" s="235"/>
      <c r="D52" s="234"/>
      <c r="E52" s="244">
        <f>E53</f>
        <v>370</v>
      </c>
    </row>
    <row r="53" spans="1:5" ht="42" customHeight="1">
      <c r="A53" s="232" t="s">
        <v>582</v>
      </c>
      <c r="B53" s="213" t="s">
        <v>581</v>
      </c>
      <c r="C53" s="229"/>
      <c r="D53" s="228"/>
      <c r="E53" s="195">
        <v>370</v>
      </c>
    </row>
    <row r="54" spans="1:5" ht="24.75" customHeight="1">
      <c r="A54" s="232" t="s">
        <v>580</v>
      </c>
      <c r="B54" s="242" t="s">
        <v>579</v>
      </c>
      <c r="C54" s="241"/>
      <c r="D54" s="240"/>
      <c r="E54" s="244">
        <f>E56+E57+E58+E55</f>
        <v>44860</v>
      </c>
    </row>
    <row r="55" spans="1:5" ht="65.25" customHeight="1">
      <c r="A55" s="232" t="s">
        <v>578</v>
      </c>
      <c r="B55" s="213" t="s">
        <v>577</v>
      </c>
      <c r="C55" s="229"/>
      <c r="D55" s="228"/>
      <c r="E55" s="195">
        <v>60</v>
      </c>
    </row>
    <row r="56" spans="1:6" ht="66" customHeight="1">
      <c r="A56" s="232" t="s">
        <v>576</v>
      </c>
      <c r="B56" s="213" t="s">
        <v>575</v>
      </c>
      <c r="C56" s="229"/>
      <c r="D56" s="228"/>
      <c r="E56" s="195">
        <v>30000</v>
      </c>
      <c r="F56" s="243"/>
    </row>
    <row r="57" spans="1:5" ht="38.25" customHeight="1">
      <c r="A57" s="232" t="s">
        <v>574</v>
      </c>
      <c r="B57" s="213" t="s">
        <v>573</v>
      </c>
      <c r="C57" s="229"/>
      <c r="D57" s="228"/>
      <c r="E57" s="195">
        <v>2800</v>
      </c>
    </row>
    <row r="58" spans="1:5" ht="39.75" customHeight="1">
      <c r="A58" s="232" t="s">
        <v>572</v>
      </c>
      <c r="B58" s="213" t="s">
        <v>571</v>
      </c>
      <c r="C58" s="229"/>
      <c r="D58" s="228"/>
      <c r="E58" s="195">
        <v>12000</v>
      </c>
    </row>
    <row r="59" spans="1:5" ht="18" customHeight="1">
      <c r="A59" s="232" t="s">
        <v>570</v>
      </c>
      <c r="B59" s="242" t="s">
        <v>569</v>
      </c>
      <c r="C59" s="241"/>
      <c r="D59" s="240"/>
      <c r="E59" s="195">
        <f>E60+E61+E62+E63+E64+E65+E69+E70+E71+E72+E73</f>
        <v>12441.7</v>
      </c>
    </row>
    <row r="60" spans="1:5" ht="39" customHeight="1">
      <c r="A60" s="232" t="s">
        <v>568</v>
      </c>
      <c r="B60" s="213" t="s">
        <v>567</v>
      </c>
      <c r="C60" s="229"/>
      <c r="D60" s="228"/>
      <c r="E60" s="195">
        <v>100</v>
      </c>
    </row>
    <row r="61" spans="1:5" ht="39" customHeight="1">
      <c r="A61" s="232" t="s">
        <v>566</v>
      </c>
      <c r="B61" s="213" t="s">
        <v>565</v>
      </c>
      <c r="C61" s="229"/>
      <c r="D61" s="228"/>
      <c r="E61" s="195">
        <v>60</v>
      </c>
    </row>
    <row r="62" spans="1:5" ht="54.75" customHeight="1">
      <c r="A62" s="232" t="s">
        <v>564</v>
      </c>
      <c r="B62" s="213" t="s">
        <v>563</v>
      </c>
      <c r="C62" s="229"/>
      <c r="D62" s="228"/>
      <c r="E62" s="195">
        <v>90</v>
      </c>
    </row>
    <row r="63" spans="1:5" ht="57.75" customHeight="1">
      <c r="A63" s="232" t="s">
        <v>562</v>
      </c>
      <c r="B63" s="213" t="s">
        <v>561</v>
      </c>
      <c r="C63" s="229"/>
      <c r="D63" s="228"/>
      <c r="E63" s="195">
        <v>43</v>
      </c>
    </row>
    <row r="64" spans="1:5" ht="42" customHeight="1">
      <c r="A64" s="232" t="s">
        <v>560</v>
      </c>
      <c r="B64" s="213" t="s">
        <v>559</v>
      </c>
      <c r="C64" s="229"/>
      <c r="D64" s="228"/>
      <c r="E64" s="195">
        <v>875</v>
      </c>
    </row>
    <row r="65" spans="1:5" ht="68.25" customHeight="1">
      <c r="A65" s="232" t="s">
        <v>558</v>
      </c>
      <c r="B65" s="213" t="s">
        <v>557</v>
      </c>
      <c r="C65" s="229"/>
      <c r="D65" s="228"/>
      <c r="E65" s="195">
        <f>E66+E67+E68</f>
        <v>528.7</v>
      </c>
    </row>
    <row r="66" spans="1:5" ht="30.75" customHeight="1">
      <c r="A66" s="232" t="s">
        <v>556</v>
      </c>
      <c r="B66" s="213" t="s">
        <v>555</v>
      </c>
      <c r="C66" s="229"/>
      <c r="D66" s="228"/>
      <c r="E66" s="195">
        <v>16</v>
      </c>
    </row>
    <row r="67" spans="1:5" ht="27.75" customHeight="1">
      <c r="A67" s="232" t="s">
        <v>554</v>
      </c>
      <c r="B67" s="213" t="s">
        <v>553</v>
      </c>
      <c r="C67" s="229"/>
      <c r="D67" s="228"/>
      <c r="E67" s="195">
        <v>51</v>
      </c>
    </row>
    <row r="68" spans="1:5" ht="30" customHeight="1">
      <c r="A68" s="232" t="s">
        <v>552</v>
      </c>
      <c r="B68" s="213" t="s">
        <v>551</v>
      </c>
      <c r="C68" s="229"/>
      <c r="D68" s="228"/>
      <c r="E68" s="195">
        <v>461.7</v>
      </c>
    </row>
    <row r="69" spans="1:6" ht="42.75" customHeight="1">
      <c r="A69" s="232" t="s">
        <v>550</v>
      </c>
      <c r="B69" s="213" t="s">
        <v>549</v>
      </c>
      <c r="C69" s="229"/>
      <c r="D69" s="228"/>
      <c r="E69" s="195">
        <v>320</v>
      </c>
      <c r="F69" s="238"/>
    </row>
    <row r="70" spans="1:6" ht="25.5" customHeight="1">
      <c r="A70" s="232" t="s">
        <v>548</v>
      </c>
      <c r="B70" s="213" t="s">
        <v>547</v>
      </c>
      <c r="C70" s="229"/>
      <c r="D70" s="228"/>
      <c r="E70" s="195">
        <v>8070</v>
      </c>
      <c r="F70" s="237"/>
    </row>
    <row r="71" spans="1:6" ht="43.5" customHeight="1">
      <c r="A71" s="232" t="s">
        <v>546</v>
      </c>
      <c r="B71" s="213" t="s">
        <v>545</v>
      </c>
      <c r="C71" s="229"/>
      <c r="D71" s="228"/>
      <c r="E71" s="239">
        <v>70</v>
      </c>
      <c r="F71" s="238"/>
    </row>
    <row r="72" spans="1:6" ht="39.75" customHeight="1">
      <c r="A72" s="232" t="s">
        <v>544</v>
      </c>
      <c r="B72" s="213" t="s">
        <v>543</v>
      </c>
      <c r="C72" s="229"/>
      <c r="D72" s="228"/>
      <c r="E72" s="195">
        <v>70</v>
      </c>
      <c r="F72" s="237"/>
    </row>
    <row r="73" spans="1:5" ht="28.5" customHeight="1">
      <c r="A73" s="232" t="s">
        <v>542</v>
      </c>
      <c r="B73" s="213" t="s">
        <v>541</v>
      </c>
      <c r="C73" s="229"/>
      <c r="D73" s="228"/>
      <c r="E73" s="195">
        <v>2215</v>
      </c>
    </row>
    <row r="74" spans="1:5" ht="16.5" customHeight="1">
      <c r="A74" s="232" t="s">
        <v>540</v>
      </c>
      <c r="B74" s="236" t="s">
        <v>539</v>
      </c>
      <c r="C74" s="235"/>
      <c r="D74" s="234"/>
      <c r="E74" s="233">
        <f>+E75</f>
        <v>0</v>
      </c>
    </row>
    <row r="75" spans="1:5" ht="21" customHeight="1">
      <c r="A75" s="232" t="s">
        <v>538</v>
      </c>
      <c r="B75" s="213" t="s">
        <v>537</v>
      </c>
      <c r="C75" s="229"/>
      <c r="D75" s="228"/>
      <c r="E75" s="195">
        <v>0</v>
      </c>
    </row>
    <row r="76" spans="1:6" ht="16.5" customHeight="1">
      <c r="A76" s="194"/>
      <c r="B76" s="193" t="s">
        <v>536</v>
      </c>
      <c r="C76" s="192"/>
      <c r="D76" s="191"/>
      <c r="E76" s="190">
        <f>E44+E15</f>
        <v>645339.5</v>
      </c>
      <c r="F76" s="188"/>
    </row>
    <row r="77" spans="1:6" ht="16.5" customHeight="1">
      <c r="A77" s="199" t="s">
        <v>535</v>
      </c>
      <c r="B77" s="231" t="s">
        <v>534</v>
      </c>
      <c r="C77" s="231"/>
      <c r="D77" s="231"/>
      <c r="E77" s="230">
        <f>E78+E79+E86+E100+E104+E80</f>
        <v>347213.6</v>
      </c>
      <c r="F77" s="189"/>
    </row>
    <row r="78" spans="1:6" ht="28.5" customHeight="1">
      <c r="A78" s="199" t="s">
        <v>533</v>
      </c>
      <c r="B78" s="213" t="s">
        <v>532</v>
      </c>
      <c r="C78" s="229"/>
      <c r="D78" s="228"/>
      <c r="E78" s="195">
        <v>1827.2</v>
      </c>
      <c r="F78" s="188"/>
    </row>
    <row r="79" spans="1:6" ht="28.5" customHeight="1">
      <c r="A79" s="199" t="s">
        <v>531</v>
      </c>
      <c r="B79" s="213" t="s">
        <v>530</v>
      </c>
      <c r="C79" s="229"/>
      <c r="D79" s="228"/>
      <c r="E79" s="195">
        <v>24039</v>
      </c>
      <c r="F79" s="188"/>
    </row>
    <row r="80" spans="1:6" ht="28.5" customHeight="1">
      <c r="A80" s="199"/>
      <c r="B80" s="219" t="s">
        <v>529</v>
      </c>
      <c r="C80" s="218"/>
      <c r="D80" s="217"/>
      <c r="E80" s="190">
        <f>E81+E82+E83</f>
        <v>137188</v>
      </c>
      <c r="F80" s="188"/>
    </row>
    <row r="81" spans="1:6" ht="75" customHeight="1">
      <c r="A81" s="199" t="s">
        <v>528</v>
      </c>
      <c r="B81" s="216" t="s">
        <v>527</v>
      </c>
      <c r="C81" s="215"/>
      <c r="D81" s="214"/>
      <c r="E81" s="195">
        <v>24773.6</v>
      </c>
      <c r="F81" s="188"/>
    </row>
    <row r="82" spans="1:6" ht="61.5" customHeight="1">
      <c r="A82" s="199" t="s">
        <v>526</v>
      </c>
      <c r="B82" s="216" t="s">
        <v>525</v>
      </c>
      <c r="C82" s="215"/>
      <c r="D82" s="214"/>
      <c r="E82" s="195">
        <v>9237.4</v>
      </c>
      <c r="F82" s="188"/>
    </row>
    <row r="83" spans="1:6" ht="18.75" customHeight="1">
      <c r="A83" s="199" t="s">
        <v>522</v>
      </c>
      <c r="B83" s="219" t="s">
        <v>524</v>
      </c>
      <c r="C83" s="218"/>
      <c r="D83" s="217"/>
      <c r="E83" s="190">
        <f>E84+E85</f>
        <v>103177</v>
      </c>
      <c r="F83" s="188"/>
    </row>
    <row r="84" spans="1:6" ht="28.5" customHeight="1">
      <c r="A84" s="199" t="s">
        <v>522</v>
      </c>
      <c r="B84" s="227" t="s">
        <v>523</v>
      </c>
      <c r="C84" s="226"/>
      <c r="D84" s="225"/>
      <c r="E84" s="195">
        <v>102848.8</v>
      </c>
      <c r="F84" s="189"/>
    </row>
    <row r="85" spans="1:6" ht="66" customHeight="1">
      <c r="A85" s="199" t="s">
        <v>522</v>
      </c>
      <c r="B85" s="216" t="s">
        <v>521</v>
      </c>
      <c r="C85" s="215"/>
      <c r="D85" s="214"/>
      <c r="E85" s="195">
        <v>328.2</v>
      </c>
      <c r="F85" s="189"/>
    </row>
    <row r="86" spans="1:6" ht="20.25" customHeight="1">
      <c r="A86" s="199"/>
      <c r="B86" s="219" t="s">
        <v>520</v>
      </c>
      <c r="C86" s="218"/>
      <c r="D86" s="217"/>
      <c r="E86" s="190">
        <f>E87+E88+E89+E90+E91+E92</f>
        <v>48143.8</v>
      </c>
      <c r="F86" s="188"/>
    </row>
    <row r="87" spans="1:6" ht="28.5" customHeight="1">
      <c r="A87" s="199" t="s">
        <v>519</v>
      </c>
      <c r="B87" s="216" t="s">
        <v>518</v>
      </c>
      <c r="C87" s="224"/>
      <c r="D87" s="223"/>
      <c r="E87" s="195">
        <v>7992.7</v>
      </c>
      <c r="F87" s="188"/>
    </row>
    <row r="88" spans="1:6" ht="63.75" customHeight="1">
      <c r="A88" s="199" t="s">
        <v>517</v>
      </c>
      <c r="B88" s="216" t="s">
        <v>516</v>
      </c>
      <c r="C88" s="224"/>
      <c r="D88" s="223"/>
      <c r="E88" s="195">
        <v>10055.2</v>
      </c>
      <c r="F88" s="188"/>
    </row>
    <row r="89" spans="1:6" ht="42" customHeight="1">
      <c r="A89" s="199" t="s">
        <v>515</v>
      </c>
      <c r="B89" s="216" t="s">
        <v>514</v>
      </c>
      <c r="C89" s="224"/>
      <c r="D89" s="223"/>
      <c r="E89" s="195">
        <v>16279</v>
      </c>
      <c r="F89" s="188"/>
    </row>
    <row r="90" spans="1:6" ht="42.75" customHeight="1">
      <c r="A90" s="199" t="s">
        <v>513</v>
      </c>
      <c r="B90" s="216" t="s">
        <v>512</v>
      </c>
      <c r="C90" s="224"/>
      <c r="D90" s="223"/>
      <c r="E90" s="195">
        <v>7803.5</v>
      </c>
      <c r="F90" s="188"/>
    </row>
    <row r="91" spans="1:6" ht="31.5" customHeight="1">
      <c r="A91" s="199" t="s">
        <v>511</v>
      </c>
      <c r="B91" s="222" t="s">
        <v>510</v>
      </c>
      <c r="C91" s="221"/>
      <c r="D91" s="220"/>
      <c r="E91" s="195">
        <v>801.9</v>
      </c>
      <c r="F91" s="188"/>
    </row>
    <row r="92" spans="1:6" ht="15.75" customHeight="1">
      <c r="A92" s="199" t="s">
        <v>502</v>
      </c>
      <c r="B92" s="219" t="s">
        <v>509</v>
      </c>
      <c r="C92" s="218"/>
      <c r="D92" s="217"/>
      <c r="E92" s="190">
        <f>E93+E94+E95+E96+E97+E98+E99</f>
        <v>5211.5</v>
      </c>
      <c r="F92" s="188"/>
    </row>
    <row r="93" spans="1:6" ht="28.5" customHeight="1">
      <c r="A93" s="199" t="s">
        <v>502</v>
      </c>
      <c r="B93" s="216" t="s">
        <v>508</v>
      </c>
      <c r="C93" s="215"/>
      <c r="D93" s="214"/>
      <c r="E93" s="195">
        <v>434.9</v>
      </c>
      <c r="F93" s="188"/>
    </row>
    <row r="94" spans="1:6" ht="42.75" customHeight="1">
      <c r="A94" s="199" t="s">
        <v>502</v>
      </c>
      <c r="B94" s="213" t="s">
        <v>507</v>
      </c>
      <c r="C94" s="205"/>
      <c r="D94" s="204"/>
      <c r="E94" s="195">
        <v>381.2</v>
      </c>
      <c r="F94" s="188"/>
    </row>
    <row r="95" spans="1:6" ht="37.5" customHeight="1">
      <c r="A95" s="199" t="s">
        <v>502</v>
      </c>
      <c r="B95" s="213" t="s">
        <v>506</v>
      </c>
      <c r="C95" s="205"/>
      <c r="D95" s="204"/>
      <c r="E95" s="195">
        <v>1271.9</v>
      </c>
      <c r="F95" s="188"/>
    </row>
    <row r="96" spans="1:6" ht="39" customHeight="1">
      <c r="A96" s="199" t="s">
        <v>502</v>
      </c>
      <c r="B96" s="213" t="s">
        <v>505</v>
      </c>
      <c r="C96" s="205"/>
      <c r="D96" s="204"/>
      <c r="E96" s="195">
        <v>1695.8</v>
      </c>
      <c r="F96" s="188"/>
    </row>
    <row r="97" spans="1:6" ht="80.25" customHeight="1">
      <c r="A97" s="199" t="s">
        <v>502</v>
      </c>
      <c r="B97" s="206" t="s">
        <v>504</v>
      </c>
      <c r="C97" s="205"/>
      <c r="D97" s="204"/>
      <c r="E97" s="195">
        <v>424</v>
      </c>
      <c r="F97" s="188"/>
    </row>
    <row r="98" spans="1:6" ht="33" customHeight="1">
      <c r="A98" s="199" t="s">
        <v>502</v>
      </c>
      <c r="B98" s="206" t="s">
        <v>503</v>
      </c>
      <c r="C98" s="205"/>
      <c r="D98" s="204"/>
      <c r="E98" s="195">
        <v>408.9</v>
      </c>
      <c r="F98" s="188"/>
    </row>
    <row r="99" spans="1:6" ht="44.25" customHeight="1">
      <c r="A99" s="199" t="s">
        <v>502</v>
      </c>
      <c r="B99" s="206" t="s">
        <v>501</v>
      </c>
      <c r="C99" s="205"/>
      <c r="D99" s="204"/>
      <c r="E99" s="195">
        <v>594.8</v>
      </c>
      <c r="F99" s="188"/>
    </row>
    <row r="100" spans="1:6" ht="23.25" customHeight="1">
      <c r="A100" s="199" t="s">
        <v>500</v>
      </c>
      <c r="B100" s="212" t="s">
        <v>499</v>
      </c>
      <c r="C100" s="211"/>
      <c r="D100" s="210"/>
      <c r="E100" s="190">
        <f>E101+E102</f>
        <v>151458.7</v>
      </c>
      <c r="F100" s="188"/>
    </row>
    <row r="101" spans="1:6" ht="39.75" customHeight="1">
      <c r="A101" s="199" t="s">
        <v>498</v>
      </c>
      <c r="B101" s="206" t="s">
        <v>497</v>
      </c>
      <c r="C101" s="205"/>
      <c r="D101" s="204"/>
      <c r="E101" s="195">
        <v>145.2</v>
      </c>
      <c r="F101" s="188"/>
    </row>
    <row r="102" spans="1:6" ht="33" customHeight="1">
      <c r="A102" s="199" t="s">
        <v>495</v>
      </c>
      <c r="B102" s="209" t="s">
        <v>496</v>
      </c>
      <c r="C102" s="208"/>
      <c r="D102" s="207"/>
      <c r="E102" s="190">
        <f>E103</f>
        <v>151313.5</v>
      </c>
      <c r="F102" s="188"/>
    </row>
    <row r="103" spans="1:6" ht="45.75" customHeight="1">
      <c r="A103" s="199" t="s">
        <v>495</v>
      </c>
      <c r="B103" s="206" t="s">
        <v>494</v>
      </c>
      <c r="C103" s="205"/>
      <c r="D103" s="204"/>
      <c r="E103" s="195">
        <v>151313.5</v>
      </c>
      <c r="F103" s="188"/>
    </row>
    <row r="104" spans="1:6" ht="45.75" customHeight="1">
      <c r="A104" s="203" t="s">
        <v>493</v>
      </c>
      <c r="B104" s="202" t="s">
        <v>492</v>
      </c>
      <c r="C104" s="201"/>
      <c r="D104" s="200"/>
      <c r="E104" s="190">
        <f>E105</f>
        <v>-15443.1</v>
      </c>
      <c r="F104" s="188"/>
    </row>
    <row r="105" spans="1:6" ht="45.75" customHeight="1">
      <c r="A105" s="199" t="s">
        <v>491</v>
      </c>
      <c r="B105" s="198" t="s">
        <v>490</v>
      </c>
      <c r="C105" s="197"/>
      <c r="D105" s="196"/>
      <c r="E105" s="195">
        <v>-15443.1</v>
      </c>
      <c r="F105" s="188"/>
    </row>
    <row r="106" spans="1:6" ht="12.75">
      <c r="A106" s="194"/>
      <c r="B106" s="193" t="s">
        <v>489</v>
      </c>
      <c r="C106" s="192"/>
      <c r="D106" s="191"/>
      <c r="E106" s="190">
        <f>E77+E76</f>
        <v>992553.1</v>
      </c>
      <c r="F106" s="189"/>
    </row>
  </sheetData>
  <sheetProtection/>
  <mergeCells count="100">
    <mergeCell ref="D4:E4"/>
    <mergeCell ref="D5:E5"/>
    <mergeCell ref="D6:E6"/>
    <mergeCell ref="D7:E7"/>
    <mergeCell ref="A10:E10"/>
    <mergeCell ref="A11:D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3:D83"/>
    <mergeCell ref="B84:D84"/>
    <mergeCell ref="B85:D85"/>
    <mergeCell ref="B86:D86"/>
    <mergeCell ref="B87:D87"/>
    <mergeCell ref="B80:D80"/>
    <mergeCell ref="B81:D81"/>
    <mergeCell ref="B82:D82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6:D106"/>
    <mergeCell ref="B100:D100"/>
    <mergeCell ref="B101:D101"/>
    <mergeCell ref="B102:D102"/>
    <mergeCell ref="B103:D103"/>
    <mergeCell ref="B104:D104"/>
    <mergeCell ref="B105:D105"/>
  </mergeCells>
  <printOptions horizontalCentered="1"/>
  <pageMargins left="1.1811023622047245" right="0.3937007874015748" top="0.7874015748031497" bottom="0.7874015748031497" header="0.11811023622047245" footer="0.11811023622047245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7.125" style="1" customWidth="1"/>
    <col min="2" max="2" width="77.25390625" style="1" customWidth="1"/>
    <col min="3" max="3" width="27.125" style="1" customWidth="1"/>
    <col min="4" max="16384" width="9.125" style="1" customWidth="1"/>
  </cols>
  <sheetData>
    <row r="1" spans="2:4" ht="16.5">
      <c r="B1" s="24"/>
      <c r="C1" s="51" t="s">
        <v>200</v>
      </c>
      <c r="D1" s="8"/>
    </row>
    <row r="2" spans="3:4" ht="47.25" customHeight="1">
      <c r="C2" s="23" t="s">
        <v>210</v>
      </c>
      <c r="D2" s="23"/>
    </row>
    <row r="3" spans="3:4" ht="15" customHeight="1">
      <c r="C3" s="23" t="s">
        <v>441</v>
      </c>
      <c r="D3" s="23"/>
    </row>
    <row r="4" spans="3:4" ht="19.5" customHeight="1">
      <c r="C4" s="8"/>
      <c r="D4" s="8"/>
    </row>
    <row r="5" spans="1:12" ht="32.25" customHeight="1">
      <c r="A5" s="154" t="s">
        <v>306</v>
      </c>
      <c r="B5" s="154"/>
      <c r="C5" s="154"/>
      <c r="D5" s="25"/>
      <c r="E5" s="25"/>
      <c r="F5" s="25"/>
      <c r="G5" s="25"/>
      <c r="H5" s="25"/>
      <c r="I5" s="25"/>
      <c r="J5" s="25"/>
      <c r="K5" s="25"/>
      <c r="L5" s="25"/>
    </row>
    <row r="6" spans="1:2" ht="0.75" customHeight="1" hidden="1">
      <c r="A6" s="10"/>
      <c r="B6" s="10"/>
    </row>
    <row r="7" spans="1:3" ht="22.5" customHeight="1">
      <c r="A7" s="11"/>
      <c r="B7" s="11"/>
      <c r="C7" s="12" t="s">
        <v>78</v>
      </c>
    </row>
    <row r="8" spans="1:3" ht="60" customHeight="1">
      <c r="A8" s="21" t="s">
        <v>289</v>
      </c>
      <c r="B8" s="21" t="s">
        <v>79</v>
      </c>
      <c r="C8" s="38" t="s">
        <v>307</v>
      </c>
    </row>
    <row r="9" spans="1:3" ht="15">
      <c r="A9" s="117">
        <v>1</v>
      </c>
      <c r="B9" s="117">
        <v>2</v>
      </c>
      <c r="C9" s="13">
        <v>3</v>
      </c>
    </row>
    <row r="10" spans="1:3" ht="18" customHeight="1">
      <c r="A10" s="81" t="s">
        <v>25</v>
      </c>
      <c r="B10" s="52" t="s">
        <v>80</v>
      </c>
      <c r="C10" s="118">
        <f>SUM(C11:C16)</f>
        <v>95963.9</v>
      </c>
    </row>
    <row r="11" spans="1:3" ht="32.25" customHeight="1">
      <c r="A11" s="82" t="s">
        <v>29</v>
      </c>
      <c r="B11" s="43" t="s">
        <v>275</v>
      </c>
      <c r="C11" s="119">
        <f>прил4!G22</f>
        <v>1086</v>
      </c>
    </row>
    <row r="12" spans="1:3" ht="50.25" customHeight="1">
      <c r="A12" s="82" t="s">
        <v>26</v>
      </c>
      <c r="B12" s="44" t="s">
        <v>122</v>
      </c>
      <c r="C12" s="119">
        <f>прил4!G14</f>
        <v>4245</v>
      </c>
    </row>
    <row r="13" spans="1:3" ht="47.25" customHeight="1">
      <c r="A13" s="82" t="s">
        <v>28</v>
      </c>
      <c r="B13" s="44" t="s">
        <v>123</v>
      </c>
      <c r="C13" s="119">
        <f>прил4!G25</f>
        <v>43715.8</v>
      </c>
    </row>
    <row r="14" spans="1:3" ht="30.75" customHeight="1">
      <c r="A14" s="82" t="s">
        <v>6</v>
      </c>
      <c r="B14" s="45" t="s">
        <v>124</v>
      </c>
      <c r="C14" s="119">
        <f>прил4!G156+прил4!G126</f>
        <v>11508.2</v>
      </c>
    </row>
    <row r="15" spans="1:3" ht="15.75" customHeight="1">
      <c r="A15" s="83" t="s">
        <v>180</v>
      </c>
      <c r="B15" s="54" t="s">
        <v>76</v>
      </c>
      <c r="C15" s="119">
        <f>прил4!G31</f>
        <v>4884.2</v>
      </c>
    </row>
    <row r="16" spans="1:3" ht="15.75">
      <c r="A16" s="83" t="s">
        <v>320</v>
      </c>
      <c r="B16" s="54" t="s">
        <v>35</v>
      </c>
      <c r="C16" s="119">
        <f>прил4!G35+прил4!G143+прил4!G249</f>
        <v>30524.7</v>
      </c>
    </row>
    <row r="17" spans="1:3" ht="30.75" customHeight="1">
      <c r="A17" s="84" t="s">
        <v>39</v>
      </c>
      <c r="B17" s="42" t="s">
        <v>81</v>
      </c>
      <c r="C17" s="118">
        <f>C19+C18</f>
        <v>11805</v>
      </c>
    </row>
    <row r="18" spans="1:3" ht="16.5" customHeight="1">
      <c r="A18" s="82" t="s">
        <v>191</v>
      </c>
      <c r="B18" s="16" t="s">
        <v>192</v>
      </c>
      <c r="C18" s="119">
        <f>прил4!G48+прил4!G164</f>
        <v>520</v>
      </c>
    </row>
    <row r="19" spans="1:3" ht="30.75" customHeight="1">
      <c r="A19" s="82" t="s">
        <v>40</v>
      </c>
      <c r="B19" s="46" t="s">
        <v>181</v>
      </c>
      <c r="C19" s="120">
        <f>прил4!G278</f>
        <v>11285</v>
      </c>
    </row>
    <row r="20" spans="1:3" ht="15" customHeight="1">
      <c r="A20" s="85" t="s">
        <v>36</v>
      </c>
      <c r="B20" s="57" t="s">
        <v>82</v>
      </c>
      <c r="C20" s="118">
        <f>SUM(C21:C25)</f>
        <v>38593.4</v>
      </c>
    </row>
    <row r="21" spans="1:3" ht="15" customHeight="1">
      <c r="A21" s="86" t="s">
        <v>302</v>
      </c>
      <c r="B21" s="53" t="s">
        <v>303</v>
      </c>
      <c r="C21" s="119">
        <f>прил4!G54</f>
        <v>1000</v>
      </c>
    </row>
    <row r="22" spans="1:3" ht="15" customHeight="1">
      <c r="A22" s="86" t="s">
        <v>175</v>
      </c>
      <c r="B22" s="53" t="s">
        <v>176</v>
      </c>
      <c r="C22" s="119">
        <f>прил4!G286</f>
        <v>300</v>
      </c>
    </row>
    <row r="23" spans="1:3" ht="15" customHeight="1">
      <c r="A23" s="86" t="s">
        <v>269</v>
      </c>
      <c r="B23" s="53" t="s">
        <v>265</v>
      </c>
      <c r="C23" s="119">
        <f>прил4!G171</f>
        <v>1993.4</v>
      </c>
    </row>
    <row r="24" spans="1:3" ht="15.75">
      <c r="A24" s="86" t="s">
        <v>182</v>
      </c>
      <c r="B24" s="58" t="s">
        <v>342</v>
      </c>
      <c r="C24" s="121">
        <f>прил4!G174+прил4!G56</f>
        <v>24487.3</v>
      </c>
    </row>
    <row r="25" spans="1:3" ht="15.75">
      <c r="A25" s="86" t="s">
        <v>183</v>
      </c>
      <c r="B25" s="108" t="s">
        <v>37</v>
      </c>
      <c r="C25" s="121">
        <f>прил4!G60+прил4!G181</f>
        <v>10812.7</v>
      </c>
    </row>
    <row r="26" spans="1:3" ht="15.75">
      <c r="A26" s="81" t="s">
        <v>72</v>
      </c>
      <c r="B26" s="55" t="s">
        <v>83</v>
      </c>
      <c r="C26" s="118">
        <f>SUM(C27:C30)</f>
        <v>231325</v>
      </c>
    </row>
    <row r="27" spans="1:3" ht="15.75">
      <c r="A27" s="83" t="s">
        <v>94</v>
      </c>
      <c r="B27" s="54" t="s">
        <v>93</v>
      </c>
      <c r="C27" s="119">
        <f>прил4!G72+прил4!G186</f>
        <v>55701.6</v>
      </c>
    </row>
    <row r="28" spans="1:3" ht="15.75">
      <c r="A28" s="83" t="s">
        <v>388</v>
      </c>
      <c r="B28" s="137" t="s">
        <v>387</v>
      </c>
      <c r="C28" s="119">
        <f>прил4!G200</f>
        <v>102848.8</v>
      </c>
    </row>
    <row r="29" spans="1:3" ht="15" customHeight="1">
      <c r="A29" s="83" t="s">
        <v>174</v>
      </c>
      <c r="B29" s="56" t="s">
        <v>106</v>
      </c>
      <c r="C29" s="119">
        <f>прил4!G76+прил4!G203+прил4!G254</f>
        <v>36841.5</v>
      </c>
    </row>
    <row r="30" spans="1:3" ht="15" customHeight="1">
      <c r="A30" s="83" t="s">
        <v>177</v>
      </c>
      <c r="B30" s="111" t="s">
        <v>110</v>
      </c>
      <c r="C30" s="121">
        <f>прил4!G151+прил4!G216</f>
        <v>35933.1</v>
      </c>
    </row>
    <row r="31" spans="1:3" ht="15.75" customHeight="1">
      <c r="A31" s="81" t="s">
        <v>74</v>
      </c>
      <c r="B31" s="55" t="s">
        <v>84</v>
      </c>
      <c r="C31" s="118">
        <f>C32+C33</f>
        <v>1788</v>
      </c>
    </row>
    <row r="32" spans="1:3" ht="14.25" customHeight="1">
      <c r="A32" s="83" t="s">
        <v>178</v>
      </c>
      <c r="B32" s="53" t="s">
        <v>190</v>
      </c>
      <c r="C32" s="119">
        <f>прил4!G229</f>
        <v>788</v>
      </c>
    </row>
    <row r="33" spans="1:3" ht="14.25" customHeight="1">
      <c r="A33" s="87" t="s">
        <v>259</v>
      </c>
      <c r="B33" s="74" t="s">
        <v>257</v>
      </c>
      <c r="C33" s="122">
        <f>прил4!G81</f>
        <v>1000</v>
      </c>
    </row>
    <row r="34" spans="1:3" ht="15.75">
      <c r="A34" s="88" t="s">
        <v>41</v>
      </c>
      <c r="B34" s="47" t="s">
        <v>85</v>
      </c>
      <c r="C34" s="123">
        <f>SUM(C35:C38)</f>
        <v>456825.7</v>
      </c>
    </row>
    <row r="35" spans="1:3" ht="15.75">
      <c r="A35" s="82" t="s">
        <v>42</v>
      </c>
      <c r="B35" s="48" t="s">
        <v>17</v>
      </c>
      <c r="C35" s="124">
        <f>прил4!G86+прил4!G292</f>
        <v>143614.2</v>
      </c>
    </row>
    <row r="36" spans="1:3" ht="15.75">
      <c r="A36" s="82" t="s">
        <v>43</v>
      </c>
      <c r="B36" s="48" t="s">
        <v>19</v>
      </c>
      <c r="C36" s="124">
        <f>прил4!G372+прил4!G301+прил4!G261+прил4!G90</f>
        <v>273908.8</v>
      </c>
    </row>
    <row r="37" spans="1:3" ht="15.75" customHeight="1">
      <c r="A37" s="82" t="s">
        <v>48</v>
      </c>
      <c r="B37" s="48" t="s">
        <v>86</v>
      </c>
      <c r="C37" s="124">
        <f>прил4!G318</f>
        <v>5337</v>
      </c>
    </row>
    <row r="38" spans="1:3" ht="15.75" customHeight="1">
      <c r="A38" s="89" t="s">
        <v>50</v>
      </c>
      <c r="B38" s="49" t="s">
        <v>49</v>
      </c>
      <c r="C38" s="125">
        <f>прил4!G327+прил4!G94</f>
        <v>33965.7</v>
      </c>
    </row>
    <row r="39" spans="1:3" ht="40.5" customHeight="1" hidden="1">
      <c r="A39" s="90"/>
      <c r="B39" s="50" t="s">
        <v>87</v>
      </c>
      <c r="C39" s="119">
        <v>0</v>
      </c>
    </row>
    <row r="40" spans="1:3" ht="31.5" customHeight="1">
      <c r="A40" s="99" t="s">
        <v>11</v>
      </c>
      <c r="B40" s="52" t="s">
        <v>329</v>
      </c>
      <c r="C40" s="118">
        <f>SUM(C41:C42)</f>
        <v>45340.1</v>
      </c>
    </row>
    <row r="41" spans="1:3" ht="15" customHeight="1">
      <c r="A41" s="100" t="s">
        <v>55</v>
      </c>
      <c r="B41" s="53" t="s">
        <v>88</v>
      </c>
      <c r="C41" s="119">
        <f>прил4!G378</f>
        <v>38112.2</v>
      </c>
    </row>
    <row r="42" spans="1:3" ht="24" customHeight="1">
      <c r="A42" s="102" t="s">
        <v>27</v>
      </c>
      <c r="B42" s="54" t="s">
        <v>322</v>
      </c>
      <c r="C42" s="122">
        <f>прил4!G393</f>
        <v>7227.9</v>
      </c>
    </row>
    <row r="43" spans="1:3" ht="13.5" customHeight="1">
      <c r="A43" s="91" t="s">
        <v>33</v>
      </c>
      <c r="B43" s="52" t="s">
        <v>330</v>
      </c>
      <c r="C43" s="126">
        <f>SUM(C44:C47)</f>
        <v>129918.3</v>
      </c>
    </row>
    <row r="44" spans="1:3" ht="16.5" customHeight="1">
      <c r="A44" s="83" t="s">
        <v>61</v>
      </c>
      <c r="B44" s="54" t="s">
        <v>125</v>
      </c>
      <c r="C44" s="119">
        <f>прил4!G99+прил4!G402</f>
        <v>35827.8</v>
      </c>
    </row>
    <row r="45" spans="1:3" ht="15.75">
      <c r="A45" s="83" t="s">
        <v>52</v>
      </c>
      <c r="B45" s="54" t="s">
        <v>127</v>
      </c>
      <c r="C45" s="119">
        <f>прил4!G406</f>
        <v>35449</v>
      </c>
    </row>
    <row r="46" spans="1:3" ht="15.75">
      <c r="A46" s="83" t="s">
        <v>34</v>
      </c>
      <c r="B46" s="54" t="s">
        <v>126</v>
      </c>
      <c r="C46" s="119">
        <f>прил4!G421</f>
        <v>48382.5</v>
      </c>
    </row>
    <row r="47" spans="1:3" ht="16.5" customHeight="1">
      <c r="A47" s="110" t="s">
        <v>317</v>
      </c>
      <c r="B47" s="54" t="s">
        <v>316</v>
      </c>
      <c r="C47" s="119">
        <f>прил4!G430</f>
        <v>10259</v>
      </c>
    </row>
    <row r="48" spans="1:3" ht="15" customHeight="1">
      <c r="A48" s="151" t="s">
        <v>65</v>
      </c>
      <c r="B48" s="152" t="s">
        <v>89</v>
      </c>
      <c r="C48" s="127">
        <f>C49+C50+C51+C52</f>
        <v>37447.7</v>
      </c>
    </row>
    <row r="49" spans="1:3" ht="15.75">
      <c r="A49" s="143" t="s">
        <v>67</v>
      </c>
      <c r="B49" s="145" t="s">
        <v>66</v>
      </c>
      <c r="C49" s="149">
        <f>прил4!G104</f>
        <v>968</v>
      </c>
    </row>
    <row r="50" spans="1:3" ht="13.5" customHeight="1">
      <c r="A50" s="83" t="s">
        <v>69</v>
      </c>
      <c r="B50" s="146" t="s">
        <v>68</v>
      </c>
      <c r="C50" s="124">
        <f>прил4!G233+прил4!G108</f>
        <v>6013.7</v>
      </c>
    </row>
    <row r="51" spans="1:3" ht="15" customHeight="1">
      <c r="A51" s="83" t="s">
        <v>71</v>
      </c>
      <c r="B51" s="147" t="s">
        <v>129</v>
      </c>
      <c r="C51" s="124">
        <f>прил4!G351</f>
        <v>26929</v>
      </c>
    </row>
    <row r="52" spans="1:3" ht="15.75" customHeight="1">
      <c r="A52" s="87" t="s">
        <v>70</v>
      </c>
      <c r="B52" s="148" t="s">
        <v>305</v>
      </c>
      <c r="C52" s="130">
        <f>прил4!G244</f>
        <v>3537</v>
      </c>
    </row>
    <row r="53" spans="1:3" ht="15.75" customHeight="1">
      <c r="A53" s="104" t="s">
        <v>311</v>
      </c>
      <c r="B53" s="144" t="s">
        <v>323</v>
      </c>
      <c r="C53" s="131">
        <f>C54+C55</f>
        <v>25343.3</v>
      </c>
    </row>
    <row r="54" spans="1:3" ht="15.75" customHeight="1">
      <c r="A54" s="100" t="s">
        <v>321</v>
      </c>
      <c r="B54" s="98" t="s">
        <v>325</v>
      </c>
      <c r="C54" s="128">
        <f>прил4!G112+прил4!G266+прил4!G367</f>
        <v>22062.3</v>
      </c>
    </row>
    <row r="55" spans="1:3" ht="15.75" customHeight="1">
      <c r="A55" s="103" t="s">
        <v>310</v>
      </c>
      <c r="B55" s="111" t="s">
        <v>324</v>
      </c>
      <c r="C55" s="130">
        <f>прил4!G269</f>
        <v>3281</v>
      </c>
    </row>
    <row r="56" spans="1:3" ht="15.75" customHeight="1">
      <c r="A56" s="104" t="s">
        <v>314</v>
      </c>
      <c r="B56" s="106" t="s">
        <v>326</v>
      </c>
      <c r="C56" s="131">
        <f>C57</f>
        <v>891</v>
      </c>
    </row>
    <row r="57" spans="1:3" ht="15.75" customHeight="1">
      <c r="A57" s="100" t="s">
        <v>315</v>
      </c>
      <c r="B57" s="97" t="s">
        <v>327</v>
      </c>
      <c r="C57" s="128">
        <f>прил4!G120</f>
        <v>891</v>
      </c>
    </row>
    <row r="58" spans="1:3" ht="39.75" customHeight="1">
      <c r="A58" s="99" t="s">
        <v>318</v>
      </c>
      <c r="B58" s="107" t="s">
        <v>328</v>
      </c>
      <c r="C58" s="129">
        <f>C59</f>
        <v>371</v>
      </c>
    </row>
    <row r="59" spans="1:3" ht="15.75" customHeight="1">
      <c r="A59" s="100" t="s">
        <v>319</v>
      </c>
      <c r="B59" s="105" t="s">
        <v>372</v>
      </c>
      <c r="C59" s="128">
        <f>прил4!G133</f>
        <v>371</v>
      </c>
    </row>
    <row r="60" spans="1:3" ht="15.75" customHeight="1">
      <c r="A60" s="100"/>
      <c r="B60" s="98"/>
      <c r="C60" s="128"/>
    </row>
    <row r="61" spans="1:3" ht="20.25" customHeight="1">
      <c r="A61" s="155" t="s">
        <v>90</v>
      </c>
      <c r="B61" s="156"/>
      <c r="C61" s="127">
        <f>C10+C17+C20+C26+C31+C34+C40+C43+C48+C53+C56+C58</f>
        <v>1075612.4</v>
      </c>
    </row>
    <row r="62" spans="1:3" ht="18.75" customHeight="1">
      <c r="A62" s="15"/>
      <c r="B62" s="14"/>
      <c r="C62" s="8"/>
    </row>
    <row r="63" ht="12.75">
      <c r="C63" s="101"/>
    </row>
    <row r="66" ht="12.75">
      <c r="C66" s="27"/>
    </row>
  </sheetData>
  <sheetProtection/>
  <mergeCells count="2">
    <mergeCell ref="A5:C5"/>
    <mergeCell ref="A61:B61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77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6.875" style="163" customWidth="1"/>
    <col min="2" max="2" width="44.375" style="163" customWidth="1"/>
    <col min="3" max="3" width="12.625" style="163" customWidth="1"/>
    <col min="4" max="16384" width="9.125" style="163" customWidth="1"/>
  </cols>
  <sheetData>
    <row r="1" spans="1:3" ht="15">
      <c r="A1" s="186"/>
      <c r="B1" s="185" t="s">
        <v>488</v>
      </c>
      <c r="C1" s="181"/>
    </row>
    <row r="2" spans="2:3" ht="15">
      <c r="B2" s="184" t="s">
        <v>487</v>
      </c>
      <c r="C2" s="181"/>
    </row>
    <row r="3" spans="2:3" ht="15">
      <c r="B3" s="184" t="s">
        <v>486</v>
      </c>
      <c r="C3" s="181"/>
    </row>
    <row r="4" spans="2:3" ht="15">
      <c r="B4" s="184" t="s">
        <v>441</v>
      </c>
      <c r="C4" s="181"/>
    </row>
    <row r="5" spans="2:3" ht="15">
      <c r="B5" s="183"/>
      <c r="C5" s="181"/>
    </row>
    <row r="6" spans="1:3" ht="15.75">
      <c r="A6" s="182" t="s">
        <v>485</v>
      </c>
      <c r="B6" s="182"/>
      <c r="C6" s="182"/>
    </row>
    <row r="7" spans="1:3" ht="15.75">
      <c r="A7" s="182" t="s">
        <v>484</v>
      </c>
      <c r="B7" s="182"/>
      <c r="C7" s="182"/>
    </row>
    <row r="8" spans="2:3" ht="15">
      <c r="B8" s="181"/>
      <c r="C8" s="180" t="s">
        <v>483</v>
      </c>
    </row>
    <row r="9" spans="1:3" ht="15">
      <c r="A9" s="179"/>
      <c r="B9" s="178" t="s">
        <v>0</v>
      </c>
      <c r="C9" s="177" t="s">
        <v>482</v>
      </c>
    </row>
    <row r="10" spans="1:3" ht="28.5">
      <c r="A10" s="174" t="s">
        <v>481</v>
      </c>
      <c r="B10" s="173" t="s">
        <v>480</v>
      </c>
      <c r="C10" s="167">
        <f>C11+C13</f>
        <v>59016</v>
      </c>
    </row>
    <row r="11" spans="1:3" ht="33" customHeight="1">
      <c r="A11" s="169" t="s">
        <v>479</v>
      </c>
      <c r="B11" s="172" t="s">
        <v>478</v>
      </c>
      <c r="C11" s="170">
        <f>C12</f>
        <v>73777.3</v>
      </c>
    </row>
    <row r="12" spans="1:4" ht="46.5" customHeight="1">
      <c r="A12" s="169" t="s">
        <v>477</v>
      </c>
      <c r="B12" s="176" t="s">
        <v>476</v>
      </c>
      <c r="C12" s="170">
        <v>73777.3</v>
      </c>
      <c r="D12" s="163" t="s">
        <v>475</v>
      </c>
    </row>
    <row r="13" spans="1:3" ht="46.5" customHeight="1">
      <c r="A13" s="169" t="s">
        <v>474</v>
      </c>
      <c r="B13" s="172" t="s">
        <v>473</v>
      </c>
      <c r="C13" s="170">
        <f>C14</f>
        <v>-14761.3</v>
      </c>
    </row>
    <row r="14" spans="1:3" ht="46.5" customHeight="1">
      <c r="A14" s="169" t="s">
        <v>472</v>
      </c>
      <c r="B14" s="176" t="s">
        <v>471</v>
      </c>
      <c r="C14" s="170">
        <v>-14761.3</v>
      </c>
    </row>
    <row r="15" spans="1:3" ht="45" customHeight="1">
      <c r="A15" s="174" t="s">
        <v>470</v>
      </c>
      <c r="B15" s="173" t="s">
        <v>469</v>
      </c>
      <c r="C15" s="167">
        <f>C16+C18</f>
        <v>0</v>
      </c>
    </row>
    <row r="16" spans="1:3" ht="46.5" customHeight="1">
      <c r="A16" s="169" t="s">
        <v>468</v>
      </c>
      <c r="B16" s="172" t="s">
        <v>467</v>
      </c>
      <c r="C16" s="170">
        <f>C17</f>
        <v>0</v>
      </c>
    </row>
    <row r="17" spans="1:3" ht="62.25" customHeight="1">
      <c r="A17" s="169" t="s">
        <v>466</v>
      </c>
      <c r="B17" s="176" t="s">
        <v>465</v>
      </c>
      <c r="C17" s="170">
        <v>0</v>
      </c>
    </row>
    <row r="18" spans="1:3" ht="46.5" customHeight="1">
      <c r="A18" s="169" t="s">
        <v>464</v>
      </c>
      <c r="B18" s="172" t="s">
        <v>463</v>
      </c>
      <c r="C18" s="170">
        <f>C19</f>
        <v>0</v>
      </c>
    </row>
    <row r="19" spans="1:3" ht="63.75" customHeight="1">
      <c r="A19" s="169" t="s">
        <v>462</v>
      </c>
      <c r="B19" s="176" t="s">
        <v>461</v>
      </c>
      <c r="C19" s="170">
        <v>0</v>
      </c>
    </row>
    <row r="20" spans="1:3" ht="31.5" customHeight="1">
      <c r="A20" s="174" t="s">
        <v>460</v>
      </c>
      <c r="B20" s="173" t="s">
        <v>459</v>
      </c>
      <c r="C20" s="167">
        <f>C25-C21</f>
        <v>24043.3</v>
      </c>
    </row>
    <row r="21" spans="1:3" ht="18" customHeight="1">
      <c r="A21" s="174" t="s">
        <v>451</v>
      </c>
      <c r="B21" s="173" t="s">
        <v>458</v>
      </c>
      <c r="C21" s="167">
        <f>C22</f>
        <v>1066330.4</v>
      </c>
    </row>
    <row r="22" spans="1:3" ht="30" customHeight="1">
      <c r="A22" s="169" t="s">
        <v>457</v>
      </c>
      <c r="B22" s="172" t="s">
        <v>456</v>
      </c>
      <c r="C22" s="170">
        <f>C23</f>
        <v>1066330.4</v>
      </c>
    </row>
    <row r="23" spans="1:3" ht="30">
      <c r="A23" s="169" t="s">
        <v>455</v>
      </c>
      <c r="B23" s="175" t="s">
        <v>454</v>
      </c>
      <c r="C23" s="170">
        <f>C24</f>
        <v>1066330.4</v>
      </c>
    </row>
    <row r="24" spans="1:3" ht="33" customHeight="1">
      <c r="A24" s="169" t="s">
        <v>453</v>
      </c>
      <c r="B24" s="171" t="s">
        <v>452</v>
      </c>
      <c r="C24" s="170">
        <v>1066330.4</v>
      </c>
    </row>
    <row r="25" spans="1:3" ht="20.25" customHeight="1">
      <c r="A25" s="174" t="s">
        <v>451</v>
      </c>
      <c r="B25" s="173" t="s">
        <v>450</v>
      </c>
      <c r="C25" s="167">
        <f>C26</f>
        <v>1090373.7</v>
      </c>
    </row>
    <row r="26" spans="1:3" ht="30">
      <c r="A26" s="169" t="s">
        <v>449</v>
      </c>
      <c r="B26" s="172" t="s">
        <v>448</v>
      </c>
      <c r="C26" s="170">
        <f>C27</f>
        <v>1090373.7</v>
      </c>
    </row>
    <row r="27" spans="1:3" ht="30">
      <c r="A27" s="169" t="s">
        <v>447</v>
      </c>
      <c r="B27" s="172" t="s">
        <v>446</v>
      </c>
      <c r="C27" s="170">
        <f>C28</f>
        <v>1090373.7</v>
      </c>
    </row>
    <row r="28" spans="1:3" ht="32.25" customHeight="1">
      <c r="A28" s="169" t="s">
        <v>445</v>
      </c>
      <c r="B28" s="171" t="s">
        <v>444</v>
      </c>
      <c r="C28" s="170">
        <v>1090373.7</v>
      </c>
    </row>
    <row r="29" spans="1:3" ht="32.25" customHeight="1">
      <c r="A29" s="169"/>
      <c r="B29" s="168" t="s">
        <v>443</v>
      </c>
      <c r="C29" s="167">
        <f>C10+C20+C15</f>
        <v>83059.3</v>
      </c>
    </row>
    <row r="30" spans="1:2" ht="15.75">
      <c r="A30" s="166"/>
      <c r="B30" s="166"/>
    </row>
    <row r="31" spans="1:2" ht="15.75">
      <c r="A31" s="166"/>
      <c r="B31" s="166"/>
    </row>
    <row r="32" spans="1:2" ht="15.75">
      <c r="A32" s="166"/>
      <c r="B32" s="166"/>
    </row>
    <row r="33" spans="1:2" ht="15.75">
      <c r="A33" s="166"/>
      <c r="B33" s="166"/>
    </row>
    <row r="34" spans="1:2" ht="15.75">
      <c r="A34" s="166"/>
      <c r="B34" s="166"/>
    </row>
    <row r="35" spans="1:2" ht="15.75">
      <c r="A35" s="165"/>
      <c r="B35" s="165"/>
    </row>
    <row r="36" spans="1:2" ht="15.75">
      <c r="A36" s="165"/>
      <c r="B36" s="165"/>
    </row>
    <row r="37" spans="1:2" ht="15.75">
      <c r="A37" s="165"/>
      <c r="B37" s="165"/>
    </row>
    <row r="38" spans="1:2" ht="15.75">
      <c r="A38" s="165"/>
      <c r="B38" s="165"/>
    </row>
    <row r="39" spans="1:2" ht="15.75">
      <c r="A39" s="165"/>
      <c r="B39" s="165"/>
    </row>
    <row r="40" spans="1:2" ht="15.75">
      <c r="A40" s="165"/>
      <c r="B40" s="165"/>
    </row>
    <row r="41" spans="1:2" ht="15">
      <c r="A41" s="164"/>
      <c r="B41" s="164"/>
    </row>
  </sheetData>
  <sheetProtection/>
  <mergeCells count="2">
    <mergeCell ref="A6:C6"/>
    <mergeCell ref="A7:C7"/>
  </mergeCells>
  <printOptions horizontalCentered="1"/>
  <pageMargins left="1.1811023622047245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9"/>
  <sheetViews>
    <sheetView zoomScalePageLayoutView="0" workbookViewId="0" topLeftCell="A2">
      <selection activeCell="A19" sqref="A19"/>
    </sheetView>
  </sheetViews>
  <sheetFormatPr defaultColWidth="9.00390625" defaultRowHeight="12.75"/>
  <cols>
    <col min="1" max="1" width="50.00390625" style="8" customWidth="1"/>
    <col min="2" max="2" width="7.00390625" style="8" customWidth="1"/>
    <col min="3" max="4" width="7.25390625" style="8" customWidth="1"/>
    <col min="5" max="5" width="11.125" style="8" customWidth="1"/>
    <col min="6" max="6" width="9.375" style="8" customWidth="1"/>
    <col min="7" max="7" width="12.875" style="8" customWidth="1"/>
    <col min="8" max="8" width="10.75390625" style="8" bestFit="1" customWidth="1"/>
    <col min="9" max="16384" width="9.125" style="8" customWidth="1"/>
  </cols>
  <sheetData>
    <row r="1" spans="4:7" ht="15.75" customHeight="1" hidden="1">
      <c r="D1" s="157"/>
      <c r="E1" s="157"/>
      <c r="F1" s="157"/>
      <c r="G1" s="157"/>
    </row>
    <row r="2" spans="4:6" ht="15">
      <c r="D2" s="160" t="s">
        <v>120</v>
      </c>
      <c r="E2" s="160"/>
      <c r="F2" s="160"/>
    </row>
    <row r="3" spans="4:7" ht="30" customHeight="1">
      <c r="D3" s="161" t="s">
        <v>121</v>
      </c>
      <c r="E3" s="161"/>
      <c r="F3" s="161"/>
      <c r="G3" s="161"/>
    </row>
    <row r="4" spans="4:7" ht="15">
      <c r="D4" s="161" t="s">
        <v>442</v>
      </c>
      <c r="E4" s="162"/>
      <c r="F4" s="162"/>
      <c r="G4" s="162"/>
    </row>
    <row r="6" spans="1:7" ht="30.75" customHeight="1">
      <c r="A6" s="158" t="s">
        <v>308</v>
      </c>
      <c r="B6" s="158"/>
      <c r="C6" s="158"/>
      <c r="D6" s="158"/>
      <c r="E6" s="158"/>
      <c r="F6" s="158"/>
      <c r="G6" s="158"/>
    </row>
    <row r="7" spans="1:7" ht="15" customHeight="1">
      <c r="A7" s="159"/>
      <c r="B7" s="159"/>
      <c r="C7" s="159"/>
      <c r="D7" s="159"/>
      <c r="E7" s="159"/>
      <c r="F7" s="159"/>
      <c r="G7" s="159"/>
    </row>
    <row r="8" ht="15">
      <c r="G8" s="20" t="s">
        <v>78</v>
      </c>
    </row>
    <row r="9" spans="1:7" ht="42.75">
      <c r="A9" s="2" t="s">
        <v>0</v>
      </c>
      <c r="B9" s="2" t="s">
        <v>1</v>
      </c>
      <c r="C9" s="2" t="s">
        <v>263</v>
      </c>
      <c r="D9" s="2" t="s">
        <v>2</v>
      </c>
      <c r="E9" s="2" t="s">
        <v>3</v>
      </c>
      <c r="F9" s="2" t="s">
        <v>4</v>
      </c>
      <c r="G9" s="2" t="s">
        <v>309</v>
      </c>
    </row>
    <row r="10" spans="1:7" ht="15" customHeight="1" hidden="1">
      <c r="A10" s="2"/>
      <c r="B10" s="2"/>
      <c r="C10" s="2"/>
      <c r="D10" s="2"/>
      <c r="E10" s="2"/>
      <c r="F10" s="2"/>
      <c r="G10" s="2"/>
    </row>
    <row r="11" spans="1:7" ht="1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ht="29.25" customHeight="1">
      <c r="A12" s="29" t="s">
        <v>102</v>
      </c>
      <c r="B12" s="6" t="s">
        <v>5</v>
      </c>
      <c r="C12" s="7"/>
      <c r="D12" s="7"/>
      <c r="E12" s="7"/>
      <c r="F12" s="7"/>
      <c r="G12" s="67">
        <f>G13</f>
        <v>4245</v>
      </c>
    </row>
    <row r="13" spans="1:7" ht="15.75" customHeight="1">
      <c r="A13" s="30" t="s">
        <v>23</v>
      </c>
      <c r="B13" s="5" t="s">
        <v>5</v>
      </c>
      <c r="C13" s="5" t="s">
        <v>25</v>
      </c>
      <c r="D13" s="5"/>
      <c r="E13" s="5"/>
      <c r="F13" s="5"/>
      <c r="G13" s="61">
        <f>G14</f>
        <v>4245</v>
      </c>
    </row>
    <row r="14" spans="1:7" ht="63" customHeight="1">
      <c r="A14" s="28" t="s">
        <v>122</v>
      </c>
      <c r="B14" s="5" t="s">
        <v>5</v>
      </c>
      <c r="C14" s="5" t="s">
        <v>25</v>
      </c>
      <c r="D14" s="5" t="s">
        <v>26</v>
      </c>
      <c r="E14" s="5"/>
      <c r="F14" s="5"/>
      <c r="G14" s="61">
        <f>G15</f>
        <v>4245</v>
      </c>
    </row>
    <row r="15" spans="1:7" ht="59.25" customHeight="1">
      <c r="A15" s="109" t="s">
        <v>134</v>
      </c>
      <c r="B15" s="5" t="s">
        <v>5</v>
      </c>
      <c r="C15" s="5" t="s">
        <v>25</v>
      </c>
      <c r="D15" s="5" t="s">
        <v>26</v>
      </c>
      <c r="E15" s="5" t="s">
        <v>138</v>
      </c>
      <c r="F15" s="5"/>
      <c r="G15" s="61">
        <f>G16+G18</f>
        <v>4245</v>
      </c>
    </row>
    <row r="16" spans="1:7" ht="15">
      <c r="A16" s="28" t="s">
        <v>24</v>
      </c>
      <c r="B16" s="5" t="s">
        <v>5</v>
      </c>
      <c r="C16" s="5" t="s">
        <v>25</v>
      </c>
      <c r="D16" s="5" t="s">
        <v>26</v>
      </c>
      <c r="E16" s="5" t="s">
        <v>139</v>
      </c>
      <c r="F16" s="5"/>
      <c r="G16" s="61">
        <f>G17</f>
        <v>3261</v>
      </c>
    </row>
    <row r="17" spans="1:7" ht="30">
      <c r="A17" s="109" t="s">
        <v>130</v>
      </c>
      <c r="B17" s="5" t="s">
        <v>5</v>
      </c>
      <c r="C17" s="5" t="s">
        <v>25</v>
      </c>
      <c r="D17" s="5" t="s">
        <v>26</v>
      </c>
      <c r="E17" s="5" t="s">
        <v>139</v>
      </c>
      <c r="F17" s="5" t="s">
        <v>131</v>
      </c>
      <c r="G17" s="61">
        <v>3261</v>
      </c>
    </row>
    <row r="18" spans="1:7" ht="34.5" customHeight="1">
      <c r="A18" s="39" t="s">
        <v>112</v>
      </c>
      <c r="B18" s="5" t="s">
        <v>5</v>
      </c>
      <c r="C18" s="5" t="s">
        <v>25</v>
      </c>
      <c r="D18" s="5" t="s">
        <v>26</v>
      </c>
      <c r="E18" s="5" t="s">
        <v>140</v>
      </c>
      <c r="F18" s="5"/>
      <c r="G18" s="61">
        <f>G19</f>
        <v>984</v>
      </c>
    </row>
    <row r="19" spans="1:7" ht="34.5" customHeight="1">
      <c r="A19" s="109" t="s">
        <v>130</v>
      </c>
      <c r="B19" s="5" t="s">
        <v>5</v>
      </c>
      <c r="C19" s="5" t="s">
        <v>25</v>
      </c>
      <c r="D19" s="5" t="s">
        <v>26</v>
      </c>
      <c r="E19" s="5" t="s">
        <v>140</v>
      </c>
      <c r="F19" s="5" t="s">
        <v>131</v>
      </c>
      <c r="G19" s="61">
        <v>984</v>
      </c>
    </row>
    <row r="20" spans="1:7" ht="17.25" customHeight="1">
      <c r="A20" s="29" t="s">
        <v>116</v>
      </c>
      <c r="B20" s="6" t="s">
        <v>7</v>
      </c>
      <c r="C20" s="7"/>
      <c r="D20" s="7"/>
      <c r="E20" s="7"/>
      <c r="F20" s="7"/>
      <c r="G20" s="67">
        <f>G21+G48+G52+G71+G85+G98+G103+G112+G119+G81</f>
        <v>125533.1</v>
      </c>
    </row>
    <row r="21" spans="1:7" ht="15">
      <c r="A21" s="30" t="s">
        <v>23</v>
      </c>
      <c r="B21" s="5" t="s">
        <v>7</v>
      </c>
      <c r="C21" s="5" t="s">
        <v>25</v>
      </c>
      <c r="D21" s="5"/>
      <c r="E21" s="5"/>
      <c r="F21" s="5"/>
      <c r="G21" s="61">
        <f>G22+G25+G31+G35</f>
        <v>56831.7</v>
      </c>
    </row>
    <row r="22" spans="1:7" ht="49.5" customHeight="1">
      <c r="A22" s="30" t="s">
        <v>276</v>
      </c>
      <c r="B22" s="5" t="s">
        <v>7</v>
      </c>
      <c r="C22" s="5" t="s">
        <v>25</v>
      </c>
      <c r="D22" s="5" t="s">
        <v>29</v>
      </c>
      <c r="E22" s="5"/>
      <c r="F22" s="5"/>
      <c r="G22" s="61">
        <f>G23</f>
        <v>1086</v>
      </c>
    </row>
    <row r="23" spans="1:7" ht="15">
      <c r="A23" s="28" t="s">
        <v>113</v>
      </c>
      <c r="B23" s="5" t="s">
        <v>7</v>
      </c>
      <c r="C23" s="5" t="s">
        <v>25</v>
      </c>
      <c r="D23" s="5" t="s">
        <v>29</v>
      </c>
      <c r="E23" s="5" t="s">
        <v>144</v>
      </c>
      <c r="F23" s="5"/>
      <c r="G23" s="61">
        <f>G24</f>
        <v>1086</v>
      </c>
    </row>
    <row r="24" spans="1:7" ht="30">
      <c r="A24" s="28" t="s">
        <v>130</v>
      </c>
      <c r="B24" s="5" t="s">
        <v>7</v>
      </c>
      <c r="C24" s="5" t="s">
        <v>25</v>
      </c>
      <c r="D24" s="5" t="s">
        <v>29</v>
      </c>
      <c r="E24" s="5" t="s">
        <v>144</v>
      </c>
      <c r="F24" s="5" t="s">
        <v>131</v>
      </c>
      <c r="G24" s="61">
        <v>1086</v>
      </c>
    </row>
    <row r="25" spans="1:7" ht="63.75" customHeight="1">
      <c r="A25" s="28" t="s">
        <v>123</v>
      </c>
      <c r="B25" s="5" t="s">
        <v>7</v>
      </c>
      <c r="C25" s="5" t="s">
        <v>25</v>
      </c>
      <c r="D25" s="5" t="s">
        <v>28</v>
      </c>
      <c r="E25" s="5"/>
      <c r="F25" s="5"/>
      <c r="G25" s="61">
        <f>G26+G28</f>
        <v>43715.8</v>
      </c>
    </row>
    <row r="26" spans="1:7" ht="15">
      <c r="A26" s="109" t="s">
        <v>24</v>
      </c>
      <c r="B26" s="5" t="s">
        <v>7</v>
      </c>
      <c r="C26" s="5" t="s">
        <v>25</v>
      </c>
      <c r="D26" s="5" t="s">
        <v>28</v>
      </c>
      <c r="E26" s="5" t="s">
        <v>139</v>
      </c>
      <c r="F26" s="5"/>
      <c r="G26" s="61">
        <f>G27</f>
        <v>43714</v>
      </c>
    </row>
    <row r="27" spans="1:7" ht="32.25" customHeight="1">
      <c r="A27" s="109" t="s">
        <v>130</v>
      </c>
      <c r="B27" s="5" t="s">
        <v>7</v>
      </c>
      <c r="C27" s="5" t="s">
        <v>25</v>
      </c>
      <c r="D27" s="5" t="s">
        <v>28</v>
      </c>
      <c r="E27" s="5" t="s">
        <v>139</v>
      </c>
      <c r="F27" s="5" t="s">
        <v>131</v>
      </c>
      <c r="G27" s="61">
        <f>43034+680</f>
        <v>43714</v>
      </c>
    </row>
    <row r="28" spans="1:7" ht="26.25" customHeight="1">
      <c r="A28" s="30" t="s">
        <v>76</v>
      </c>
      <c r="B28" s="5" t="s">
        <v>7</v>
      </c>
      <c r="C28" s="5" t="s">
        <v>25</v>
      </c>
      <c r="D28" s="5" t="s">
        <v>28</v>
      </c>
      <c r="E28" s="5" t="s">
        <v>30</v>
      </c>
      <c r="F28" s="5"/>
      <c r="G28" s="61">
        <f>G29</f>
        <v>1.8</v>
      </c>
    </row>
    <row r="29" spans="1:7" ht="27.75" customHeight="1">
      <c r="A29" s="30" t="s">
        <v>194</v>
      </c>
      <c r="B29" s="5" t="s">
        <v>7</v>
      </c>
      <c r="C29" s="5" t="s">
        <v>25</v>
      </c>
      <c r="D29" s="5" t="s">
        <v>28</v>
      </c>
      <c r="E29" s="5" t="s">
        <v>145</v>
      </c>
      <c r="F29" s="5"/>
      <c r="G29" s="61">
        <f>G30</f>
        <v>1.8</v>
      </c>
    </row>
    <row r="30" spans="1:7" ht="20.25" customHeight="1">
      <c r="A30" s="30" t="s">
        <v>132</v>
      </c>
      <c r="B30" s="5" t="s">
        <v>7</v>
      </c>
      <c r="C30" s="5" t="s">
        <v>25</v>
      </c>
      <c r="D30" s="5" t="s">
        <v>28</v>
      </c>
      <c r="E30" s="5" t="s">
        <v>145</v>
      </c>
      <c r="F30" s="5" t="s">
        <v>14</v>
      </c>
      <c r="G30" s="61">
        <v>1.8</v>
      </c>
    </row>
    <row r="31" spans="1:7" ht="15">
      <c r="A31" s="39" t="s">
        <v>76</v>
      </c>
      <c r="B31" s="5" t="s">
        <v>7</v>
      </c>
      <c r="C31" s="5" t="s">
        <v>25</v>
      </c>
      <c r="D31" s="5" t="s">
        <v>180</v>
      </c>
      <c r="E31" s="5"/>
      <c r="F31" s="5"/>
      <c r="G31" s="61">
        <f>G32</f>
        <v>4884.2</v>
      </c>
    </row>
    <row r="32" spans="1:7" ht="15">
      <c r="A32" s="30" t="s">
        <v>76</v>
      </c>
      <c r="B32" s="5" t="s">
        <v>7</v>
      </c>
      <c r="C32" s="5" t="s">
        <v>25</v>
      </c>
      <c r="D32" s="5" t="s">
        <v>180</v>
      </c>
      <c r="E32" s="5" t="s">
        <v>30</v>
      </c>
      <c r="F32" s="5"/>
      <c r="G32" s="61">
        <f>G33</f>
        <v>4884.2</v>
      </c>
    </row>
    <row r="33" spans="1:7" ht="15">
      <c r="A33" s="30" t="s">
        <v>194</v>
      </c>
      <c r="B33" s="5" t="s">
        <v>7</v>
      </c>
      <c r="C33" s="5" t="s">
        <v>25</v>
      </c>
      <c r="D33" s="5" t="s">
        <v>180</v>
      </c>
      <c r="E33" s="5" t="s">
        <v>145</v>
      </c>
      <c r="F33" s="5"/>
      <c r="G33" s="61">
        <f>G34</f>
        <v>4884.2</v>
      </c>
    </row>
    <row r="34" spans="1:7" ht="15">
      <c r="A34" s="30" t="s">
        <v>132</v>
      </c>
      <c r="B34" s="5" t="s">
        <v>7</v>
      </c>
      <c r="C34" s="5" t="s">
        <v>25</v>
      </c>
      <c r="D34" s="5" t="s">
        <v>180</v>
      </c>
      <c r="E34" s="5" t="s">
        <v>145</v>
      </c>
      <c r="F34" s="5" t="s">
        <v>14</v>
      </c>
      <c r="G34" s="61">
        <v>4884.2</v>
      </c>
    </row>
    <row r="35" spans="1:7" ht="15">
      <c r="A35" s="30" t="s">
        <v>35</v>
      </c>
      <c r="B35" s="5" t="s">
        <v>7</v>
      </c>
      <c r="C35" s="5" t="s">
        <v>25</v>
      </c>
      <c r="D35" s="5" t="s">
        <v>320</v>
      </c>
      <c r="E35" s="5"/>
      <c r="F35" s="5"/>
      <c r="G35" s="61">
        <f>G41+G36+G46</f>
        <v>7145.7</v>
      </c>
    </row>
    <row r="36" spans="1:7" ht="93" customHeight="1">
      <c r="A36" s="109" t="s">
        <v>368</v>
      </c>
      <c r="B36" s="5" t="s">
        <v>7</v>
      </c>
      <c r="C36" s="5" t="s">
        <v>25</v>
      </c>
      <c r="D36" s="5" t="s">
        <v>320</v>
      </c>
      <c r="E36" s="5" t="s">
        <v>369</v>
      </c>
      <c r="F36" s="5"/>
      <c r="G36" s="61">
        <f>G37+G39</f>
        <v>843.8</v>
      </c>
    </row>
    <row r="37" spans="1:7" ht="30">
      <c r="A37" s="109" t="s">
        <v>426</v>
      </c>
      <c r="B37" s="5" t="s">
        <v>7</v>
      </c>
      <c r="C37" s="5" t="s">
        <v>25</v>
      </c>
      <c r="D37" s="5" t="s">
        <v>320</v>
      </c>
      <c r="E37" s="5" t="s">
        <v>214</v>
      </c>
      <c r="F37" s="5"/>
      <c r="G37" s="61">
        <f>G38</f>
        <v>408.9</v>
      </c>
    </row>
    <row r="38" spans="1:7" ht="30">
      <c r="A38" s="109" t="s">
        <v>130</v>
      </c>
      <c r="B38" s="5" t="s">
        <v>7</v>
      </c>
      <c r="C38" s="5" t="s">
        <v>25</v>
      </c>
      <c r="D38" s="5" t="s">
        <v>320</v>
      </c>
      <c r="E38" s="5" t="s">
        <v>214</v>
      </c>
      <c r="F38" s="5" t="s">
        <v>131</v>
      </c>
      <c r="G38" s="61">
        <v>408.9</v>
      </c>
    </row>
    <row r="39" spans="1:7" ht="30">
      <c r="A39" s="113" t="s">
        <v>215</v>
      </c>
      <c r="B39" s="5" t="s">
        <v>7</v>
      </c>
      <c r="C39" s="5" t="s">
        <v>25</v>
      </c>
      <c r="D39" s="5" t="s">
        <v>320</v>
      </c>
      <c r="E39" s="5" t="s">
        <v>216</v>
      </c>
      <c r="F39" s="5"/>
      <c r="G39" s="61">
        <f>G40</f>
        <v>434.9</v>
      </c>
    </row>
    <row r="40" spans="1:7" ht="30">
      <c r="A40" s="109" t="s">
        <v>130</v>
      </c>
      <c r="B40" s="5" t="s">
        <v>7</v>
      </c>
      <c r="C40" s="5" t="s">
        <v>25</v>
      </c>
      <c r="D40" s="5" t="s">
        <v>320</v>
      </c>
      <c r="E40" s="5" t="s">
        <v>216</v>
      </c>
      <c r="F40" s="5" t="s">
        <v>131</v>
      </c>
      <c r="G40" s="61">
        <v>434.9</v>
      </c>
    </row>
    <row r="41" spans="1:7" ht="20.25" customHeight="1">
      <c r="A41" s="39" t="s">
        <v>99</v>
      </c>
      <c r="B41" s="5" t="s">
        <v>7</v>
      </c>
      <c r="C41" s="5" t="s">
        <v>25</v>
      </c>
      <c r="D41" s="5" t="s">
        <v>320</v>
      </c>
      <c r="E41" s="5" t="s">
        <v>100</v>
      </c>
      <c r="F41" s="5"/>
      <c r="G41" s="61">
        <f>G42+G44</f>
        <v>5500</v>
      </c>
    </row>
    <row r="42" spans="1:7" ht="45">
      <c r="A42" s="39" t="s">
        <v>283</v>
      </c>
      <c r="B42" s="77" t="s">
        <v>7</v>
      </c>
      <c r="C42" s="77" t="s">
        <v>25</v>
      </c>
      <c r="D42" s="77" t="s">
        <v>320</v>
      </c>
      <c r="E42" s="77" t="s">
        <v>206</v>
      </c>
      <c r="F42" s="77"/>
      <c r="G42" s="61">
        <f>G43</f>
        <v>5000</v>
      </c>
    </row>
    <row r="43" spans="1:7" ht="30">
      <c r="A43" s="109" t="s">
        <v>130</v>
      </c>
      <c r="B43" s="77" t="s">
        <v>7</v>
      </c>
      <c r="C43" s="77" t="s">
        <v>25</v>
      </c>
      <c r="D43" s="77" t="s">
        <v>320</v>
      </c>
      <c r="E43" s="77" t="s">
        <v>206</v>
      </c>
      <c r="F43" s="77" t="s">
        <v>131</v>
      </c>
      <c r="G43" s="61">
        <v>5000</v>
      </c>
    </row>
    <row r="44" spans="1:7" ht="60">
      <c r="A44" s="135" t="s">
        <v>419</v>
      </c>
      <c r="B44" s="77" t="s">
        <v>7</v>
      </c>
      <c r="C44" s="77" t="s">
        <v>25</v>
      </c>
      <c r="D44" s="77" t="s">
        <v>320</v>
      </c>
      <c r="E44" s="77" t="s">
        <v>382</v>
      </c>
      <c r="F44" s="77"/>
      <c r="G44" s="61">
        <f>G45</f>
        <v>500</v>
      </c>
    </row>
    <row r="45" spans="1:7" ht="30">
      <c r="A45" s="109" t="s">
        <v>130</v>
      </c>
      <c r="B45" s="77" t="s">
        <v>7</v>
      </c>
      <c r="C45" s="77" t="s">
        <v>25</v>
      </c>
      <c r="D45" s="77" t="s">
        <v>320</v>
      </c>
      <c r="E45" s="77" t="s">
        <v>382</v>
      </c>
      <c r="F45" s="77" t="s">
        <v>131</v>
      </c>
      <c r="G45" s="61">
        <v>500</v>
      </c>
    </row>
    <row r="46" spans="1:7" ht="33" customHeight="1">
      <c r="A46" s="109" t="s">
        <v>300</v>
      </c>
      <c r="B46" s="5" t="s">
        <v>7</v>
      </c>
      <c r="C46" s="5" t="s">
        <v>25</v>
      </c>
      <c r="D46" s="5" t="s">
        <v>320</v>
      </c>
      <c r="E46" s="5" t="s">
        <v>301</v>
      </c>
      <c r="F46" s="5"/>
      <c r="G46" s="61">
        <f>G47</f>
        <v>801.9</v>
      </c>
    </row>
    <row r="47" spans="1:7" ht="15">
      <c r="A47" s="39" t="s">
        <v>132</v>
      </c>
      <c r="B47" s="5" t="s">
        <v>7</v>
      </c>
      <c r="C47" s="5" t="s">
        <v>25</v>
      </c>
      <c r="D47" s="5" t="s">
        <v>320</v>
      </c>
      <c r="E47" s="5" t="s">
        <v>301</v>
      </c>
      <c r="F47" s="5" t="s">
        <v>14</v>
      </c>
      <c r="G47" s="61">
        <v>801.9</v>
      </c>
    </row>
    <row r="48" spans="1:7" ht="15">
      <c r="A48" s="112" t="s">
        <v>192</v>
      </c>
      <c r="B48" s="5" t="s">
        <v>7</v>
      </c>
      <c r="C48" s="5" t="s">
        <v>39</v>
      </c>
      <c r="D48" s="5" t="s">
        <v>191</v>
      </c>
      <c r="E48" s="5"/>
      <c r="F48" s="5"/>
      <c r="G48" s="61">
        <f>G49</f>
        <v>120</v>
      </c>
    </row>
    <row r="49" spans="1:7" ht="21" customHeight="1">
      <c r="A49" s="39" t="s">
        <v>99</v>
      </c>
      <c r="B49" s="5" t="s">
        <v>7</v>
      </c>
      <c r="C49" s="5" t="s">
        <v>39</v>
      </c>
      <c r="D49" s="5" t="s">
        <v>191</v>
      </c>
      <c r="E49" s="5" t="s">
        <v>100</v>
      </c>
      <c r="F49" s="5"/>
      <c r="G49" s="61">
        <f>G50</f>
        <v>120</v>
      </c>
    </row>
    <row r="50" spans="1:7" ht="45">
      <c r="A50" s="73" t="s">
        <v>251</v>
      </c>
      <c r="B50" s="5" t="s">
        <v>7</v>
      </c>
      <c r="C50" s="5" t="s">
        <v>39</v>
      </c>
      <c r="D50" s="5" t="s">
        <v>191</v>
      </c>
      <c r="E50" s="96" t="s">
        <v>243</v>
      </c>
      <c r="F50" s="5"/>
      <c r="G50" s="61">
        <f>G51</f>
        <v>120</v>
      </c>
    </row>
    <row r="51" spans="1:7" ht="30">
      <c r="A51" s="73" t="s">
        <v>133</v>
      </c>
      <c r="B51" s="5" t="s">
        <v>7</v>
      </c>
      <c r="C51" s="5" t="s">
        <v>39</v>
      </c>
      <c r="D51" s="5" t="s">
        <v>191</v>
      </c>
      <c r="E51" s="96" t="s">
        <v>243</v>
      </c>
      <c r="F51" s="5" t="s">
        <v>131</v>
      </c>
      <c r="G51" s="61">
        <v>120</v>
      </c>
    </row>
    <row r="52" spans="1:7" ht="15">
      <c r="A52" s="30" t="s">
        <v>73</v>
      </c>
      <c r="B52" s="5" t="s">
        <v>7</v>
      </c>
      <c r="C52" s="5" t="s">
        <v>36</v>
      </c>
      <c r="D52" s="5"/>
      <c r="E52" s="5"/>
      <c r="F52" s="5"/>
      <c r="G52" s="61">
        <f>G60+G56+G54</f>
        <v>15721</v>
      </c>
    </row>
    <row r="53" spans="1:7" ht="30">
      <c r="A53" s="39" t="s">
        <v>99</v>
      </c>
      <c r="B53" s="5" t="s">
        <v>7</v>
      </c>
      <c r="C53" s="5" t="s">
        <v>36</v>
      </c>
      <c r="D53" s="5" t="s">
        <v>302</v>
      </c>
      <c r="E53" s="5" t="s">
        <v>100</v>
      </c>
      <c r="F53" s="5"/>
      <c r="G53" s="61">
        <f>G54</f>
        <v>1000</v>
      </c>
    </row>
    <row r="54" spans="1:7" ht="45">
      <c r="A54" s="30" t="s">
        <v>336</v>
      </c>
      <c r="B54" s="5" t="s">
        <v>7</v>
      </c>
      <c r="C54" s="5" t="s">
        <v>36</v>
      </c>
      <c r="D54" s="5" t="s">
        <v>302</v>
      </c>
      <c r="E54" s="5" t="s">
        <v>244</v>
      </c>
      <c r="F54" s="5"/>
      <c r="G54" s="61">
        <f>G55</f>
        <v>1000</v>
      </c>
    </row>
    <row r="55" spans="1:7" ht="15">
      <c r="A55" s="30" t="s">
        <v>132</v>
      </c>
      <c r="B55" s="5" t="s">
        <v>7</v>
      </c>
      <c r="C55" s="5" t="s">
        <v>36</v>
      </c>
      <c r="D55" s="5" t="s">
        <v>302</v>
      </c>
      <c r="E55" s="5" t="s">
        <v>244</v>
      </c>
      <c r="F55" s="5" t="s">
        <v>131</v>
      </c>
      <c r="G55" s="61">
        <v>1000</v>
      </c>
    </row>
    <row r="56" spans="1:7" ht="15">
      <c r="A56" s="34" t="s">
        <v>345</v>
      </c>
      <c r="B56" s="40" t="s">
        <v>7</v>
      </c>
      <c r="C56" s="40" t="s">
        <v>36</v>
      </c>
      <c r="D56" s="40" t="s">
        <v>182</v>
      </c>
      <c r="E56" s="5"/>
      <c r="F56" s="40"/>
      <c r="G56" s="61">
        <f>G57</f>
        <v>8000</v>
      </c>
    </row>
    <row r="57" spans="1:7" ht="21.75" customHeight="1">
      <c r="A57" s="115" t="s">
        <v>99</v>
      </c>
      <c r="B57" s="26" t="s">
        <v>7</v>
      </c>
      <c r="C57" s="40" t="s">
        <v>36</v>
      </c>
      <c r="D57" s="40" t="s">
        <v>182</v>
      </c>
      <c r="E57" s="26" t="s">
        <v>100</v>
      </c>
      <c r="F57" s="26"/>
      <c r="G57" s="61">
        <f>G58</f>
        <v>8000</v>
      </c>
    </row>
    <row r="58" spans="1:7" ht="45">
      <c r="A58" s="39" t="s">
        <v>283</v>
      </c>
      <c r="B58" s="26" t="s">
        <v>7</v>
      </c>
      <c r="C58" s="40" t="s">
        <v>36</v>
      </c>
      <c r="D58" s="40" t="s">
        <v>182</v>
      </c>
      <c r="E58" s="26" t="s">
        <v>206</v>
      </c>
      <c r="F58" s="26"/>
      <c r="G58" s="61">
        <f>G59</f>
        <v>8000</v>
      </c>
    </row>
    <row r="59" spans="1:7" ht="30">
      <c r="A59" s="35" t="s">
        <v>130</v>
      </c>
      <c r="B59" s="5" t="s">
        <v>7</v>
      </c>
      <c r="C59" s="40" t="s">
        <v>36</v>
      </c>
      <c r="D59" s="40" t="s">
        <v>182</v>
      </c>
      <c r="E59" s="5" t="s">
        <v>206</v>
      </c>
      <c r="F59" s="5" t="s">
        <v>131</v>
      </c>
      <c r="G59" s="61">
        <v>8000</v>
      </c>
    </row>
    <row r="60" spans="1:7" ht="30">
      <c r="A60" s="30" t="s">
        <v>37</v>
      </c>
      <c r="B60" s="5" t="s">
        <v>7</v>
      </c>
      <c r="C60" s="5" t="s">
        <v>36</v>
      </c>
      <c r="D60" s="5" t="s">
        <v>183</v>
      </c>
      <c r="E60" s="5"/>
      <c r="F60" s="5"/>
      <c r="G60" s="61">
        <f>G63+G66+G61</f>
        <v>6721</v>
      </c>
    </row>
    <row r="61" spans="1:7" ht="30">
      <c r="A61" s="30" t="s">
        <v>260</v>
      </c>
      <c r="B61" s="5" t="s">
        <v>7</v>
      </c>
      <c r="C61" s="5" t="s">
        <v>36</v>
      </c>
      <c r="D61" s="5" t="s">
        <v>183</v>
      </c>
      <c r="E61" s="5" t="s">
        <v>261</v>
      </c>
      <c r="F61" s="5"/>
      <c r="G61" s="61">
        <f>G62</f>
        <v>980</v>
      </c>
    </row>
    <row r="62" spans="1:7" ht="30">
      <c r="A62" s="30" t="s">
        <v>133</v>
      </c>
      <c r="B62" s="5" t="s">
        <v>7</v>
      </c>
      <c r="C62" s="5" t="s">
        <v>36</v>
      </c>
      <c r="D62" s="5" t="s">
        <v>183</v>
      </c>
      <c r="E62" s="5" t="s">
        <v>261</v>
      </c>
      <c r="F62" s="5" t="s">
        <v>131</v>
      </c>
      <c r="G62" s="61">
        <v>980</v>
      </c>
    </row>
    <row r="63" spans="1:7" ht="30">
      <c r="A63" s="30" t="s">
        <v>253</v>
      </c>
      <c r="B63" s="5" t="s">
        <v>7</v>
      </c>
      <c r="C63" s="5" t="s">
        <v>36</v>
      </c>
      <c r="D63" s="5" t="s">
        <v>183</v>
      </c>
      <c r="E63" s="5" t="s">
        <v>254</v>
      </c>
      <c r="F63" s="5"/>
      <c r="G63" s="61">
        <f>G64</f>
        <v>4230</v>
      </c>
    </row>
    <row r="64" spans="1:7" ht="30">
      <c r="A64" s="30" t="s">
        <v>255</v>
      </c>
      <c r="B64" s="5" t="s">
        <v>7</v>
      </c>
      <c r="C64" s="5" t="s">
        <v>36</v>
      </c>
      <c r="D64" s="5" t="s">
        <v>183</v>
      </c>
      <c r="E64" s="5" t="s">
        <v>256</v>
      </c>
      <c r="F64" s="5"/>
      <c r="G64" s="61">
        <f>G65</f>
        <v>4230</v>
      </c>
    </row>
    <row r="65" spans="1:7" ht="30">
      <c r="A65" s="30" t="s">
        <v>133</v>
      </c>
      <c r="B65" s="5" t="s">
        <v>7</v>
      </c>
      <c r="C65" s="5" t="s">
        <v>36</v>
      </c>
      <c r="D65" s="5" t="s">
        <v>183</v>
      </c>
      <c r="E65" s="5" t="s">
        <v>256</v>
      </c>
      <c r="F65" s="5" t="s">
        <v>131</v>
      </c>
      <c r="G65" s="61">
        <v>4230</v>
      </c>
    </row>
    <row r="66" spans="1:7" ht="23.25" customHeight="1">
      <c r="A66" s="39" t="s">
        <v>99</v>
      </c>
      <c r="B66" s="5" t="s">
        <v>7</v>
      </c>
      <c r="C66" s="5" t="s">
        <v>36</v>
      </c>
      <c r="D66" s="5" t="s">
        <v>183</v>
      </c>
      <c r="E66" s="5" t="s">
        <v>100</v>
      </c>
      <c r="F66" s="5"/>
      <c r="G66" s="61">
        <f>G67+G69</f>
        <v>1511</v>
      </c>
    </row>
    <row r="67" spans="1:7" ht="45">
      <c r="A67" s="30" t="s">
        <v>384</v>
      </c>
      <c r="B67" s="5" t="s">
        <v>7</v>
      </c>
      <c r="C67" s="5" t="s">
        <v>36</v>
      </c>
      <c r="D67" s="5" t="s">
        <v>183</v>
      </c>
      <c r="E67" s="19" t="s">
        <v>331</v>
      </c>
      <c r="F67" s="5"/>
      <c r="G67" s="61">
        <f>G68</f>
        <v>1000</v>
      </c>
    </row>
    <row r="68" spans="1:7" ht="30">
      <c r="A68" s="33" t="s">
        <v>133</v>
      </c>
      <c r="B68" s="18" t="s">
        <v>7</v>
      </c>
      <c r="C68" s="5" t="s">
        <v>36</v>
      </c>
      <c r="D68" s="5" t="s">
        <v>183</v>
      </c>
      <c r="E68" s="19" t="s">
        <v>331</v>
      </c>
      <c r="F68" s="5" t="s">
        <v>131</v>
      </c>
      <c r="G68" s="61">
        <v>1000</v>
      </c>
    </row>
    <row r="69" spans="1:7" ht="45">
      <c r="A69" s="78" t="s">
        <v>282</v>
      </c>
      <c r="B69" s="18" t="s">
        <v>7</v>
      </c>
      <c r="C69" s="5" t="s">
        <v>36</v>
      </c>
      <c r="D69" s="5" t="s">
        <v>183</v>
      </c>
      <c r="E69" s="19" t="s">
        <v>264</v>
      </c>
      <c r="F69" s="5"/>
      <c r="G69" s="61">
        <f>G70</f>
        <v>511</v>
      </c>
    </row>
    <row r="70" spans="1:7" ht="30">
      <c r="A70" s="33" t="s">
        <v>133</v>
      </c>
      <c r="B70" s="18" t="s">
        <v>7</v>
      </c>
      <c r="C70" s="5" t="s">
        <v>36</v>
      </c>
      <c r="D70" s="5" t="s">
        <v>183</v>
      </c>
      <c r="E70" s="19" t="s">
        <v>264</v>
      </c>
      <c r="F70" s="5" t="s">
        <v>131</v>
      </c>
      <c r="G70" s="61">
        <v>511</v>
      </c>
    </row>
    <row r="71" spans="1:7" ht="24" customHeight="1">
      <c r="A71" s="39" t="s">
        <v>12</v>
      </c>
      <c r="B71" s="5" t="s">
        <v>7</v>
      </c>
      <c r="C71" s="5" t="s">
        <v>72</v>
      </c>
      <c r="D71" s="5"/>
      <c r="E71" s="5"/>
      <c r="F71" s="5"/>
      <c r="G71" s="61">
        <f>G72+G78</f>
        <v>20529.3</v>
      </c>
    </row>
    <row r="72" spans="1:7" ht="18" customHeight="1">
      <c r="A72" s="39" t="s">
        <v>93</v>
      </c>
      <c r="B72" s="5" t="s">
        <v>7</v>
      </c>
      <c r="C72" s="5" t="s">
        <v>72</v>
      </c>
      <c r="D72" s="5" t="s">
        <v>94</v>
      </c>
      <c r="E72" s="5"/>
      <c r="F72" s="5"/>
      <c r="G72" s="61">
        <f>G74</f>
        <v>19529.3</v>
      </c>
    </row>
    <row r="73" spans="1:7" ht="18" customHeight="1">
      <c r="A73" s="39" t="s">
        <v>99</v>
      </c>
      <c r="B73" s="5" t="s">
        <v>7</v>
      </c>
      <c r="C73" s="5" t="s">
        <v>72</v>
      </c>
      <c r="D73" s="5" t="s">
        <v>94</v>
      </c>
      <c r="E73" s="5" t="s">
        <v>100</v>
      </c>
      <c r="F73" s="5"/>
      <c r="G73" s="61">
        <f>G74</f>
        <v>19529.3</v>
      </c>
    </row>
    <row r="74" spans="1:7" ht="45.75" customHeight="1">
      <c r="A74" s="30" t="s">
        <v>283</v>
      </c>
      <c r="B74" s="5" t="s">
        <v>7</v>
      </c>
      <c r="C74" s="5" t="s">
        <v>72</v>
      </c>
      <c r="D74" s="5" t="s">
        <v>94</v>
      </c>
      <c r="E74" s="5" t="s">
        <v>206</v>
      </c>
      <c r="F74" s="5"/>
      <c r="G74" s="61">
        <f>G75</f>
        <v>19529.3</v>
      </c>
    </row>
    <row r="75" spans="1:7" ht="32.25" customHeight="1">
      <c r="A75" s="116" t="s">
        <v>130</v>
      </c>
      <c r="B75" s="5" t="s">
        <v>7</v>
      </c>
      <c r="C75" s="5" t="s">
        <v>72</v>
      </c>
      <c r="D75" s="5" t="s">
        <v>94</v>
      </c>
      <c r="E75" s="5" t="s">
        <v>206</v>
      </c>
      <c r="F75" s="5" t="s">
        <v>131</v>
      </c>
      <c r="G75" s="61">
        <f>3000+4000+4438-250-250+8591.3</f>
        <v>19529.3</v>
      </c>
    </row>
    <row r="76" spans="1:7" ht="20.25" customHeight="1">
      <c r="A76" s="39" t="s">
        <v>106</v>
      </c>
      <c r="B76" s="5" t="s">
        <v>7</v>
      </c>
      <c r="C76" s="5" t="s">
        <v>72</v>
      </c>
      <c r="D76" s="5" t="s">
        <v>174</v>
      </c>
      <c r="E76" s="5"/>
      <c r="F76" s="5"/>
      <c r="G76" s="61">
        <f>G78</f>
        <v>1000</v>
      </c>
    </row>
    <row r="77" spans="1:7" ht="20.25" customHeight="1">
      <c r="A77" s="39" t="s">
        <v>99</v>
      </c>
      <c r="B77" s="5" t="s">
        <v>7</v>
      </c>
      <c r="C77" s="5" t="s">
        <v>72</v>
      </c>
      <c r="D77" s="5" t="s">
        <v>174</v>
      </c>
      <c r="E77" s="5" t="s">
        <v>100</v>
      </c>
      <c r="F77" s="5"/>
      <c r="G77" s="61">
        <f>G78</f>
        <v>1000</v>
      </c>
    </row>
    <row r="78" spans="1:7" ht="46.5" customHeight="1">
      <c r="A78" s="30" t="s">
        <v>283</v>
      </c>
      <c r="B78" s="5" t="s">
        <v>7</v>
      </c>
      <c r="C78" s="5" t="s">
        <v>72</v>
      </c>
      <c r="D78" s="5" t="s">
        <v>174</v>
      </c>
      <c r="E78" s="5" t="s">
        <v>206</v>
      </c>
      <c r="F78" s="5"/>
      <c r="G78" s="61">
        <f>G79</f>
        <v>1000</v>
      </c>
    </row>
    <row r="79" spans="1:7" ht="32.25" customHeight="1">
      <c r="A79" s="30" t="s">
        <v>133</v>
      </c>
      <c r="B79" s="5" t="s">
        <v>7</v>
      </c>
      <c r="C79" s="5" t="s">
        <v>72</v>
      </c>
      <c r="D79" s="5" t="s">
        <v>174</v>
      </c>
      <c r="E79" s="5" t="s">
        <v>206</v>
      </c>
      <c r="F79" s="5" t="s">
        <v>131</v>
      </c>
      <c r="G79" s="61">
        <v>1000</v>
      </c>
    </row>
    <row r="80" spans="1:7" ht="21.75" customHeight="1">
      <c r="A80" s="39" t="s">
        <v>171</v>
      </c>
      <c r="B80" s="5" t="s">
        <v>7</v>
      </c>
      <c r="C80" s="5" t="s">
        <v>74</v>
      </c>
      <c r="D80" s="5"/>
      <c r="E80" s="5"/>
      <c r="F80" s="5"/>
      <c r="G80" s="61">
        <f>G81</f>
        <v>1000</v>
      </c>
    </row>
    <row r="81" spans="1:7" ht="32.25" customHeight="1">
      <c r="A81" s="30" t="s">
        <v>257</v>
      </c>
      <c r="B81" s="5" t="s">
        <v>7</v>
      </c>
      <c r="C81" s="5" t="s">
        <v>74</v>
      </c>
      <c r="D81" s="5" t="s">
        <v>259</v>
      </c>
      <c r="E81" s="5"/>
      <c r="F81" s="5"/>
      <c r="G81" s="61">
        <f>G82</f>
        <v>1000</v>
      </c>
    </row>
    <row r="82" spans="1:7" ht="32.25" customHeight="1">
      <c r="A82" s="30" t="s">
        <v>99</v>
      </c>
      <c r="B82" s="5" t="s">
        <v>7</v>
      </c>
      <c r="C82" s="5" t="s">
        <v>74</v>
      </c>
      <c r="D82" s="5" t="s">
        <v>259</v>
      </c>
      <c r="E82" s="5" t="s">
        <v>100</v>
      </c>
      <c r="F82" s="5"/>
      <c r="G82" s="61">
        <f>G83</f>
        <v>1000</v>
      </c>
    </row>
    <row r="83" spans="1:7" ht="47.25" customHeight="1">
      <c r="A83" s="30" t="s">
        <v>283</v>
      </c>
      <c r="B83" s="5" t="s">
        <v>7</v>
      </c>
      <c r="C83" s="5" t="s">
        <v>74</v>
      </c>
      <c r="D83" s="5" t="s">
        <v>259</v>
      </c>
      <c r="E83" s="5" t="s">
        <v>206</v>
      </c>
      <c r="F83" s="5"/>
      <c r="G83" s="61">
        <f>G84</f>
        <v>1000</v>
      </c>
    </row>
    <row r="84" spans="1:7" ht="32.25" customHeight="1">
      <c r="A84" s="35" t="s">
        <v>130</v>
      </c>
      <c r="B84" s="5" t="s">
        <v>7</v>
      </c>
      <c r="C84" s="5" t="s">
        <v>74</v>
      </c>
      <c r="D84" s="5" t="s">
        <v>259</v>
      </c>
      <c r="E84" s="5" t="s">
        <v>206</v>
      </c>
      <c r="F84" s="5" t="s">
        <v>131</v>
      </c>
      <c r="G84" s="61">
        <v>1000</v>
      </c>
    </row>
    <row r="85" spans="1:7" ht="32.25" customHeight="1">
      <c r="A85" s="30" t="s">
        <v>16</v>
      </c>
      <c r="B85" s="5" t="s">
        <v>7</v>
      </c>
      <c r="C85" s="5" t="s">
        <v>41</v>
      </c>
      <c r="D85" s="5"/>
      <c r="E85" s="5"/>
      <c r="F85" s="5"/>
      <c r="G85" s="61">
        <f>G86+G90+G94</f>
        <v>9750.5</v>
      </c>
    </row>
    <row r="86" spans="1:7" ht="23.25" customHeight="1">
      <c r="A86" s="39" t="s">
        <v>17</v>
      </c>
      <c r="B86" s="5" t="s">
        <v>7</v>
      </c>
      <c r="C86" s="5" t="s">
        <v>41</v>
      </c>
      <c r="D86" s="5" t="s">
        <v>42</v>
      </c>
      <c r="E86" s="5"/>
      <c r="F86" s="5"/>
      <c r="G86" s="61">
        <f>G88</f>
        <v>3500</v>
      </c>
    </row>
    <row r="87" spans="1:7" ht="23.25" customHeight="1">
      <c r="A87" s="30" t="s">
        <v>99</v>
      </c>
      <c r="B87" s="5" t="s">
        <v>7</v>
      </c>
      <c r="C87" s="5" t="s">
        <v>41</v>
      </c>
      <c r="D87" s="5" t="s">
        <v>42</v>
      </c>
      <c r="E87" s="5" t="s">
        <v>100</v>
      </c>
      <c r="F87" s="5"/>
      <c r="G87" s="61">
        <f>G88</f>
        <v>3500</v>
      </c>
    </row>
    <row r="88" spans="1:7" ht="48" customHeight="1">
      <c r="A88" s="30" t="s">
        <v>283</v>
      </c>
      <c r="B88" s="5" t="s">
        <v>7</v>
      </c>
      <c r="C88" s="5" t="s">
        <v>41</v>
      </c>
      <c r="D88" s="5" t="s">
        <v>42</v>
      </c>
      <c r="E88" s="5" t="s">
        <v>206</v>
      </c>
      <c r="F88" s="5"/>
      <c r="G88" s="61">
        <f>G89</f>
        <v>3500</v>
      </c>
    </row>
    <row r="89" spans="1:7" ht="32.25" customHeight="1">
      <c r="A89" s="30" t="s">
        <v>133</v>
      </c>
      <c r="B89" s="5" t="s">
        <v>7</v>
      </c>
      <c r="C89" s="5" t="s">
        <v>41</v>
      </c>
      <c r="D89" s="5" t="s">
        <v>42</v>
      </c>
      <c r="E89" s="5" t="s">
        <v>206</v>
      </c>
      <c r="F89" s="5" t="s">
        <v>131</v>
      </c>
      <c r="G89" s="61">
        <f>2100+1400</f>
        <v>3500</v>
      </c>
    </row>
    <row r="90" spans="1:7" ht="18" customHeight="1">
      <c r="A90" s="39" t="s">
        <v>19</v>
      </c>
      <c r="B90" s="5" t="s">
        <v>7</v>
      </c>
      <c r="C90" s="5" t="s">
        <v>41</v>
      </c>
      <c r="D90" s="5" t="s">
        <v>43</v>
      </c>
      <c r="E90" s="5"/>
      <c r="F90" s="5"/>
      <c r="G90" s="61">
        <f>G92</f>
        <v>4978.6</v>
      </c>
    </row>
    <row r="91" spans="1:7" ht="18" customHeight="1">
      <c r="A91" s="30" t="s">
        <v>99</v>
      </c>
      <c r="B91" s="5" t="s">
        <v>7</v>
      </c>
      <c r="C91" s="5" t="s">
        <v>41</v>
      </c>
      <c r="D91" s="5" t="s">
        <v>43</v>
      </c>
      <c r="E91" s="5" t="s">
        <v>100</v>
      </c>
      <c r="F91" s="5"/>
      <c r="G91" s="61">
        <f>G92</f>
        <v>4978.6</v>
      </c>
    </row>
    <row r="92" spans="1:7" ht="44.25" customHeight="1">
      <c r="A92" s="30" t="s">
        <v>283</v>
      </c>
      <c r="B92" s="5" t="s">
        <v>7</v>
      </c>
      <c r="C92" s="5" t="s">
        <v>41</v>
      </c>
      <c r="D92" s="5" t="s">
        <v>43</v>
      </c>
      <c r="E92" s="5" t="s">
        <v>206</v>
      </c>
      <c r="F92" s="5"/>
      <c r="G92" s="61">
        <f>G93</f>
        <v>4978.6</v>
      </c>
    </row>
    <row r="93" spans="1:7" ht="34.5" customHeight="1">
      <c r="A93" s="39" t="s">
        <v>133</v>
      </c>
      <c r="B93" s="5" t="s">
        <v>7</v>
      </c>
      <c r="C93" s="5" t="s">
        <v>41</v>
      </c>
      <c r="D93" s="5" t="s">
        <v>43</v>
      </c>
      <c r="E93" s="5" t="s">
        <v>206</v>
      </c>
      <c r="F93" s="5" t="s">
        <v>131</v>
      </c>
      <c r="G93" s="61">
        <f>3000+1978.6</f>
        <v>4978.6</v>
      </c>
    </row>
    <row r="94" spans="1:7" ht="34.5" customHeight="1">
      <c r="A94" s="30" t="s">
        <v>49</v>
      </c>
      <c r="B94" s="5" t="s">
        <v>7</v>
      </c>
      <c r="C94" s="5" t="s">
        <v>41</v>
      </c>
      <c r="D94" s="5" t="s">
        <v>50</v>
      </c>
      <c r="E94" s="5"/>
      <c r="F94" s="5"/>
      <c r="G94" s="61">
        <f>G95</f>
        <v>1271.9</v>
      </c>
    </row>
    <row r="95" spans="1:7" ht="93.75" customHeight="1">
      <c r="A95" s="109" t="s">
        <v>368</v>
      </c>
      <c r="B95" s="5" t="s">
        <v>7</v>
      </c>
      <c r="C95" s="5" t="s">
        <v>41</v>
      </c>
      <c r="D95" s="5" t="s">
        <v>50</v>
      </c>
      <c r="E95" s="5" t="s">
        <v>369</v>
      </c>
      <c r="F95" s="5"/>
      <c r="G95" s="61">
        <f>G96</f>
        <v>1271.9</v>
      </c>
    </row>
    <row r="96" spans="1:7" ht="34.5" customHeight="1">
      <c r="A96" s="114" t="s">
        <v>217</v>
      </c>
      <c r="B96" s="5" t="s">
        <v>7</v>
      </c>
      <c r="C96" s="5" t="s">
        <v>41</v>
      </c>
      <c r="D96" s="5" t="s">
        <v>50</v>
      </c>
      <c r="E96" s="5" t="s">
        <v>218</v>
      </c>
      <c r="F96" s="5"/>
      <c r="G96" s="61">
        <f>G97</f>
        <v>1271.9</v>
      </c>
    </row>
    <row r="97" spans="1:7" ht="34.5" customHeight="1">
      <c r="A97" s="109" t="s">
        <v>130</v>
      </c>
      <c r="B97" s="5" t="s">
        <v>7</v>
      </c>
      <c r="C97" s="5" t="s">
        <v>41</v>
      </c>
      <c r="D97" s="5" t="s">
        <v>50</v>
      </c>
      <c r="E97" s="5" t="s">
        <v>218</v>
      </c>
      <c r="F97" s="5" t="s">
        <v>131</v>
      </c>
      <c r="G97" s="61">
        <v>1271.9</v>
      </c>
    </row>
    <row r="98" spans="1:7" ht="21.75" customHeight="1">
      <c r="A98" s="39" t="s">
        <v>341</v>
      </c>
      <c r="B98" s="5" t="s">
        <v>7</v>
      </c>
      <c r="C98" s="5" t="s">
        <v>33</v>
      </c>
      <c r="D98" s="5"/>
      <c r="E98" s="5"/>
      <c r="F98" s="5"/>
      <c r="G98" s="61">
        <f>G99</f>
        <v>4345.3</v>
      </c>
    </row>
    <row r="99" spans="1:7" ht="18" customHeight="1">
      <c r="A99" s="39" t="s">
        <v>146</v>
      </c>
      <c r="B99" s="5" t="s">
        <v>7</v>
      </c>
      <c r="C99" s="5" t="s">
        <v>33</v>
      </c>
      <c r="D99" s="5" t="s">
        <v>61</v>
      </c>
      <c r="E99" s="5"/>
      <c r="F99" s="5"/>
      <c r="G99" s="61">
        <f>G100</f>
        <v>4345.3</v>
      </c>
    </row>
    <row r="100" spans="1:7" ht="23.25" customHeight="1">
      <c r="A100" s="39" t="s">
        <v>99</v>
      </c>
      <c r="B100" s="5" t="s">
        <v>7</v>
      </c>
      <c r="C100" s="5" t="s">
        <v>33</v>
      </c>
      <c r="D100" s="5" t="s">
        <v>61</v>
      </c>
      <c r="E100" s="5" t="s">
        <v>100</v>
      </c>
      <c r="F100" s="5"/>
      <c r="G100" s="61">
        <f>G101</f>
        <v>4345.3</v>
      </c>
    </row>
    <row r="101" spans="1:7" ht="46.5" customHeight="1">
      <c r="A101" s="30" t="s">
        <v>283</v>
      </c>
      <c r="B101" s="5" t="s">
        <v>7</v>
      </c>
      <c r="C101" s="5" t="s">
        <v>33</v>
      </c>
      <c r="D101" s="5" t="s">
        <v>61</v>
      </c>
      <c r="E101" s="5" t="s">
        <v>206</v>
      </c>
      <c r="F101" s="5"/>
      <c r="G101" s="61">
        <f>G102</f>
        <v>4345.3</v>
      </c>
    </row>
    <row r="102" spans="1:7" ht="32.25" customHeight="1">
      <c r="A102" s="39" t="s">
        <v>133</v>
      </c>
      <c r="B102" s="5" t="s">
        <v>7</v>
      </c>
      <c r="C102" s="5" t="s">
        <v>33</v>
      </c>
      <c r="D102" s="5" t="s">
        <v>61</v>
      </c>
      <c r="E102" s="5" t="s">
        <v>206</v>
      </c>
      <c r="F102" s="5" t="s">
        <v>131</v>
      </c>
      <c r="G102" s="61">
        <f>1500+2845.3</f>
        <v>4345.3</v>
      </c>
    </row>
    <row r="103" spans="1:7" ht="15.75" customHeight="1">
      <c r="A103" s="30" t="s">
        <v>10</v>
      </c>
      <c r="B103" s="5" t="s">
        <v>7</v>
      </c>
      <c r="C103" s="5" t="s">
        <v>65</v>
      </c>
      <c r="D103" s="5"/>
      <c r="E103" s="5"/>
      <c r="F103" s="5"/>
      <c r="G103" s="61">
        <f>G104+G108</f>
        <v>1282</v>
      </c>
    </row>
    <row r="104" spans="1:7" ht="15.75" customHeight="1">
      <c r="A104" s="30" t="s">
        <v>66</v>
      </c>
      <c r="B104" s="5" t="s">
        <v>7</v>
      </c>
      <c r="C104" s="5" t="s">
        <v>65</v>
      </c>
      <c r="D104" s="5" t="s">
        <v>67</v>
      </c>
      <c r="E104" s="5"/>
      <c r="F104" s="5"/>
      <c r="G104" s="61">
        <f>G105</f>
        <v>968</v>
      </c>
    </row>
    <row r="105" spans="1:7" ht="28.5" customHeight="1">
      <c r="A105" s="39" t="s">
        <v>399</v>
      </c>
      <c r="B105" s="5" t="s">
        <v>7</v>
      </c>
      <c r="C105" s="5" t="s">
        <v>65</v>
      </c>
      <c r="D105" s="5" t="s">
        <v>67</v>
      </c>
      <c r="E105" s="5" t="s">
        <v>392</v>
      </c>
      <c r="F105" s="5"/>
      <c r="G105" s="61">
        <f>G106</f>
        <v>968</v>
      </c>
    </row>
    <row r="106" spans="1:7" ht="30.75" customHeight="1">
      <c r="A106" s="39" t="s">
        <v>425</v>
      </c>
      <c r="B106" s="5" t="s">
        <v>7</v>
      </c>
      <c r="C106" s="5" t="s">
        <v>65</v>
      </c>
      <c r="D106" s="5" t="s">
        <v>67</v>
      </c>
      <c r="E106" s="5" t="s">
        <v>393</v>
      </c>
      <c r="F106" s="5"/>
      <c r="G106" s="61">
        <v>968</v>
      </c>
    </row>
    <row r="107" spans="1:7" ht="20.25" customHeight="1">
      <c r="A107" s="39" t="s">
        <v>339</v>
      </c>
      <c r="B107" s="5" t="s">
        <v>7</v>
      </c>
      <c r="C107" s="5" t="s">
        <v>65</v>
      </c>
      <c r="D107" s="5" t="s">
        <v>67</v>
      </c>
      <c r="E107" s="5" t="s">
        <v>393</v>
      </c>
      <c r="F107" s="5" t="s">
        <v>21</v>
      </c>
      <c r="G107" s="61">
        <v>968</v>
      </c>
    </row>
    <row r="108" spans="1:7" ht="20.25" customHeight="1">
      <c r="A108" s="30" t="s">
        <v>68</v>
      </c>
      <c r="B108" s="5" t="s">
        <v>7</v>
      </c>
      <c r="C108" s="5" t="s">
        <v>65</v>
      </c>
      <c r="D108" s="5" t="s">
        <v>69</v>
      </c>
      <c r="E108" s="5"/>
      <c r="F108" s="5"/>
      <c r="G108" s="61">
        <f>G109</f>
        <v>314</v>
      </c>
    </row>
    <row r="109" spans="1:7" ht="20.25" customHeight="1">
      <c r="A109" s="30" t="s">
        <v>76</v>
      </c>
      <c r="B109" s="5" t="s">
        <v>7</v>
      </c>
      <c r="C109" s="5" t="s">
        <v>65</v>
      </c>
      <c r="D109" s="5" t="s">
        <v>69</v>
      </c>
      <c r="E109" s="5" t="s">
        <v>30</v>
      </c>
      <c r="F109" s="5"/>
      <c r="G109" s="61">
        <f>G110</f>
        <v>314</v>
      </c>
    </row>
    <row r="110" spans="1:7" ht="20.25" customHeight="1">
      <c r="A110" s="30" t="s">
        <v>194</v>
      </c>
      <c r="B110" s="5" t="s">
        <v>7</v>
      </c>
      <c r="C110" s="5" t="s">
        <v>65</v>
      </c>
      <c r="D110" s="5" t="s">
        <v>69</v>
      </c>
      <c r="E110" s="5" t="s">
        <v>145</v>
      </c>
      <c r="F110" s="5"/>
      <c r="G110" s="61">
        <f>G111</f>
        <v>314</v>
      </c>
    </row>
    <row r="111" spans="1:7" ht="20.25" customHeight="1">
      <c r="A111" s="30" t="s">
        <v>132</v>
      </c>
      <c r="B111" s="5" t="s">
        <v>7</v>
      </c>
      <c r="C111" s="5" t="s">
        <v>65</v>
      </c>
      <c r="D111" s="5" t="s">
        <v>69</v>
      </c>
      <c r="E111" s="5" t="s">
        <v>145</v>
      </c>
      <c r="F111" s="5" t="s">
        <v>14</v>
      </c>
      <c r="G111" s="61">
        <v>314</v>
      </c>
    </row>
    <row r="112" spans="1:7" ht="18.75" customHeight="1">
      <c r="A112" s="39" t="s">
        <v>424</v>
      </c>
      <c r="B112" s="5" t="s">
        <v>7</v>
      </c>
      <c r="C112" s="5" t="s">
        <v>311</v>
      </c>
      <c r="D112" s="5" t="s">
        <v>321</v>
      </c>
      <c r="E112" s="5"/>
      <c r="F112" s="5"/>
      <c r="G112" s="61">
        <f>G113</f>
        <v>15062.3</v>
      </c>
    </row>
    <row r="113" spans="1:7" ht="22.5" customHeight="1">
      <c r="A113" s="39" t="s">
        <v>99</v>
      </c>
      <c r="B113" s="5" t="s">
        <v>7</v>
      </c>
      <c r="C113" s="5" t="s">
        <v>311</v>
      </c>
      <c r="D113" s="5" t="s">
        <v>321</v>
      </c>
      <c r="E113" s="5" t="s">
        <v>100</v>
      </c>
      <c r="F113" s="5"/>
      <c r="G113" s="61">
        <f>G115+G116</f>
        <v>15062.3</v>
      </c>
    </row>
    <row r="114" spans="1:7" ht="44.25" customHeight="1">
      <c r="A114" s="30" t="s">
        <v>338</v>
      </c>
      <c r="B114" s="5" t="s">
        <v>7</v>
      </c>
      <c r="C114" s="5" t="s">
        <v>311</v>
      </c>
      <c r="D114" s="5" t="s">
        <v>321</v>
      </c>
      <c r="E114" s="5" t="s">
        <v>169</v>
      </c>
      <c r="F114" s="5"/>
      <c r="G114" s="61">
        <f>G115</f>
        <v>5000</v>
      </c>
    </row>
    <row r="115" spans="1:7" ht="33.75" customHeight="1">
      <c r="A115" s="28" t="s">
        <v>130</v>
      </c>
      <c r="B115" s="5" t="s">
        <v>7</v>
      </c>
      <c r="C115" s="5" t="s">
        <v>311</v>
      </c>
      <c r="D115" s="5" t="s">
        <v>321</v>
      </c>
      <c r="E115" s="5" t="s">
        <v>169</v>
      </c>
      <c r="F115" s="5" t="s">
        <v>131</v>
      </c>
      <c r="G115" s="61">
        <v>5000</v>
      </c>
    </row>
    <row r="116" spans="1:7" ht="21.75" customHeight="1">
      <c r="A116" s="39" t="s">
        <v>99</v>
      </c>
      <c r="B116" s="5" t="s">
        <v>7</v>
      </c>
      <c r="C116" s="5" t="s">
        <v>311</v>
      </c>
      <c r="D116" s="5" t="s">
        <v>321</v>
      </c>
      <c r="E116" s="5" t="s">
        <v>100</v>
      </c>
      <c r="F116" s="5"/>
      <c r="G116" s="61">
        <f>G118</f>
        <v>10062.3</v>
      </c>
    </row>
    <row r="117" spans="1:7" ht="48" customHeight="1">
      <c r="A117" s="30" t="s">
        <v>283</v>
      </c>
      <c r="B117" s="5" t="s">
        <v>7</v>
      </c>
      <c r="C117" s="5" t="s">
        <v>311</v>
      </c>
      <c r="D117" s="5" t="s">
        <v>321</v>
      </c>
      <c r="E117" s="5" t="s">
        <v>206</v>
      </c>
      <c r="F117" s="5"/>
      <c r="G117" s="61">
        <f>G118</f>
        <v>10062.3</v>
      </c>
    </row>
    <row r="118" spans="1:7" ht="33.75" customHeight="1">
      <c r="A118" s="28" t="s">
        <v>130</v>
      </c>
      <c r="B118" s="5" t="s">
        <v>7</v>
      </c>
      <c r="C118" s="5" t="s">
        <v>311</v>
      </c>
      <c r="D118" s="5" t="s">
        <v>321</v>
      </c>
      <c r="E118" s="5" t="s">
        <v>206</v>
      </c>
      <c r="F118" s="5" t="s">
        <v>131</v>
      </c>
      <c r="G118" s="61">
        <f>4000+6062.3</f>
        <v>10062.3</v>
      </c>
    </row>
    <row r="119" spans="1:7" ht="20.25" customHeight="1">
      <c r="A119" s="39" t="s">
        <v>313</v>
      </c>
      <c r="B119" s="5" t="s">
        <v>7</v>
      </c>
      <c r="C119" s="5" t="s">
        <v>314</v>
      </c>
      <c r="D119" s="5"/>
      <c r="E119" s="5"/>
      <c r="F119" s="5"/>
      <c r="G119" s="61">
        <f>G120</f>
        <v>891</v>
      </c>
    </row>
    <row r="120" spans="1:7" ht="19.5" customHeight="1">
      <c r="A120" s="39" t="s">
        <v>75</v>
      </c>
      <c r="B120" s="5" t="s">
        <v>7</v>
      </c>
      <c r="C120" s="5" t="s">
        <v>314</v>
      </c>
      <c r="D120" s="5" t="s">
        <v>315</v>
      </c>
      <c r="E120" s="5"/>
      <c r="F120" s="5"/>
      <c r="G120" s="61">
        <f>G121</f>
        <v>891</v>
      </c>
    </row>
    <row r="121" spans="1:7" ht="33.75" customHeight="1">
      <c r="A121" s="30" t="s">
        <v>141</v>
      </c>
      <c r="B121" s="5" t="s">
        <v>7</v>
      </c>
      <c r="C121" s="5" t="s">
        <v>314</v>
      </c>
      <c r="D121" s="5" t="s">
        <v>315</v>
      </c>
      <c r="E121" s="5" t="s">
        <v>142</v>
      </c>
      <c r="F121" s="5"/>
      <c r="G121" s="61">
        <f>G122</f>
        <v>891</v>
      </c>
    </row>
    <row r="122" spans="1:7" ht="33.75" customHeight="1">
      <c r="A122" s="30" t="s">
        <v>45</v>
      </c>
      <c r="B122" s="5" t="s">
        <v>7</v>
      </c>
      <c r="C122" s="5" t="s">
        <v>314</v>
      </c>
      <c r="D122" s="5" t="s">
        <v>315</v>
      </c>
      <c r="E122" s="5" t="s">
        <v>143</v>
      </c>
      <c r="F122" s="5"/>
      <c r="G122" s="61">
        <f>G123</f>
        <v>891</v>
      </c>
    </row>
    <row r="123" spans="1:7" ht="31.5" customHeight="1">
      <c r="A123" s="28" t="s">
        <v>130</v>
      </c>
      <c r="B123" s="5" t="s">
        <v>7</v>
      </c>
      <c r="C123" s="5" t="s">
        <v>314</v>
      </c>
      <c r="D123" s="5" t="s">
        <v>315</v>
      </c>
      <c r="E123" s="5" t="s">
        <v>143</v>
      </c>
      <c r="F123" s="5" t="s">
        <v>131</v>
      </c>
      <c r="G123" s="61">
        <v>891</v>
      </c>
    </row>
    <row r="124" spans="1:7" ht="31.5" customHeight="1">
      <c r="A124" s="29" t="s">
        <v>117</v>
      </c>
      <c r="B124" s="6" t="s">
        <v>8</v>
      </c>
      <c r="C124" s="7"/>
      <c r="D124" s="7"/>
      <c r="E124" s="7"/>
      <c r="F124" s="7"/>
      <c r="G124" s="67">
        <f>G125+G133</f>
        <v>9138.2</v>
      </c>
    </row>
    <row r="125" spans="1:7" ht="15">
      <c r="A125" s="30" t="s">
        <v>23</v>
      </c>
      <c r="B125" s="5" t="s">
        <v>8</v>
      </c>
      <c r="C125" s="5" t="s">
        <v>25</v>
      </c>
      <c r="D125" s="5"/>
      <c r="E125" s="5"/>
      <c r="F125" s="5"/>
      <c r="G125" s="61">
        <f>G126</f>
        <v>8767.2</v>
      </c>
    </row>
    <row r="126" spans="1:7" ht="45.75" customHeight="1">
      <c r="A126" s="39" t="s">
        <v>124</v>
      </c>
      <c r="B126" s="5" t="s">
        <v>8</v>
      </c>
      <c r="C126" s="5" t="s">
        <v>25</v>
      </c>
      <c r="D126" s="5" t="s">
        <v>6</v>
      </c>
      <c r="E126" s="5"/>
      <c r="F126" s="5"/>
      <c r="G126" s="68">
        <f>G127+G130</f>
        <v>8767.2</v>
      </c>
    </row>
    <row r="127" spans="1:7" ht="61.5" customHeight="1">
      <c r="A127" s="109" t="s">
        <v>134</v>
      </c>
      <c r="B127" s="5" t="s">
        <v>8</v>
      </c>
      <c r="C127" s="5" t="s">
        <v>25</v>
      </c>
      <c r="D127" s="5" t="s">
        <v>6</v>
      </c>
      <c r="E127" s="5" t="s">
        <v>138</v>
      </c>
      <c r="F127" s="5"/>
      <c r="G127" s="68">
        <f>G128</f>
        <v>8439</v>
      </c>
    </row>
    <row r="128" spans="1:7" ht="18.75" customHeight="1">
      <c r="A128" s="28" t="s">
        <v>24</v>
      </c>
      <c r="B128" s="5" t="s">
        <v>8</v>
      </c>
      <c r="C128" s="5" t="s">
        <v>25</v>
      </c>
      <c r="D128" s="5" t="s">
        <v>6</v>
      </c>
      <c r="E128" s="5" t="s">
        <v>139</v>
      </c>
      <c r="F128" s="5"/>
      <c r="G128" s="68">
        <f>G129</f>
        <v>8439</v>
      </c>
    </row>
    <row r="129" spans="1:7" ht="30">
      <c r="A129" s="28" t="s">
        <v>133</v>
      </c>
      <c r="B129" s="5" t="s">
        <v>8</v>
      </c>
      <c r="C129" s="5" t="s">
        <v>25</v>
      </c>
      <c r="D129" s="5" t="s">
        <v>6</v>
      </c>
      <c r="E129" s="5" t="s">
        <v>139</v>
      </c>
      <c r="F129" s="5" t="s">
        <v>131</v>
      </c>
      <c r="G129" s="68">
        <v>8439</v>
      </c>
    </row>
    <row r="130" spans="1:7" ht="45">
      <c r="A130" s="28" t="s">
        <v>431</v>
      </c>
      <c r="B130" s="5" t="s">
        <v>8</v>
      </c>
      <c r="C130" s="5" t="s">
        <v>25</v>
      </c>
      <c r="D130" s="5" t="s">
        <v>6</v>
      </c>
      <c r="E130" s="5" t="s">
        <v>292</v>
      </c>
      <c r="F130" s="5"/>
      <c r="G130" s="68">
        <f>G131</f>
        <v>328.2</v>
      </c>
    </row>
    <row r="131" spans="1:7" ht="75">
      <c r="A131" s="28" t="s">
        <v>433</v>
      </c>
      <c r="B131" s="5" t="s">
        <v>8</v>
      </c>
      <c r="C131" s="5" t="s">
        <v>25</v>
      </c>
      <c r="D131" s="5" t="s">
        <v>6</v>
      </c>
      <c r="E131" s="5" t="s">
        <v>432</v>
      </c>
      <c r="F131" s="5"/>
      <c r="G131" s="150">
        <f>G132</f>
        <v>328.2</v>
      </c>
    </row>
    <row r="132" spans="1:7" ht="30">
      <c r="A132" s="28" t="s">
        <v>133</v>
      </c>
      <c r="B132" s="5" t="s">
        <v>8</v>
      </c>
      <c r="C132" s="5" t="s">
        <v>25</v>
      </c>
      <c r="D132" s="5" t="s">
        <v>6</v>
      </c>
      <c r="E132" s="5" t="s">
        <v>432</v>
      </c>
      <c r="F132" s="5" t="s">
        <v>131</v>
      </c>
      <c r="G132" s="150">
        <v>328.2</v>
      </c>
    </row>
    <row r="133" spans="1:7" ht="31.5" customHeight="1">
      <c r="A133" s="28" t="s">
        <v>373</v>
      </c>
      <c r="B133" s="5" t="s">
        <v>8</v>
      </c>
      <c r="C133" s="5" t="s">
        <v>318</v>
      </c>
      <c r="D133" s="5" t="s">
        <v>319</v>
      </c>
      <c r="E133" s="5"/>
      <c r="F133" s="5"/>
      <c r="G133" s="68">
        <f>G134</f>
        <v>371</v>
      </c>
    </row>
    <row r="134" spans="1:7" ht="32.25" customHeight="1">
      <c r="A134" s="28" t="s">
        <v>115</v>
      </c>
      <c r="B134" s="5" t="s">
        <v>8</v>
      </c>
      <c r="C134" s="5" t="s">
        <v>318</v>
      </c>
      <c r="D134" s="5" t="s">
        <v>319</v>
      </c>
      <c r="E134" s="5" t="s">
        <v>32</v>
      </c>
      <c r="F134" s="5"/>
      <c r="G134" s="68">
        <f>G135</f>
        <v>371</v>
      </c>
    </row>
    <row r="135" spans="1:7" ht="18" customHeight="1">
      <c r="A135" s="39" t="s">
        <v>77</v>
      </c>
      <c r="B135" s="5" t="s">
        <v>8</v>
      </c>
      <c r="C135" s="5" t="s">
        <v>318</v>
      </c>
      <c r="D135" s="5" t="s">
        <v>319</v>
      </c>
      <c r="E135" s="5" t="s">
        <v>147</v>
      </c>
      <c r="F135" s="5"/>
      <c r="G135" s="68">
        <f>G140</f>
        <v>371</v>
      </c>
    </row>
    <row r="136" spans="1:7" ht="20.25" customHeight="1" hidden="1">
      <c r="A136" s="92"/>
      <c r="B136" s="93"/>
      <c r="C136" s="93"/>
      <c r="D136" s="93"/>
      <c r="E136" s="93"/>
      <c r="F136" s="93"/>
      <c r="G136" s="69"/>
    </row>
    <row r="137" spans="1:7" ht="33.75" customHeight="1" hidden="1">
      <c r="A137" s="92"/>
      <c r="B137" s="93"/>
      <c r="C137" s="93"/>
      <c r="D137" s="93"/>
      <c r="E137" s="93"/>
      <c r="F137" s="93"/>
      <c r="G137" s="69"/>
    </row>
    <row r="138" spans="1:7" ht="47.25" customHeight="1" hidden="1">
      <c r="A138" s="32" t="s">
        <v>96</v>
      </c>
      <c r="B138" s="5" t="s">
        <v>8</v>
      </c>
      <c r="C138" s="5" t="s">
        <v>25</v>
      </c>
      <c r="D138" s="5" t="s">
        <v>31</v>
      </c>
      <c r="E138" s="5" t="s">
        <v>95</v>
      </c>
      <c r="F138" s="63">
        <v>520</v>
      </c>
      <c r="G138" s="68">
        <v>40613</v>
      </c>
    </row>
    <row r="139" spans="1:7" ht="49.5" customHeight="1" hidden="1">
      <c r="A139" s="32" t="s">
        <v>97</v>
      </c>
      <c r="B139" s="5" t="s">
        <v>8</v>
      </c>
      <c r="C139" s="5" t="s">
        <v>25</v>
      </c>
      <c r="D139" s="5" t="s">
        <v>31</v>
      </c>
      <c r="E139" s="5" t="s">
        <v>95</v>
      </c>
      <c r="F139" s="63">
        <v>520</v>
      </c>
      <c r="G139" s="68">
        <v>-40613</v>
      </c>
    </row>
    <row r="140" spans="1:7" ht="15" customHeight="1">
      <c r="A140" s="32" t="s">
        <v>135</v>
      </c>
      <c r="B140" s="5" t="s">
        <v>8</v>
      </c>
      <c r="C140" s="5" t="s">
        <v>318</v>
      </c>
      <c r="D140" s="5" t="s">
        <v>319</v>
      </c>
      <c r="E140" s="5" t="s">
        <v>147</v>
      </c>
      <c r="F140" s="5" t="s">
        <v>14</v>
      </c>
      <c r="G140" s="68">
        <v>371</v>
      </c>
    </row>
    <row r="141" spans="1:7" ht="28.5" customHeight="1">
      <c r="A141" s="29" t="s">
        <v>103</v>
      </c>
      <c r="B141" s="6" t="s">
        <v>9</v>
      </c>
      <c r="C141" s="7"/>
      <c r="D141" s="7"/>
      <c r="E141" s="7"/>
      <c r="F141" s="7"/>
      <c r="G141" s="65">
        <f>G142+G151</f>
        <v>20246</v>
      </c>
    </row>
    <row r="142" spans="1:7" ht="15">
      <c r="A142" s="30" t="s">
        <v>23</v>
      </c>
      <c r="B142" s="5" t="s">
        <v>9</v>
      </c>
      <c r="C142" s="5" t="s">
        <v>25</v>
      </c>
      <c r="D142" s="5"/>
      <c r="E142" s="5"/>
      <c r="F142" s="5"/>
      <c r="G142" s="68">
        <f>G143</f>
        <v>11579</v>
      </c>
    </row>
    <row r="143" spans="1:7" ht="15">
      <c r="A143" s="30" t="s">
        <v>35</v>
      </c>
      <c r="B143" s="5" t="s">
        <v>9</v>
      </c>
      <c r="C143" s="5" t="s">
        <v>25</v>
      </c>
      <c r="D143" s="5" t="s">
        <v>320</v>
      </c>
      <c r="E143" s="5"/>
      <c r="F143" s="5"/>
      <c r="G143" s="68">
        <f>G144+G147</f>
        <v>11579</v>
      </c>
    </row>
    <row r="144" spans="1:7" ht="64.5" customHeight="1">
      <c r="A144" s="109" t="s">
        <v>134</v>
      </c>
      <c r="B144" s="5" t="s">
        <v>9</v>
      </c>
      <c r="C144" s="5" t="s">
        <v>25</v>
      </c>
      <c r="D144" s="5" t="s">
        <v>320</v>
      </c>
      <c r="E144" s="5" t="s">
        <v>138</v>
      </c>
      <c r="F144" s="5"/>
      <c r="G144" s="68">
        <f>G145</f>
        <v>9987</v>
      </c>
    </row>
    <row r="145" spans="1:7" ht="15">
      <c r="A145" s="28" t="s">
        <v>24</v>
      </c>
      <c r="B145" s="5" t="s">
        <v>9</v>
      </c>
      <c r="C145" s="5" t="s">
        <v>25</v>
      </c>
      <c r="D145" s="5" t="s">
        <v>320</v>
      </c>
      <c r="E145" s="5" t="s">
        <v>139</v>
      </c>
      <c r="F145" s="5"/>
      <c r="G145" s="68">
        <f>G146</f>
        <v>9987</v>
      </c>
    </row>
    <row r="146" spans="1:7" ht="33" customHeight="1">
      <c r="A146" s="28" t="s">
        <v>133</v>
      </c>
      <c r="B146" s="5" t="s">
        <v>9</v>
      </c>
      <c r="C146" s="5" t="s">
        <v>25</v>
      </c>
      <c r="D146" s="5" t="s">
        <v>320</v>
      </c>
      <c r="E146" s="5" t="s">
        <v>139</v>
      </c>
      <c r="F146" s="5" t="s">
        <v>131</v>
      </c>
      <c r="G146" s="68">
        <v>9987</v>
      </c>
    </row>
    <row r="147" spans="1:7" ht="33" customHeight="1">
      <c r="A147" s="109" t="s">
        <v>166</v>
      </c>
      <c r="B147" s="5" t="s">
        <v>9</v>
      </c>
      <c r="C147" s="5" t="s">
        <v>25</v>
      </c>
      <c r="D147" s="5" t="s">
        <v>320</v>
      </c>
      <c r="E147" s="5" t="s">
        <v>167</v>
      </c>
      <c r="F147" s="5"/>
      <c r="G147" s="68">
        <f>G148</f>
        <v>1592</v>
      </c>
    </row>
    <row r="148" spans="1:7" ht="33.75" customHeight="1">
      <c r="A148" s="30" t="s">
        <v>348</v>
      </c>
      <c r="B148" s="5" t="s">
        <v>9</v>
      </c>
      <c r="C148" s="5" t="s">
        <v>25</v>
      </c>
      <c r="D148" s="5" t="s">
        <v>320</v>
      </c>
      <c r="E148" s="5" t="s">
        <v>347</v>
      </c>
      <c r="F148" s="5"/>
      <c r="G148" s="68">
        <v>1592</v>
      </c>
    </row>
    <row r="149" spans="1:7" ht="33.75" customHeight="1">
      <c r="A149" s="28" t="s">
        <v>350</v>
      </c>
      <c r="B149" s="5" t="s">
        <v>9</v>
      </c>
      <c r="C149" s="5" t="s">
        <v>25</v>
      </c>
      <c r="D149" s="5" t="s">
        <v>320</v>
      </c>
      <c r="E149" s="5" t="s">
        <v>349</v>
      </c>
      <c r="F149" s="5"/>
      <c r="G149" s="68">
        <v>1592</v>
      </c>
    </row>
    <row r="150" spans="1:7" ht="27.75" customHeight="1">
      <c r="A150" s="28" t="s">
        <v>133</v>
      </c>
      <c r="B150" s="5" t="s">
        <v>9</v>
      </c>
      <c r="C150" s="5" t="s">
        <v>25</v>
      </c>
      <c r="D150" s="5" t="s">
        <v>320</v>
      </c>
      <c r="E150" s="5" t="s">
        <v>349</v>
      </c>
      <c r="F150" s="5" t="s">
        <v>131</v>
      </c>
      <c r="G150" s="68">
        <v>1592</v>
      </c>
    </row>
    <row r="151" spans="1:7" ht="33" customHeight="1">
      <c r="A151" s="30" t="s">
        <v>98</v>
      </c>
      <c r="B151" s="5" t="s">
        <v>9</v>
      </c>
      <c r="C151" s="5" t="s">
        <v>72</v>
      </c>
      <c r="D151" s="5" t="s">
        <v>177</v>
      </c>
      <c r="E151" s="5"/>
      <c r="F151" s="5"/>
      <c r="G151" s="68">
        <f>G152</f>
        <v>8667</v>
      </c>
    </row>
    <row r="152" spans="1:7" ht="33" customHeight="1">
      <c r="A152" s="30" t="s">
        <v>332</v>
      </c>
      <c r="B152" s="5" t="s">
        <v>9</v>
      </c>
      <c r="C152" s="5" t="s">
        <v>72</v>
      </c>
      <c r="D152" s="5" t="s">
        <v>177</v>
      </c>
      <c r="E152" s="5" t="s">
        <v>280</v>
      </c>
      <c r="F152" s="5"/>
      <c r="G152" s="68">
        <f>G153</f>
        <v>8667</v>
      </c>
    </row>
    <row r="153" spans="1:7" ht="28.5" customHeight="1">
      <c r="A153" s="28" t="s">
        <v>133</v>
      </c>
      <c r="B153" s="5" t="s">
        <v>9</v>
      </c>
      <c r="C153" s="5" t="s">
        <v>72</v>
      </c>
      <c r="D153" s="5" t="s">
        <v>177</v>
      </c>
      <c r="E153" s="5" t="s">
        <v>280</v>
      </c>
      <c r="F153" s="5" t="s">
        <v>131</v>
      </c>
      <c r="G153" s="68">
        <v>8667</v>
      </c>
    </row>
    <row r="154" spans="1:7" ht="41.25" customHeight="1">
      <c r="A154" s="29" t="s">
        <v>213</v>
      </c>
      <c r="B154" s="6" t="s">
        <v>212</v>
      </c>
      <c r="C154" s="59"/>
      <c r="D154" s="59"/>
      <c r="E154" s="59"/>
      <c r="F154" s="59"/>
      <c r="G154" s="67">
        <f>G155</f>
        <v>2741</v>
      </c>
    </row>
    <row r="155" spans="1:7" ht="29.25" customHeight="1">
      <c r="A155" s="30" t="s">
        <v>23</v>
      </c>
      <c r="B155" s="7" t="s">
        <v>212</v>
      </c>
      <c r="C155" s="5" t="s">
        <v>25</v>
      </c>
      <c r="D155" s="5"/>
      <c r="E155" s="5"/>
      <c r="F155" s="5"/>
      <c r="G155" s="61">
        <f>G156</f>
        <v>2741</v>
      </c>
    </row>
    <row r="156" spans="1:7" ht="57.75" customHeight="1">
      <c r="A156" s="30" t="s">
        <v>124</v>
      </c>
      <c r="B156" s="5" t="s">
        <v>212</v>
      </c>
      <c r="C156" s="5" t="s">
        <v>25</v>
      </c>
      <c r="D156" s="5" t="s">
        <v>6</v>
      </c>
      <c r="E156" s="5"/>
      <c r="F156" s="5"/>
      <c r="G156" s="68">
        <f>G157</f>
        <v>2741</v>
      </c>
    </row>
    <row r="157" spans="1:7" ht="61.5" customHeight="1">
      <c r="A157" s="28" t="s">
        <v>134</v>
      </c>
      <c r="B157" s="5" t="s">
        <v>212</v>
      </c>
      <c r="C157" s="5" t="s">
        <v>25</v>
      </c>
      <c r="D157" s="5" t="s">
        <v>6</v>
      </c>
      <c r="E157" s="5" t="s">
        <v>138</v>
      </c>
      <c r="F157" s="5"/>
      <c r="G157" s="68">
        <f>G158+G160</f>
        <v>2741</v>
      </c>
    </row>
    <row r="158" spans="1:7" ht="23.25" customHeight="1">
      <c r="A158" s="28" t="s">
        <v>24</v>
      </c>
      <c r="B158" s="5" t="s">
        <v>212</v>
      </c>
      <c r="C158" s="5" t="s">
        <v>25</v>
      </c>
      <c r="D158" s="5" t="s">
        <v>6</v>
      </c>
      <c r="E158" s="5" t="s">
        <v>139</v>
      </c>
      <c r="F158" s="5"/>
      <c r="G158" s="68">
        <f>G159</f>
        <v>1391</v>
      </c>
    </row>
    <row r="159" spans="1:7" ht="32.25" customHeight="1">
      <c r="A159" s="28" t="s">
        <v>133</v>
      </c>
      <c r="B159" s="5" t="s">
        <v>212</v>
      </c>
      <c r="C159" s="5" t="s">
        <v>25</v>
      </c>
      <c r="D159" s="5" t="s">
        <v>6</v>
      </c>
      <c r="E159" s="5" t="s">
        <v>139</v>
      </c>
      <c r="F159" s="5" t="s">
        <v>131</v>
      </c>
      <c r="G159" s="68">
        <v>1391</v>
      </c>
    </row>
    <row r="160" spans="1:7" ht="35.25" customHeight="1">
      <c r="A160" s="31" t="s">
        <v>203</v>
      </c>
      <c r="B160" s="17" t="s">
        <v>212</v>
      </c>
      <c r="C160" s="5" t="s">
        <v>25</v>
      </c>
      <c r="D160" s="5" t="s">
        <v>6</v>
      </c>
      <c r="E160" s="17" t="s">
        <v>211</v>
      </c>
      <c r="F160" s="17"/>
      <c r="G160" s="70">
        <f>G161</f>
        <v>1350</v>
      </c>
    </row>
    <row r="161" spans="1:7" ht="37.5" customHeight="1">
      <c r="A161" s="31" t="s">
        <v>133</v>
      </c>
      <c r="B161" s="17" t="s">
        <v>212</v>
      </c>
      <c r="C161" s="5" t="s">
        <v>25</v>
      </c>
      <c r="D161" s="5" t="s">
        <v>6</v>
      </c>
      <c r="E161" s="17" t="s">
        <v>211</v>
      </c>
      <c r="F161" s="17" t="s">
        <v>131</v>
      </c>
      <c r="G161" s="70">
        <v>1350</v>
      </c>
    </row>
    <row r="162" spans="1:8" ht="28.5">
      <c r="A162" s="29" t="s">
        <v>297</v>
      </c>
      <c r="B162" s="6" t="s">
        <v>198</v>
      </c>
      <c r="C162" s="18"/>
      <c r="D162" s="18"/>
      <c r="E162" s="19"/>
      <c r="F162" s="5"/>
      <c r="G162" s="67">
        <f>G170+G185+G228+G233+G246+G163</f>
        <v>233886.8</v>
      </c>
      <c r="H162" s="66"/>
    </row>
    <row r="163" spans="1:7" ht="30">
      <c r="A163" s="30" t="s">
        <v>38</v>
      </c>
      <c r="B163" s="5" t="s">
        <v>198</v>
      </c>
      <c r="C163" s="5" t="s">
        <v>39</v>
      </c>
      <c r="D163" s="18"/>
      <c r="E163" s="19"/>
      <c r="F163" s="5"/>
      <c r="G163" s="61">
        <f>G164</f>
        <v>400</v>
      </c>
    </row>
    <row r="164" spans="1:7" ht="15">
      <c r="A164" s="33" t="s">
        <v>192</v>
      </c>
      <c r="B164" s="5" t="s">
        <v>198</v>
      </c>
      <c r="C164" s="5" t="s">
        <v>39</v>
      </c>
      <c r="D164" s="5" t="s">
        <v>191</v>
      </c>
      <c r="E164" s="5"/>
      <c r="F164" s="5"/>
      <c r="G164" s="61">
        <f>G165</f>
        <v>400</v>
      </c>
    </row>
    <row r="165" spans="1:7" ht="30">
      <c r="A165" s="30" t="s">
        <v>99</v>
      </c>
      <c r="B165" s="5" t="s">
        <v>198</v>
      </c>
      <c r="C165" s="5" t="s">
        <v>39</v>
      </c>
      <c r="D165" s="5" t="s">
        <v>191</v>
      </c>
      <c r="E165" s="5" t="s">
        <v>100</v>
      </c>
      <c r="F165" s="5"/>
      <c r="G165" s="61">
        <f>G166+G168</f>
        <v>400</v>
      </c>
    </row>
    <row r="166" spans="1:7" ht="30">
      <c r="A166" s="30" t="s">
        <v>353</v>
      </c>
      <c r="B166" s="5" t="s">
        <v>198</v>
      </c>
      <c r="C166" s="5" t="s">
        <v>39</v>
      </c>
      <c r="D166" s="5" t="s">
        <v>191</v>
      </c>
      <c r="E166" s="96" t="s">
        <v>354</v>
      </c>
      <c r="F166" s="5"/>
      <c r="G166" s="61">
        <f>G167</f>
        <v>150</v>
      </c>
    </row>
    <row r="167" spans="1:7" ht="30">
      <c r="A167" s="73" t="s">
        <v>133</v>
      </c>
      <c r="B167" s="94" t="s">
        <v>198</v>
      </c>
      <c r="C167" s="5" t="s">
        <v>39</v>
      </c>
      <c r="D167" s="5" t="s">
        <v>191</v>
      </c>
      <c r="E167" s="96" t="s">
        <v>354</v>
      </c>
      <c r="F167" s="5" t="s">
        <v>131</v>
      </c>
      <c r="G167" s="61">
        <v>150</v>
      </c>
    </row>
    <row r="168" spans="1:7" ht="30">
      <c r="A168" s="73" t="s">
        <v>374</v>
      </c>
      <c r="B168" s="94" t="s">
        <v>198</v>
      </c>
      <c r="C168" s="5" t="s">
        <v>39</v>
      </c>
      <c r="D168" s="5" t="s">
        <v>191</v>
      </c>
      <c r="E168" s="96" t="s">
        <v>355</v>
      </c>
      <c r="F168" s="5"/>
      <c r="G168" s="61">
        <f>G169</f>
        <v>250</v>
      </c>
    </row>
    <row r="169" spans="1:7" ht="30">
      <c r="A169" s="73" t="s">
        <v>133</v>
      </c>
      <c r="B169" s="94" t="s">
        <v>198</v>
      </c>
      <c r="C169" s="5" t="s">
        <v>39</v>
      </c>
      <c r="D169" s="5" t="s">
        <v>191</v>
      </c>
      <c r="E169" s="96" t="s">
        <v>355</v>
      </c>
      <c r="F169" s="5" t="s">
        <v>131</v>
      </c>
      <c r="G169" s="61">
        <v>250</v>
      </c>
    </row>
    <row r="170" spans="1:7" ht="15">
      <c r="A170" s="30" t="s">
        <v>73</v>
      </c>
      <c r="B170" s="5" t="s">
        <v>198</v>
      </c>
      <c r="C170" s="5" t="s">
        <v>36</v>
      </c>
      <c r="D170" s="5"/>
      <c r="E170" s="5"/>
      <c r="F170" s="5"/>
      <c r="G170" s="61">
        <f>G171+G174+G181</f>
        <v>22572.4</v>
      </c>
    </row>
    <row r="171" spans="1:7" ht="15">
      <c r="A171" s="39" t="s">
        <v>265</v>
      </c>
      <c r="B171" s="5" t="s">
        <v>198</v>
      </c>
      <c r="C171" s="5" t="s">
        <v>36</v>
      </c>
      <c r="D171" s="5" t="s">
        <v>269</v>
      </c>
      <c r="E171" s="5"/>
      <c r="F171" s="5"/>
      <c r="G171" s="61">
        <f>G172</f>
        <v>1993.4</v>
      </c>
    </row>
    <row r="172" spans="1:7" ht="30">
      <c r="A172" s="30" t="s">
        <v>266</v>
      </c>
      <c r="B172" s="5" t="s">
        <v>198</v>
      </c>
      <c r="C172" s="5" t="s">
        <v>36</v>
      </c>
      <c r="D172" s="5" t="s">
        <v>269</v>
      </c>
      <c r="E172" s="5" t="s">
        <v>267</v>
      </c>
      <c r="F172" s="5"/>
      <c r="G172" s="61">
        <f>G173</f>
        <v>1993.4</v>
      </c>
    </row>
    <row r="173" spans="1:8" ht="30">
      <c r="A173" s="34" t="s">
        <v>133</v>
      </c>
      <c r="B173" s="40" t="s">
        <v>198</v>
      </c>
      <c r="C173" s="5" t="s">
        <v>36</v>
      </c>
      <c r="D173" s="5" t="s">
        <v>269</v>
      </c>
      <c r="E173" s="5" t="s">
        <v>268</v>
      </c>
      <c r="F173" s="40" t="s">
        <v>131</v>
      </c>
      <c r="G173" s="72">
        <v>1993.4</v>
      </c>
      <c r="H173" s="142"/>
    </row>
    <row r="174" spans="1:7" ht="15">
      <c r="A174" s="34" t="s">
        <v>345</v>
      </c>
      <c r="B174" s="40" t="s">
        <v>198</v>
      </c>
      <c r="C174" s="40" t="s">
        <v>36</v>
      </c>
      <c r="D174" s="40" t="s">
        <v>182</v>
      </c>
      <c r="E174" s="5"/>
      <c r="F174" s="40"/>
      <c r="G174" s="72">
        <f>G178+G175</f>
        <v>16487.3</v>
      </c>
    </row>
    <row r="175" spans="1:7" ht="15">
      <c r="A175" s="73" t="s">
        <v>356</v>
      </c>
      <c r="B175" s="40" t="s">
        <v>198</v>
      </c>
      <c r="C175" s="40" t="s">
        <v>36</v>
      </c>
      <c r="D175" s="40" t="s">
        <v>182</v>
      </c>
      <c r="E175" s="5" t="s">
        <v>357</v>
      </c>
      <c r="F175" s="40"/>
      <c r="G175" s="72">
        <f>G176+G177</f>
        <v>3099</v>
      </c>
    </row>
    <row r="176" spans="1:8" ht="30">
      <c r="A176" s="34" t="s">
        <v>133</v>
      </c>
      <c r="B176" s="40" t="s">
        <v>198</v>
      </c>
      <c r="C176" s="40" t="s">
        <v>36</v>
      </c>
      <c r="D176" s="40" t="s">
        <v>182</v>
      </c>
      <c r="E176" s="5" t="s">
        <v>357</v>
      </c>
      <c r="F176" s="40" t="s">
        <v>131</v>
      </c>
      <c r="G176" s="72">
        <v>2120</v>
      </c>
      <c r="H176" s="142"/>
    </row>
    <row r="177" spans="1:7" ht="30">
      <c r="A177" s="34" t="s">
        <v>385</v>
      </c>
      <c r="B177" s="40" t="s">
        <v>198</v>
      </c>
      <c r="C177" s="40" t="s">
        <v>36</v>
      </c>
      <c r="D177" s="40" t="s">
        <v>182</v>
      </c>
      <c r="E177" s="5" t="s">
        <v>357</v>
      </c>
      <c r="F177" s="40" t="s">
        <v>281</v>
      </c>
      <c r="G177" s="72">
        <v>979</v>
      </c>
    </row>
    <row r="178" spans="1:7" ht="30">
      <c r="A178" s="132" t="s">
        <v>99</v>
      </c>
      <c r="B178" s="26" t="s">
        <v>198</v>
      </c>
      <c r="C178" s="40" t="s">
        <v>36</v>
      </c>
      <c r="D178" s="40" t="s">
        <v>182</v>
      </c>
      <c r="E178" s="26" t="s">
        <v>100</v>
      </c>
      <c r="F178" s="26"/>
      <c r="G178" s="72">
        <f>G179</f>
        <v>13388.3</v>
      </c>
    </row>
    <row r="179" spans="1:7" ht="30">
      <c r="A179" s="39" t="s">
        <v>337</v>
      </c>
      <c r="B179" s="26" t="s">
        <v>198</v>
      </c>
      <c r="C179" s="40" t="s">
        <v>36</v>
      </c>
      <c r="D179" s="40" t="s">
        <v>182</v>
      </c>
      <c r="E179" s="26" t="s">
        <v>245</v>
      </c>
      <c r="F179" s="26"/>
      <c r="G179" s="72">
        <f>G180</f>
        <v>13388.3</v>
      </c>
    </row>
    <row r="180" spans="1:8" ht="30">
      <c r="A180" s="116" t="s">
        <v>130</v>
      </c>
      <c r="B180" s="5" t="s">
        <v>198</v>
      </c>
      <c r="C180" s="40" t="s">
        <v>36</v>
      </c>
      <c r="D180" s="40" t="s">
        <v>182</v>
      </c>
      <c r="E180" s="5" t="s">
        <v>245</v>
      </c>
      <c r="F180" s="5" t="s">
        <v>131</v>
      </c>
      <c r="G180" s="72">
        <v>13388.3</v>
      </c>
      <c r="H180" s="142"/>
    </row>
    <row r="181" spans="1:7" ht="30">
      <c r="A181" s="30" t="s">
        <v>37</v>
      </c>
      <c r="B181" s="26" t="s">
        <v>198</v>
      </c>
      <c r="C181" s="40" t="s">
        <v>36</v>
      </c>
      <c r="D181" s="40" t="s">
        <v>183</v>
      </c>
      <c r="E181" s="5"/>
      <c r="F181" s="5"/>
      <c r="G181" s="72">
        <f>G182</f>
        <v>4091.7</v>
      </c>
    </row>
    <row r="182" spans="1:7" ht="30">
      <c r="A182" s="132" t="s">
        <v>99</v>
      </c>
      <c r="B182" s="26" t="s">
        <v>198</v>
      </c>
      <c r="C182" s="40" t="s">
        <v>36</v>
      </c>
      <c r="D182" s="40" t="s">
        <v>183</v>
      </c>
      <c r="E182" s="19" t="s">
        <v>100</v>
      </c>
      <c r="F182" s="5"/>
      <c r="G182" s="72">
        <f>G183</f>
        <v>4091.7</v>
      </c>
    </row>
    <row r="183" spans="1:7" ht="60">
      <c r="A183" s="133" t="s">
        <v>304</v>
      </c>
      <c r="B183" s="18" t="s">
        <v>198</v>
      </c>
      <c r="C183" s="5" t="s">
        <v>36</v>
      </c>
      <c r="D183" s="5" t="s">
        <v>183</v>
      </c>
      <c r="E183" s="19" t="s">
        <v>168</v>
      </c>
      <c r="F183" s="5"/>
      <c r="G183" s="61">
        <f>G184</f>
        <v>4091.7</v>
      </c>
    </row>
    <row r="184" spans="1:8" ht="30">
      <c r="A184" s="33" t="s">
        <v>133</v>
      </c>
      <c r="B184" s="18" t="s">
        <v>198</v>
      </c>
      <c r="C184" s="5" t="s">
        <v>36</v>
      </c>
      <c r="D184" s="5" t="s">
        <v>183</v>
      </c>
      <c r="E184" s="19" t="s">
        <v>168</v>
      </c>
      <c r="F184" s="5" t="s">
        <v>131</v>
      </c>
      <c r="G184" s="61">
        <v>4091.7</v>
      </c>
      <c r="H184" s="142"/>
    </row>
    <row r="185" spans="1:7" ht="15">
      <c r="A185" s="39" t="s">
        <v>12</v>
      </c>
      <c r="B185" s="5" t="s">
        <v>198</v>
      </c>
      <c r="C185" s="5" t="s">
        <v>72</v>
      </c>
      <c r="D185" s="5"/>
      <c r="E185" s="5"/>
      <c r="F185" s="5"/>
      <c r="G185" s="61">
        <f>G186+G203+G216+G200</f>
        <v>200889.7</v>
      </c>
    </row>
    <row r="186" spans="1:7" ht="15">
      <c r="A186" s="39" t="s">
        <v>93</v>
      </c>
      <c r="B186" s="5" t="s">
        <v>198</v>
      </c>
      <c r="C186" s="5" t="s">
        <v>72</v>
      </c>
      <c r="D186" s="5" t="s">
        <v>94</v>
      </c>
      <c r="E186" s="5"/>
      <c r="F186" s="5"/>
      <c r="G186" s="61">
        <f>G192+G195+G187</f>
        <v>36172.3</v>
      </c>
    </row>
    <row r="187" spans="1:7" ht="74.25" customHeight="1">
      <c r="A187" s="39" t="s">
        <v>440</v>
      </c>
      <c r="B187" s="5" t="s">
        <v>198</v>
      </c>
      <c r="C187" s="5" t="s">
        <v>72</v>
      </c>
      <c r="D187" s="5" t="s">
        <v>94</v>
      </c>
      <c r="E187" s="5"/>
      <c r="F187" s="5"/>
      <c r="G187" s="61">
        <f>G188+G190</f>
        <v>34011</v>
      </c>
    </row>
    <row r="188" spans="1:7" ht="105" customHeight="1">
      <c r="A188" s="153" t="s">
        <v>435</v>
      </c>
      <c r="B188" s="5" t="s">
        <v>198</v>
      </c>
      <c r="C188" s="5" t="s">
        <v>72</v>
      </c>
      <c r="D188" s="5" t="s">
        <v>94</v>
      </c>
      <c r="E188" s="5" t="s">
        <v>436</v>
      </c>
      <c r="F188" s="5"/>
      <c r="G188" s="61">
        <f>G189</f>
        <v>24773.6</v>
      </c>
    </row>
    <row r="189" spans="1:7" ht="15">
      <c r="A189" s="39" t="s">
        <v>437</v>
      </c>
      <c r="B189" s="5" t="s">
        <v>198</v>
      </c>
      <c r="C189" s="5" t="s">
        <v>72</v>
      </c>
      <c r="D189" s="5" t="s">
        <v>94</v>
      </c>
      <c r="E189" s="5" t="s">
        <v>436</v>
      </c>
      <c r="F189" s="5" t="s">
        <v>8</v>
      </c>
      <c r="G189" s="61">
        <v>24773.6</v>
      </c>
    </row>
    <row r="190" spans="1:7" ht="75" customHeight="1">
      <c r="A190" s="39" t="s">
        <v>438</v>
      </c>
      <c r="B190" s="5" t="s">
        <v>198</v>
      </c>
      <c r="C190" s="5" t="s">
        <v>72</v>
      </c>
      <c r="D190" s="5" t="s">
        <v>94</v>
      </c>
      <c r="E190" s="5" t="s">
        <v>439</v>
      </c>
      <c r="F190" s="5"/>
      <c r="G190" s="61">
        <f>G191</f>
        <v>9237.4</v>
      </c>
    </row>
    <row r="191" spans="1:7" ht="15">
      <c r="A191" s="39" t="s">
        <v>437</v>
      </c>
      <c r="B191" s="5" t="s">
        <v>198</v>
      </c>
      <c r="C191" s="5" t="s">
        <v>72</v>
      </c>
      <c r="D191" s="5" t="s">
        <v>94</v>
      </c>
      <c r="E191" s="5" t="s">
        <v>439</v>
      </c>
      <c r="F191" s="5" t="s">
        <v>8</v>
      </c>
      <c r="G191" s="61">
        <v>9237.4</v>
      </c>
    </row>
    <row r="192" spans="1:7" ht="15">
      <c r="A192" s="39" t="s">
        <v>279</v>
      </c>
      <c r="B192" s="5" t="s">
        <v>198</v>
      </c>
      <c r="C192" s="5" t="s">
        <v>72</v>
      </c>
      <c r="D192" s="5" t="s">
        <v>94</v>
      </c>
      <c r="E192" s="5" t="s">
        <v>278</v>
      </c>
      <c r="F192" s="5"/>
      <c r="G192" s="61">
        <f>G193</f>
        <v>11</v>
      </c>
    </row>
    <row r="193" spans="1:7" ht="30">
      <c r="A193" s="39" t="s">
        <v>333</v>
      </c>
      <c r="B193" s="5" t="s">
        <v>198</v>
      </c>
      <c r="C193" s="5" t="s">
        <v>72</v>
      </c>
      <c r="D193" s="5" t="s">
        <v>94</v>
      </c>
      <c r="E193" s="5" t="s">
        <v>280</v>
      </c>
      <c r="F193" s="5"/>
      <c r="G193" s="61">
        <f>G194</f>
        <v>11</v>
      </c>
    </row>
    <row r="194" spans="1:7" ht="30">
      <c r="A194" s="35" t="s">
        <v>130</v>
      </c>
      <c r="B194" s="5" t="s">
        <v>198</v>
      </c>
      <c r="C194" s="5" t="s">
        <v>72</v>
      </c>
      <c r="D194" s="5" t="s">
        <v>94</v>
      </c>
      <c r="E194" s="5" t="s">
        <v>280</v>
      </c>
      <c r="F194" s="5" t="s">
        <v>131</v>
      </c>
      <c r="G194" s="61">
        <v>11</v>
      </c>
    </row>
    <row r="195" spans="1:7" ht="30">
      <c r="A195" s="132" t="s">
        <v>99</v>
      </c>
      <c r="B195" s="5" t="s">
        <v>198</v>
      </c>
      <c r="C195" s="5" t="s">
        <v>72</v>
      </c>
      <c r="D195" s="5" t="s">
        <v>94</v>
      </c>
      <c r="E195" s="5" t="s">
        <v>100</v>
      </c>
      <c r="F195" s="5"/>
      <c r="G195" s="61">
        <f>G198+G196</f>
        <v>2150.3</v>
      </c>
    </row>
    <row r="196" spans="1:7" ht="45">
      <c r="A196" s="30" t="s">
        <v>360</v>
      </c>
      <c r="B196" s="5" t="s">
        <v>198</v>
      </c>
      <c r="C196" s="5" t="s">
        <v>72</v>
      </c>
      <c r="D196" s="5" t="s">
        <v>94</v>
      </c>
      <c r="E196" s="5" t="s">
        <v>246</v>
      </c>
      <c r="F196" s="5"/>
      <c r="G196" s="61">
        <f>G197</f>
        <v>2050.3</v>
      </c>
    </row>
    <row r="197" spans="1:8" ht="30">
      <c r="A197" s="28" t="s">
        <v>130</v>
      </c>
      <c r="B197" s="5" t="s">
        <v>198</v>
      </c>
      <c r="C197" s="5" t="s">
        <v>72</v>
      </c>
      <c r="D197" s="5" t="s">
        <v>94</v>
      </c>
      <c r="E197" s="5" t="s">
        <v>246</v>
      </c>
      <c r="F197" s="5" t="s">
        <v>131</v>
      </c>
      <c r="G197" s="61">
        <v>2050.3</v>
      </c>
      <c r="H197" s="142"/>
    </row>
    <row r="198" spans="1:7" ht="45">
      <c r="A198" s="30" t="s">
        <v>383</v>
      </c>
      <c r="B198" s="5" t="s">
        <v>198</v>
      </c>
      <c r="C198" s="5" t="s">
        <v>72</v>
      </c>
      <c r="D198" s="5" t="s">
        <v>94</v>
      </c>
      <c r="E198" s="5" t="s">
        <v>359</v>
      </c>
      <c r="F198" s="5"/>
      <c r="G198" s="134">
        <f>G199</f>
        <v>100</v>
      </c>
    </row>
    <row r="199" spans="1:7" ht="30">
      <c r="A199" s="28" t="s">
        <v>130</v>
      </c>
      <c r="B199" s="5" t="s">
        <v>198</v>
      </c>
      <c r="C199" s="5" t="s">
        <v>72</v>
      </c>
      <c r="D199" s="5" t="s">
        <v>94</v>
      </c>
      <c r="E199" s="5" t="s">
        <v>359</v>
      </c>
      <c r="F199" s="5" t="s">
        <v>131</v>
      </c>
      <c r="G199" s="134">
        <v>100</v>
      </c>
    </row>
    <row r="200" spans="1:7" ht="15">
      <c r="A200" s="39" t="s">
        <v>387</v>
      </c>
      <c r="B200" s="5" t="s">
        <v>198</v>
      </c>
      <c r="C200" s="5" t="s">
        <v>72</v>
      </c>
      <c r="D200" s="5" t="s">
        <v>388</v>
      </c>
      <c r="E200" s="5"/>
      <c r="F200" s="5"/>
      <c r="G200" s="61">
        <f>G201</f>
        <v>102848.8</v>
      </c>
    </row>
    <row r="201" spans="1:7" ht="30">
      <c r="A201" s="136" t="s">
        <v>389</v>
      </c>
      <c r="B201" s="5" t="s">
        <v>198</v>
      </c>
      <c r="C201" s="5" t="s">
        <v>72</v>
      </c>
      <c r="D201" s="5" t="s">
        <v>388</v>
      </c>
      <c r="E201" s="94" t="s">
        <v>390</v>
      </c>
      <c r="F201" s="94"/>
      <c r="G201" s="61">
        <f>G202</f>
        <v>102848.8</v>
      </c>
    </row>
    <row r="202" spans="1:8" ht="30">
      <c r="A202" s="136" t="s">
        <v>133</v>
      </c>
      <c r="B202" s="5" t="s">
        <v>198</v>
      </c>
      <c r="C202" s="5" t="s">
        <v>72</v>
      </c>
      <c r="D202" s="5" t="s">
        <v>388</v>
      </c>
      <c r="E202" s="94" t="s">
        <v>390</v>
      </c>
      <c r="F202" s="94" t="s">
        <v>131</v>
      </c>
      <c r="G202" s="61">
        <v>102848.8</v>
      </c>
      <c r="H202" s="141"/>
    </row>
    <row r="203" spans="1:7" ht="15">
      <c r="A203" s="30" t="s">
        <v>106</v>
      </c>
      <c r="B203" s="5" t="s">
        <v>198</v>
      </c>
      <c r="C203" s="5" t="s">
        <v>72</v>
      </c>
      <c r="D203" s="5" t="s">
        <v>174</v>
      </c>
      <c r="E203" s="5"/>
      <c r="F203" s="5"/>
      <c r="G203" s="61">
        <f>G204</f>
        <v>34602.5</v>
      </c>
    </row>
    <row r="204" spans="1:7" ht="15">
      <c r="A204" s="30" t="s">
        <v>106</v>
      </c>
      <c r="B204" s="5" t="s">
        <v>198</v>
      </c>
      <c r="C204" s="5" t="s">
        <v>72</v>
      </c>
      <c r="D204" s="5" t="s">
        <v>174</v>
      </c>
      <c r="E204" s="5" t="s">
        <v>188</v>
      </c>
      <c r="F204" s="5"/>
      <c r="G204" s="61">
        <f>G205+G208+G210+G213</f>
        <v>34602.5</v>
      </c>
    </row>
    <row r="205" spans="1:7" ht="15">
      <c r="A205" s="30" t="s">
        <v>107</v>
      </c>
      <c r="B205" s="5" t="s">
        <v>198</v>
      </c>
      <c r="C205" s="5" t="s">
        <v>72</v>
      </c>
      <c r="D205" s="5" t="s">
        <v>174</v>
      </c>
      <c r="E205" s="5" t="s">
        <v>187</v>
      </c>
      <c r="F205" s="5"/>
      <c r="G205" s="61">
        <f>G206+G207</f>
        <v>7240.5</v>
      </c>
    </row>
    <row r="206" spans="1:8" ht="30">
      <c r="A206" s="28" t="s">
        <v>130</v>
      </c>
      <c r="B206" s="5" t="s">
        <v>198</v>
      </c>
      <c r="C206" s="5" t="s">
        <v>72</v>
      </c>
      <c r="D206" s="5" t="s">
        <v>174</v>
      </c>
      <c r="E206" s="5" t="s">
        <v>187</v>
      </c>
      <c r="F206" s="5" t="s">
        <v>131</v>
      </c>
      <c r="G206" s="72">
        <v>6593.5</v>
      </c>
      <c r="H206" s="142"/>
    </row>
    <row r="207" spans="1:7" ht="30">
      <c r="A207" s="34" t="s">
        <v>385</v>
      </c>
      <c r="B207" s="5" t="s">
        <v>198</v>
      </c>
      <c r="C207" s="5" t="s">
        <v>72</v>
      </c>
      <c r="D207" s="5" t="s">
        <v>174</v>
      </c>
      <c r="E207" s="5" t="s">
        <v>187</v>
      </c>
      <c r="F207" s="5" t="s">
        <v>281</v>
      </c>
      <c r="G207" s="72">
        <v>647</v>
      </c>
    </row>
    <row r="208" spans="1:7" ht="15">
      <c r="A208" s="30" t="s">
        <v>108</v>
      </c>
      <c r="B208" s="5" t="s">
        <v>198</v>
      </c>
      <c r="C208" s="5" t="s">
        <v>72</v>
      </c>
      <c r="D208" s="5" t="s">
        <v>174</v>
      </c>
      <c r="E208" s="5" t="s">
        <v>186</v>
      </c>
      <c r="F208" s="5" t="s">
        <v>119</v>
      </c>
      <c r="G208" s="72">
        <f>G209</f>
        <v>1900</v>
      </c>
    </row>
    <row r="209" spans="1:7" ht="30">
      <c r="A209" s="34" t="s">
        <v>358</v>
      </c>
      <c r="B209" s="5" t="s">
        <v>198</v>
      </c>
      <c r="C209" s="5" t="s">
        <v>72</v>
      </c>
      <c r="D209" s="5" t="s">
        <v>174</v>
      </c>
      <c r="E209" s="5" t="s">
        <v>186</v>
      </c>
      <c r="F209" s="5" t="s">
        <v>281</v>
      </c>
      <c r="G209" s="72">
        <v>1900</v>
      </c>
    </row>
    <row r="210" spans="1:7" ht="15">
      <c r="A210" s="30" t="s">
        <v>109</v>
      </c>
      <c r="B210" s="5" t="s">
        <v>198</v>
      </c>
      <c r="C210" s="5" t="s">
        <v>72</v>
      </c>
      <c r="D210" s="5" t="s">
        <v>174</v>
      </c>
      <c r="E210" s="5" t="s">
        <v>185</v>
      </c>
      <c r="F210" s="5"/>
      <c r="G210" s="61">
        <f>G211+G212</f>
        <v>2491</v>
      </c>
    </row>
    <row r="211" spans="1:7" ht="30">
      <c r="A211" s="28" t="s">
        <v>130</v>
      </c>
      <c r="B211" s="5" t="s">
        <v>198</v>
      </c>
      <c r="C211" s="5" t="s">
        <v>72</v>
      </c>
      <c r="D211" s="5" t="s">
        <v>174</v>
      </c>
      <c r="E211" s="5" t="s">
        <v>185</v>
      </c>
      <c r="F211" s="5" t="s">
        <v>131</v>
      </c>
      <c r="G211" s="61">
        <v>491</v>
      </c>
    </row>
    <row r="212" spans="1:7" ht="30">
      <c r="A212" s="30" t="s">
        <v>386</v>
      </c>
      <c r="B212" s="5" t="s">
        <v>198</v>
      </c>
      <c r="C212" s="5" t="s">
        <v>72</v>
      </c>
      <c r="D212" s="5" t="s">
        <v>174</v>
      </c>
      <c r="E212" s="5" t="s">
        <v>185</v>
      </c>
      <c r="F212" s="5" t="s">
        <v>281</v>
      </c>
      <c r="G212" s="61">
        <v>2000</v>
      </c>
    </row>
    <row r="213" spans="1:7" ht="30">
      <c r="A213" s="28" t="s">
        <v>170</v>
      </c>
      <c r="B213" s="5" t="s">
        <v>198</v>
      </c>
      <c r="C213" s="5" t="s">
        <v>72</v>
      </c>
      <c r="D213" s="5" t="s">
        <v>174</v>
      </c>
      <c r="E213" s="5" t="s">
        <v>184</v>
      </c>
      <c r="F213" s="5"/>
      <c r="G213" s="61">
        <f>G214+G215</f>
        <v>22971</v>
      </c>
    </row>
    <row r="214" spans="1:8" ht="30">
      <c r="A214" s="28" t="s">
        <v>130</v>
      </c>
      <c r="B214" s="5" t="s">
        <v>198</v>
      </c>
      <c r="C214" s="5" t="s">
        <v>72</v>
      </c>
      <c r="D214" s="5" t="s">
        <v>174</v>
      </c>
      <c r="E214" s="5" t="s">
        <v>184</v>
      </c>
      <c r="F214" s="5" t="s">
        <v>131</v>
      </c>
      <c r="G214" s="61">
        <v>335.3</v>
      </c>
      <c r="H214" s="142"/>
    </row>
    <row r="215" spans="1:7" ht="30">
      <c r="A215" s="34" t="s">
        <v>385</v>
      </c>
      <c r="B215" s="5" t="s">
        <v>198</v>
      </c>
      <c r="C215" s="5" t="s">
        <v>72</v>
      </c>
      <c r="D215" s="5" t="s">
        <v>174</v>
      </c>
      <c r="E215" s="5" t="s">
        <v>184</v>
      </c>
      <c r="F215" s="5" t="s">
        <v>281</v>
      </c>
      <c r="G215" s="61">
        <v>22635.7</v>
      </c>
    </row>
    <row r="216" spans="1:7" ht="30">
      <c r="A216" s="30" t="s">
        <v>98</v>
      </c>
      <c r="B216" s="5" t="s">
        <v>198</v>
      </c>
      <c r="C216" s="5" t="s">
        <v>72</v>
      </c>
      <c r="D216" s="5" t="s">
        <v>177</v>
      </c>
      <c r="E216" s="5"/>
      <c r="F216" s="5"/>
      <c r="G216" s="61">
        <f>G220+G217+G226</f>
        <v>27266.1</v>
      </c>
    </row>
    <row r="217" spans="1:7" ht="60">
      <c r="A217" s="109" t="s">
        <v>134</v>
      </c>
      <c r="B217" s="5" t="s">
        <v>198</v>
      </c>
      <c r="C217" s="5" t="s">
        <v>72</v>
      </c>
      <c r="D217" s="5" t="s">
        <v>177</v>
      </c>
      <c r="E217" s="5" t="s">
        <v>138</v>
      </c>
      <c r="F217" s="5"/>
      <c r="G217" s="61">
        <f>G218</f>
        <v>10294.8</v>
      </c>
    </row>
    <row r="218" spans="1:7" ht="15">
      <c r="A218" s="28" t="s">
        <v>24</v>
      </c>
      <c r="B218" s="5" t="s">
        <v>198</v>
      </c>
      <c r="C218" s="5" t="s">
        <v>72</v>
      </c>
      <c r="D218" s="5" t="s">
        <v>177</v>
      </c>
      <c r="E218" s="5" t="s">
        <v>139</v>
      </c>
      <c r="F218" s="5"/>
      <c r="G218" s="61">
        <f>G219</f>
        <v>10294.8</v>
      </c>
    </row>
    <row r="219" spans="1:7" ht="30">
      <c r="A219" s="28" t="s">
        <v>130</v>
      </c>
      <c r="B219" s="5" t="s">
        <v>198</v>
      </c>
      <c r="C219" s="5" t="s">
        <v>72</v>
      </c>
      <c r="D219" s="5" t="s">
        <v>177</v>
      </c>
      <c r="E219" s="5" t="s">
        <v>139</v>
      </c>
      <c r="F219" s="5" t="s">
        <v>131</v>
      </c>
      <c r="G219" s="61">
        <v>10294.8</v>
      </c>
    </row>
    <row r="220" spans="1:7" ht="30">
      <c r="A220" s="30" t="s">
        <v>208</v>
      </c>
      <c r="B220" s="5" t="s">
        <v>198</v>
      </c>
      <c r="C220" s="5" t="s">
        <v>72</v>
      </c>
      <c r="D220" s="5" t="s">
        <v>177</v>
      </c>
      <c r="E220" s="5" t="s">
        <v>100</v>
      </c>
      <c r="F220" s="5"/>
      <c r="G220" s="61">
        <f>G221+G224</f>
        <v>6971.3</v>
      </c>
    </row>
    <row r="221" spans="1:7" ht="45">
      <c r="A221" s="30" t="s">
        <v>360</v>
      </c>
      <c r="B221" s="5" t="s">
        <v>198</v>
      </c>
      <c r="C221" s="5" t="s">
        <v>72</v>
      </c>
      <c r="D221" s="5" t="s">
        <v>177</v>
      </c>
      <c r="E221" s="5" t="s">
        <v>246</v>
      </c>
      <c r="F221" s="5"/>
      <c r="G221" s="61">
        <f>G223</f>
        <v>6871.3</v>
      </c>
    </row>
    <row r="222" spans="1:7" ht="30">
      <c r="A222" s="30" t="s">
        <v>277</v>
      </c>
      <c r="B222" s="5" t="s">
        <v>198</v>
      </c>
      <c r="C222" s="5" t="s">
        <v>72</v>
      </c>
      <c r="D222" s="5" t="s">
        <v>177</v>
      </c>
      <c r="E222" s="5" t="s">
        <v>246</v>
      </c>
      <c r="F222" s="5"/>
      <c r="G222" s="61">
        <v>1000</v>
      </c>
    </row>
    <row r="223" spans="1:8" ht="30">
      <c r="A223" s="28" t="s">
        <v>130</v>
      </c>
      <c r="B223" s="5" t="s">
        <v>198</v>
      </c>
      <c r="C223" s="5" t="s">
        <v>72</v>
      </c>
      <c r="D223" s="5" t="s">
        <v>177</v>
      </c>
      <c r="E223" s="5" t="s">
        <v>246</v>
      </c>
      <c r="F223" s="5" t="s">
        <v>131</v>
      </c>
      <c r="G223" s="61">
        <v>6871.3</v>
      </c>
      <c r="H223" s="142"/>
    </row>
    <row r="224" spans="1:7" ht="15">
      <c r="A224" s="30" t="s">
        <v>375</v>
      </c>
      <c r="B224" s="5" t="s">
        <v>198</v>
      </c>
      <c r="C224" s="5" t="s">
        <v>72</v>
      </c>
      <c r="D224" s="5" t="s">
        <v>177</v>
      </c>
      <c r="E224" s="5" t="s">
        <v>207</v>
      </c>
      <c r="F224" s="5"/>
      <c r="G224" s="61">
        <f>G225</f>
        <v>100</v>
      </c>
    </row>
    <row r="225" spans="1:7" ht="30">
      <c r="A225" s="28" t="s">
        <v>130</v>
      </c>
      <c r="B225" s="5" t="s">
        <v>198</v>
      </c>
      <c r="C225" s="5" t="s">
        <v>72</v>
      </c>
      <c r="D225" s="5" t="s">
        <v>177</v>
      </c>
      <c r="E225" s="5" t="s">
        <v>207</v>
      </c>
      <c r="F225" s="5" t="s">
        <v>131</v>
      </c>
      <c r="G225" s="61">
        <v>100</v>
      </c>
    </row>
    <row r="226" spans="1:7" ht="30">
      <c r="A226" s="30" t="s">
        <v>361</v>
      </c>
      <c r="B226" s="5" t="s">
        <v>198</v>
      </c>
      <c r="C226" s="5" t="s">
        <v>72</v>
      </c>
      <c r="D226" s="5" t="s">
        <v>177</v>
      </c>
      <c r="E226" s="5" t="s">
        <v>362</v>
      </c>
      <c r="F226" s="5"/>
      <c r="G226" s="61">
        <f>G227</f>
        <v>10000</v>
      </c>
    </row>
    <row r="227" spans="1:8" ht="45">
      <c r="A227" s="30" t="s">
        <v>363</v>
      </c>
      <c r="B227" s="5" t="s">
        <v>198</v>
      </c>
      <c r="C227" s="5" t="s">
        <v>72</v>
      </c>
      <c r="D227" s="5" t="s">
        <v>177</v>
      </c>
      <c r="E227" s="5" t="s">
        <v>364</v>
      </c>
      <c r="F227" s="5" t="s">
        <v>131</v>
      </c>
      <c r="G227" s="61">
        <v>10000</v>
      </c>
      <c r="H227" s="142"/>
    </row>
    <row r="228" spans="1:7" ht="15">
      <c r="A228" s="30" t="s">
        <v>171</v>
      </c>
      <c r="B228" s="5" t="s">
        <v>198</v>
      </c>
      <c r="C228" s="5" t="s">
        <v>74</v>
      </c>
      <c r="D228" s="5"/>
      <c r="E228" s="5"/>
      <c r="F228" s="5"/>
      <c r="G228" s="61">
        <f>G229</f>
        <v>788</v>
      </c>
    </row>
    <row r="229" spans="1:7" ht="15">
      <c r="A229" s="30" t="s">
        <v>172</v>
      </c>
      <c r="B229" s="5" t="s">
        <v>198</v>
      </c>
      <c r="C229" s="5" t="s">
        <v>74</v>
      </c>
      <c r="D229" s="5" t="s">
        <v>178</v>
      </c>
      <c r="E229" s="5"/>
      <c r="F229" s="5"/>
      <c r="G229" s="61">
        <f>G230</f>
        <v>788</v>
      </c>
    </row>
    <row r="230" spans="1:7" ht="15">
      <c r="A230" s="30" t="s">
        <v>173</v>
      </c>
      <c r="B230" s="5" t="s">
        <v>198</v>
      </c>
      <c r="C230" s="5" t="s">
        <v>74</v>
      </c>
      <c r="D230" s="5" t="s">
        <v>178</v>
      </c>
      <c r="E230" s="5" t="s">
        <v>189</v>
      </c>
      <c r="F230" s="5"/>
      <c r="G230" s="61">
        <f>G231</f>
        <v>788</v>
      </c>
    </row>
    <row r="231" spans="1:7" ht="30">
      <c r="A231" s="34" t="s">
        <v>385</v>
      </c>
      <c r="B231" s="5" t="s">
        <v>198</v>
      </c>
      <c r="C231" s="5" t="s">
        <v>74</v>
      </c>
      <c r="D231" s="5" t="s">
        <v>178</v>
      </c>
      <c r="E231" s="5" t="s">
        <v>189</v>
      </c>
      <c r="F231" s="5" t="s">
        <v>281</v>
      </c>
      <c r="G231" s="61">
        <v>788</v>
      </c>
    </row>
    <row r="232" spans="1:7" ht="15">
      <c r="A232" s="34" t="s">
        <v>10</v>
      </c>
      <c r="B232" s="5" t="s">
        <v>198</v>
      </c>
      <c r="C232" s="5" t="s">
        <v>65</v>
      </c>
      <c r="D232" s="5"/>
      <c r="E232" s="5"/>
      <c r="F232" s="5"/>
      <c r="G232" s="61">
        <f>G233+G244</f>
        <v>9236.7</v>
      </c>
    </row>
    <row r="233" spans="1:7" ht="15">
      <c r="A233" s="30" t="s">
        <v>68</v>
      </c>
      <c r="B233" s="5" t="s">
        <v>198</v>
      </c>
      <c r="C233" s="5" t="s">
        <v>65</v>
      </c>
      <c r="D233" s="5" t="s">
        <v>69</v>
      </c>
      <c r="E233" s="5"/>
      <c r="F233" s="5"/>
      <c r="G233" s="61">
        <f>G234</f>
        <v>5699.7</v>
      </c>
    </row>
    <row r="234" spans="1:7" ht="30">
      <c r="A234" s="132" t="s">
        <v>99</v>
      </c>
      <c r="B234" s="5" t="s">
        <v>198</v>
      </c>
      <c r="C234" s="5" t="s">
        <v>65</v>
      </c>
      <c r="D234" s="5" t="s">
        <v>69</v>
      </c>
      <c r="E234" s="5" t="s">
        <v>248</v>
      </c>
      <c r="F234" s="5"/>
      <c r="G234" s="61">
        <f>G237+G235</f>
        <v>5699.7</v>
      </c>
    </row>
    <row r="235" spans="1:7" ht="30">
      <c r="A235" s="132" t="s">
        <v>423</v>
      </c>
      <c r="B235" s="5" t="s">
        <v>198</v>
      </c>
      <c r="C235" s="5" t="s">
        <v>65</v>
      </c>
      <c r="D235" s="5" t="s">
        <v>69</v>
      </c>
      <c r="E235" s="5" t="s">
        <v>334</v>
      </c>
      <c r="F235" s="5"/>
      <c r="G235" s="61">
        <f>G236</f>
        <v>100</v>
      </c>
    </row>
    <row r="236" spans="1:8" ht="30">
      <c r="A236" s="28" t="s">
        <v>130</v>
      </c>
      <c r="B236" s="5" t="s">
        <v>198</v>
      </c>
      <c r="C236" s="5" t="s">
        <v>65</v>
      </c>
      <c r="D236" s="5" t="s">
        <v>69</v>
      </c>
      <c r="E236" s="5" t="s">
        <v>334</v>
      </c>
      <c r="F236" s="5" t="s">
        <v>131</v>
      </c>
      <c r="G236" s="61">
        <v>100</v>
      </c>
      <c r="H236" s="142"/>
    </row>
    <row r="237" spans="1:7" ht="45">
      <c r="A237" s="39" t="s">
        <v>290</v>
      </c>
      <c r="B237" s="5" t="s">
        <v>198</v>
      </c>
      <c r="C237" s="5" t="s">
        <v>65</v>
      </c>
      <c r="D237" s="5" t="s">
        <v>69</v>
      </c>
      <c r="E237" s="5" t="s">
        <v>247</v>
      </c>
      <c r="F237" s="5"/>
      <c r="G237" s="61">
        <f>G238</f>
        <v>5599.7</v>
      </c>
    </row>
    <row r="238" spans="1:8" ht="30">
      <c r="A238" s="28" t="s">
        <v>376</v>
      </c>
      <c r="B238" s="5" t="s">
        <v>198</v>
      </c>
      <c r="C238" s="5" t="s">
        <v>65</v>
      </c>
      <c r="D238" s="5" t="s">
        <v>69</v>
      </c>
      <c r="E238" s="5" t="s">
        <v>247</v>
      </c>
      <c r="F238" s="5" t="s">
        <v>131</v>
      </c>
      <c r="G238" s="61">
        <v>5599.7</v>
      </c>
      <c r="H238" s="141"/>
    </row>
    <row r="239" spans="1:7" ht="15">
      <c r="A239" s="28" t="s">
        <v>377</v>
      </c>
      <c r="B239" s="5" t="s">
        <v>198</v>
      </c>
      <c r="C239" s="5" t="s">
        <v>65</v>
      </c>
      <c r="D239" s="5" t="s">
        <v>69</v>
      </c>
      <c r="E239" s="5" t="s">
        <v>247</v>
      </c>
      <c r="F239" s="5" t="s">
        <v>131</v>
      </c>
      <c r="G239" s="61">
        <v>306</v>
      </c>
    </row>
    <row r="240" spans="1:7" ht="15">
      <c r="A240" s="28" t="s">
        <v>378</v>
      </c>
      <c r="B240" s="5" t="s">
        <v>198</v>
      </c>
      <c r="C240" s="5" t="s">
        <v>65</v>
      </c>
      <c r="D240" s="5" t="s">
        <v>69</v>
      </c>
      <c r="E240" s="5" t="s">
        <v>247</v>
      </c>
      <c r="F240" s="5" t="s">
        <v>131</v>
      </c>
      <c r="G240" s="61">
        <v>5000.8</v>
      </c>
    </row>
    <row r="241" spans="1:7" ht="15">
      <c r="A241" s="28" t="s">
        <v>379</v>
      </c>
      <c r="B241" s="5" t="s">
        <v>198</v>
      </c>
      <c r="C241" s="5" t="s">
        <v>65</v>
      </c>
      <c r="D241" s="5" t="s">
        <v>69</v>
      </c>
      <c r="E241" s="5" t="s">
        <v>247</v>
      </c>
      <c r="F241" s="5" t="s">
        <v>131</v>
      </c>
      <c r="G241" s="61">
        <v>112</v>
      </c>
    </row>
    <row r="242" spans="1:7" ht="30">
      <c r="A242" s="28" t="s">
        <v>381</v>
      </c>
      <c r="B242" s="5" t="s">
        <v>198</v>
      </c>
      <c r="C242" s="5" t="s">
        <v>65</v>
      </c>
      <c r="D242" s="5" t="s">
        <v>69</v>
      </c>
      <c r="E242" s="5" t="s">
        <v>247</v>
      </c>
      <c r="F242" s="5" t="s">
        <v>131</v>
      </c>
      <c r="G242" s="61">
        <v>133.4</v>
      </c>
    </row>
    <row r="243" spans="1:7" ht="15">
      <c r="A243" s="28" t="s">
        <v>380</v>
      </c>
      <c r="B243" s="5" t="s">
        <v>198</v>
      </c>
      <c r="C243" s="5" t="s">
        <v>65</v>
      </c>
      <c r="D243" s="5" t="s">
        <v>69</v>
      </c>
      <c r="E243" s="5" t="s">
        <v>247</v>
      </c>
      <c r="F243" s="5" t="s">
        <v>131</v>
      </c>
      <c r="G243" s="61">
        <v>47.5</v>
      </c>
    </row>
    <row r="244" spans="1:7" ht="15">
      <c r="A244" s="28" t="s">
        <v>305</v>
      </c>
      <c r="B244" s="5" t="s">
        <v>198</v>
      </c>
      <c r="C244" s="5" t="s">
        <v>65</v>
      </c>
      <c r="D244" s="5" t="s">
        <v>70</v>
      </c>
      <c r="E244" s="5"/>
      <c r="F244" s="5"/>
      <c r="G244" s="61">
        <f>G245</f>
        <v>3537</v>
      </c>
    </row>
    <row r="245" spans="1:7" ht="30">
      <c r="A245" s="28" t="s">
        <v>365</v>
      </c>
      <c r="B245" s="5" t="s">
        <v>198</v>
      </c>
      <c r="C245" s="5" t="s">
        <v>65</v>
      </c>
      <c r="D245" s="5" t="s">
        <v>70</v>
      </c>
      <c r="E245" s="5" t="s">
        <v>291</v>
      </c>
      <c r="F245" s="5"/>
      <c r="G245" s="61">
        <f>G246</f>
        <v>3537</v>
      </c>
    </row>
    <row r="246" spans="1:7" ht="30">
      <c r="A246" s="39" t="s">
        <v>296</v>
      </c>
      <c r="B246" s="5" t="s">
        <v>198</v>
      </c>
      <c r="C246" s="5" t="s">
        <v>65</v>
      </c>
      <c r="D246" s="5" t="s">
        <v>70</v>
      </c>
      <c r="E246" s="5" t="s">
        <v>291</v>
      </c>
      <c r="F246" s="5" t="s">
        <v>281</v>
      </c>
      <c r="G246" s="61">
        <v>3537</v>
      </c>
    </row>
    <row r="247" spans="1:7" ht="47.25" customHeight="1">
      <c r="A247" s="75" t="s">
        <v>270</v>
      </c>
      <c r="B247" s="76" t="s">
        <v>271</v>
      </c>
      <c r="C247" s="40"/>
      <c r="D247" s="40"/>
      <c r="E247" s="41"/>
      <c r="F247" s="40"/>
      <c r="G247" s="67">
        <f>G248+G253</f>
        <v>13039</v>
      </c>
    </row>
    <row r="248" spans="1:7" ht="24" customHeight="1">
      <c r="A248" s="39" t="s">
        <v>23</v>
      </c>
      <c r="B248" s="77" t="s">
        <v>271</v>
      </c>
      <c r="C248" s="5" t="s">
        <v>25</v>
      </c>
      <c r="D248" s="5"/>
      <c r="E248" s="5"/>
      <c r="F248" s="5"/>
      <c r="G248" s="61">
        <f>G249</f>
        <v>11800</v>
      </c>
    </row>
    <row r="249" spans="1:7" ht="21" customHeight="1">
      <c r="A249" s="39" t="s">
        <v>35</v>
      </c>
      <c r="B249" s="5" t="s">
        <v>271</v>
      </c>
      <c r="C249" s="5" t="s">
        <v>25</v>
      </c>
      <c r="D249" s="5" t="s">
        <v>320</v>
      </c>
      <c r="E249" s="5"/>
      <c r="F249" s="5"/>
      <c r="G249" s="61">
        <f>G250</f>
        <v>11800</v>
      </c>
    </row>
    <row r="250" spans="1:7" ht="30" customHeight="1">
      <c r="A250" s="31" t="s">
        <v>273</v>
      </c>
      <c r="B250" s="5" t="s">
        <v>271</v>
      </c>
      <c r="C250" s="5" t="s">
        <v>25</v>
      </c>
      <c r="D250" s="5" t="s">
        <v>320</v>
      </c>
      <c r="E250" s="17" t="s">
        <v>274</v>
      </c>
      <c r="F250" s="17"/>
      <c r="G250" s="61">
        <f>G252</f>
        <v>11800</v>
      </c>
    </row>
    <row r="251" spans="1:7" ht="30" customHeight="1">
      <c r="A251" s="31" t="s">
        <v>193</v>
      </c>
      <c r="B251" s="5" t="s">
        <v>271</v>
      </c>
      <c r="C251" s="5" t="s">
        <v>25</v>
      </c>
      <c r="D251" s="5" t="s">
        <v>320</v>
      </c>
      <c r="E251" s="17" t="s">
        <v>272</v>
      </c>
      <c r="F251" s="17"/>
      <c r="G251" s="61">
        <f>G252</f>
        <v>11800</v>
      </c>
    </row>
    <row r="252" spans="1:7" ht="18" customHeight="1">
      <c r="A252" s="80" t="s">
        <v>136</v>
      </c>
      <c r="B252" s="5" t="s">
        <v>271</v>
      </c>
      <c r="C252" s="5" t="s">
        <v>25</v>
      </c>
      <c r="D252" s="5" t="s">
        <v>320</v>
      </c>
      <c r="E252" s="17" t="s">
        <v>272</v>
      </c>
      <c r="F252" s="17" t="s">
        <v>5</v>
      </c>
      <c r="G252" s="61">
        <f>11652+148</f>
        <v>11800</v>
      </c>
    </row>
    <row r="253" spans="1:7" ht="17.25" customHeight="1">
      <c r="A253" s="39" t="s">
        <v>12</v>
      </c>
      <c r="B253" s="5" t="s">
        <v>271</v>
      </c>
      <c r="C253" s="5" t="s">
        <v>72</v>
      </c>
      <c r="D253" s="5"/>
      <c r="E253" s="5"/>
      <c r="F253" s="5"/>
      <c r="G253" s="61">
        <f>G254</f>
        <v>1239</v>
      </c>
    </row>
    <row r="254" spans="1:7" ht="18.75" customHeight="1">
      <c r="A254" s="39" t="s">
        <v>106</v>
      </c>
      <c r="B254" s="5" t="s">
        <v>271</v>
      </c>
      <c r="C254" s="5" t="s">
        <v>72</v>
      </c>
      <c r="D254" s="5" t="s">
        <v>174</v>
      </c>
      <c r="E254" s="5"/>
      <c r="F254" s="5"/>
      <c r="G254" s="61">
        <f>G255</f>
        <v>1239</v>
      </c>
    </row>
    <row r="255" spans="1:7" ht="22.5" customHeight="1">
      <c r="A255" s="39" t="s">
        <v>106</v>
      </c>
      <c r="B255" s="5" t="s">
        <v>271</v>
      </c>
      <c r="C255" s="5" t="s">
        <v>72</v>
      </c>
      <c r="D255" s="5" t="s">
        <v>174</v>
      </c>
      <c r="E255" s="5"/>
      <c r="F255" s="5"/>
      <c r="G255" s="61">
        <f>G256</f>
        <v>1239</v>
      </c>
    </row>
    <row r="256" spans="1:7" ht="22.5" customHeight="1">
      <c r="A256" s="39" t="s">
        <v>106</v>
      </c>
      <c r="B256" s="5" t="s">
        <v>271</v>
      </c>
      <c r="C256" s="5" t="s">
        <v>72</v>
      </c>
      <c r="D256" s="5" t="s">
        <v>174</v>
      </c>
      <c r="E256" s="5" t="s">
        <v>188</v>
      </c>
      <c r="F256" s="5"/>
      <c r="G256" s="61">
        <f>G257</f>
        <v>1239</v>
      </c>
    </row>
    <row r="257" spans="1:7" ht="30" customHeight="1">
      <c r="A257" s="28" t="s">
        <v>170</v>
      </c>
      <c r="B257" s="5" t="s">
        <v>271</v>
      </c>
      <c r="C257" s="5" t="s">
        <v>72</v>
      </c>
      <c r="D257" s="5" t="s">
        <v>174</v>
      </c>
      <c r="E257" s="5" t="s">
        <v>184</v>
      </c>
      <c r="F257" s="5"/>
      <c r="G257" s="61">
        <f>G258</f>
        <v>1239</v>
      </c>
    </row>
    <row r="258" spans="1:7" ht="30" customHeight="1">
      <c r="A258" s="28" t="s">
        <v>130</v>
      </c>
      <c r="B258" s="5" t="s">
        <v>271</v>
      </c>
      <c r="C258" s="5" t="s">
        <v>72</v>
      </c>
      <c r="D258" s="5" t="s">
        <v>174</v>
      </c>
      <c r="E258" s="5" t="s">
        <v>184</v>
      </c>
      <c r="F258" s="5" t="s">
        <v>131</v>
      </c>
      <c r="G258" s="61">
        <v>1239</v>
      </c>
    </row>
    <row r="259" spans="1:7" ht="30" customHeight="1">
      <c r="A259" s="29" t="s">
        <v>299</v>
      </c>
      <c r="B259" s="6" t="s">
        <v>298</v>
      </c>
      <c r="C259" s="7"/>
      <c r="D259" s="7"/>
      <c r="E259" s="7"/>
      <c r="F259" s="7"/>
      <c r="G259" s="67">
        <f>G260+G265</f>
        <v>14963.1</v>
      </c>
    </row>
    <row r="260" spans="1:7" ht="22.5" customHeight="1">
      <c r="A260" s="39" t="s">
        <v>16</v>
      </c>
      <c r="B260" s="5" t="s">
        <v>298</v>
      </c>
      <c r="C260" s="5" t="s">
        <v>41</v>
      </c>
      <c r="D260" s="5"/>
      <c r="E260" s="5"/>
      <c r="F260" s="5"/>
      <c r="G260" s="61">
        <f>G261</f>
        <v>6195.1</v>
      </c>
    </row>
    <row r="261" spans="1:7" ht="22.5" customHeight="1">
      <c r="A261" s="39" t="s">
        <v>19</v>
      </c>
      <c r="B261" s="5" t="s">
        <v>298</v>
      </c>
      <c r="C261" s="5" t="s">
        <v>41</v>
      </c>
      <c r="D261" s="5" t="s">
        <v>43</v>
      </c>
      <c r="E261" s="5"/>
      <c r="F261" s="5"/>
      <c r="G261" s="61">
        <f>G262</f>
        <v>6195.1</v>
      </c>
    </row>
    <row r="262" spans="1:7" ht="24" customHeight="1">
      <c r="A262" s="39" t="s">
        <v>118</v>
      </c>
      <c r="B262" s="5" t="s">
        <v>298</v>
      </c>
      <c r="C262" s="5" t="s">
        <v>41</v>
      </c>
      <c r="D262" s="5" t="s">
        <v>43</v>
      </c>
      <c r="E262" s="5" t="s">
        <v>46</v>
      </c>
      <c r="F262" s="5"/>
      <c r="G262" s="61">
        <f>G263</f>
        <v>6195.1</v>
      </c>
    </row>
    <row r="263" spans="1:7" ht="30" customHeight="1">
      <c r="A263" s="30" t="s">
        <v>45</v>
      </c>
      <c r="B263" s="5" t="s">
        <v>298</v>
      </c>
      <c r="C263" s="5" t="s">
        <v>41</v>
      </c>
      <c r="D263" s="5" t="s">
        <v>43</v>
      </c>
      <c r="E263" s="5" t="s">
        <v>150</v>
      </c>
      <c r="F263" s="5"/>
      <c r="G263" s="61">
        <f>G264</f>
        <v>6195.1</v>
      </c>
    </row>
    <row r="264" spans="1:7" ht="24.75" customHeight="1">
      <c r="A264" s="39" t="s">
        <v>136</v>
      </c>
      <c r="B264" s="5" t="s">
        <v>298</v>
      </c>
      <c r="C264" s="5" t="s">
        <v>41</v>
      </c>
      <c r="D264" s="5" t="s">
        <v>43</v>
      </c>
      <c r="E264" s="5" t="s">
        <v>150</v>
      </c>
      <c r="F264" s="5" t="s">
        <v>5</v>
      </c>
      <c r="G264" s="61">
        <f>6282-86.9</f>
        <v>6195.1</v>
      </c>
    </row>
    <row r="265" spans="1:7" ht="20.25" customHeight="1">
      <c r="A265" s="39" t="s">
        <v>128</v>
      </c>
      <c r="B265" s="5" t="s">
        <v>298</v>
      </c>
      <c r="C265" s="5" t="s">
        <v>311</v>
      </c>
      <c r="D265" s="5"/>
      <c r="E265" s="5"/>
      <c r="F265" s="5"/>
      <c r="G265" s="61">
        <f>G266+G269</f>
        <v>8768</v>
      </c>
    </row>
    <row r="266" spans="1:7" ht="22.5" customHeight="1">
      <c r="A266" s="39" t="s">
        <v>99</v>
      </c>
      <c r="B266" s="5" t="s">
        <v>298</v>
      </c>
      <c r="C266" s="5" t="s">
        <v>311</v>
      </c>
      <c r="D266" s="5" t="s">
        <v>321</v>
      </c>
      <c r="E266" s="5" t="s">
        <v>100</v>
      </c>
      <c r="F266" s="5"/>
      <c r="G266" s="61">
        <f>G267</f>
        <v>5487</v>
      </c>
    </row>
    <row r="267" spans="1:7" ht="42.75" customHeight="1">
      <c r="A267" s="30" t="s">
        <v>338</v>
      </c>
      <c r="B267" s="5" t="s">
        <v>298</v>
      </c>
      <c r="C267" s="5" t="s">
        <v>311</v>
      </c>
      <c r="D267" s="5" t="s">
        <v>321</v>
      </c>
      <c r="E267" s="5" t="s">
        <v>169</v>
      </c>
      <c r="F267" s="5"/>
      <c r="G267" s="61">
        <f>G268</f>
        <v>5487</v>
      </c>
    </row>
    <row r="268" spans="1:7" ht="30" customHeight="1">
      <c r="A268" s="28" t="s">
        <v>130</v>
      </c>
      <c r="B268" s="5" t="s">
        <v>298</v>
      </c>
      <c r="C268" s="5" t="s">
        <v>311</v>
      </c>
      <c r="D268" s="5" t="s">
        <v>321</v>
      </c>
      <c r="E268" s="5" t="s">
        <v>335</v>
      </c>
      <c r="F268" s="5" t="s">
        <v>131</v>
      </c>
      <c r="G268" s="61">
        <f>7000-1513</f>
        <v>5487</v>
      </c>
    </row>
    <row r="269" spans="1:7" ht="30" customHeight="1">
      <c r="A269" s="30" t="s">
        <v>312</v>
      </c>
      <c r="B269" s="5" t="s">
        <v>298</v>
      </c>
      <c r="C269" s="5" t="s">
        <v>311</v>
      </c>
      <c r="D269" s="5" t="s">
        <v>310</v>
      </c>
      <c r="E269" s="5"/>
      <c r="F269" s="5"/>
      <c r="G269" s="61">
        <f>G270+G273</f>
        <v>3281</v>
      </c>
    </row>
    <row r="270" spans="1:7" ht="30" customHeight="1">
      <c r="A270" s="28" t="s">
        <v>134</v>
      </c>
      <c r="B270" s="5" t="s">
        <v>298</v>
      </c>
      <c r="C270" s="5" t="s">
        <v>311</v>
      </c>
      <c r="D270" s="5" t="s">
        <v>310</v>
      </c>
      <c r="E270" s="5" t="s">
        <v>138</v>
      </c>
      <c r="F270" s="5"/>
      <c r="G270" s="61">
        <f>G271</f>
        <v>1976</v>
      </c>
    </row>
    <row r="271" spans="1:7" ht="23.25" customHeight="1">
      <c r="A271" s="109" t="s">
        <v>24</v>
      </c>
      <c r="B271" s="5" t="s">
        <v>298</v>
      </c>
      <c r="C271" s="5" t="s">
        <v>311</v>
      </c>
      <c r="D271" s="5" t="s">
        <v>310</v>
      </c>
      <c r="E271" s="5" t="s">
        <v>139</v>
      </c>
      <c r="F271" s="5"/>
      <c r="G271" s="61">
        <f>G272</f>
        <v>1976</v>
      </c>
    </row>
    <row r="272" spans="1:7" ht="30" customHeight="1">
      <c r="A272" s="28" t="s">
        <v>133</v>
      </c>
      <c r="B272" s="5" t="s">
        <v>298</v>
      </c>
      <c r="C272" s="5" t="s">
        <v>311</v>
      </c>
      <c r="D272" s="5" t="s">
        <v>310</v>
      </c>
      <c r="E272" s="5" t="s">
        <v>139</v>
      </c>
      <c r="F272" s="5" t="s">
        <v>131</v>
      </c>
      <c r="G272" s="61">
        <v>1976</v>
      </c>
    </row>
    <row r="273" spans="1:7" ht="91.5" customHeight="1">
      <c r="A273" s="30" t="s">
        <v>92</v>
      </c>
      <c r="B273" s="5" t="s">
        <v>298</v>
      </c>
      <c r="C273" s="5" t="s">
        <v>311</v>
      </c>
      <c r="D273" s="5" t="s">
        <v>310</v>
      </c>
      <c r="E273" s="5" t="s">
        <v>51</v>
      </c>
      <c r="F273" s="5"/>
      <c r="G273" s="61">
        <f>G274</f>
        <v>1305</v>
      </c>
    </row>
    <row r="274" spans="1:7" ht="33" customHeight="1">
      <c r="A274" s="39" t="s">
        <v>45</v>
      </c>
      <c r="B274" s="5" t="s">
        <v>298</v>
      </c>
      <c r="C274" s="5" t="s">
        <v>311</v>
      </c>
      <c r="D274" s="5" t="s">
        <v>310</v>
      </c>
      <c r="E274" s="5" t="s">
        <v>153</v>
      </c>
      <c r="F274" s="5"/>
      <c r="G274" s="61">
        <f>G275</f>
        <v>1305</v>
      </c>
    </row>
    <row r="275" spans="1:7" ht="30.75" customHeight="1">
      <c r="A275" s="39" t="s">
        <v>154</v>
      </c>
      <c r="B275" s="5" t="s">
        <v>298</v>
      </c>
      <c r="C275" s="5" t="s">
        <v>311</v>
      </c>
      <c r="D275" s="5" t="s">
        <v>310</v>
      </c>
      <c r="E275" s="5" t="s">
        <v>153</v>
      </c>
      <c r="F275" s="5" t="s">
        <v>5</v>
      </c>
      <c r="G275" s="61">
        <v>1305</v>
      </c>
    </row>
    <row r="276" spans="1:7" ht="39.75" customHeight="1">
      <c r="A276" s="29" t="s">
        <v>104</v>
      </c>
      <c r="B276" s="6" t="s">
        <v>13</v>
      </c>
      <c r="C276" s="7"/>
      <c r="D276" s="7"/>
      <c r="E276" s="7"/>
      <c r="F276" s="7"/>
      <c r="G276" s="67">
        <f>G277+G285</f>
        <v>11585</v>
      </c>
    </row>
    <row r="277" spans="1:7" ht="36" customHeight="1">
      <c r="A277" s="30" t="s">
        <v>38</v>
      </c>
      <c r="B277" s="5" t="s">
        <v>13</v>
      </c>
      <c r="C277" s="5" t="s">
        <v>39</v>
      </c>
      <c r="D277" s="5"/>
      <c r="E277" s="5"/>
      <c r="F277" s="5"/>
      <c r="G277" s="61">
        <f>G278</f>
        <v>11285</v>
      </c>
    </row>
    <row r="278" spans="1:7" ht="48" customHeight="1">
      <c r="A278" s="33" t="s">
        <v>181</v>
      </c>
      <c r="B278" s="5" t="s">
        <v>13</v>
      </c>
      <c r="C278" s="5" t="s">
        <v>39</v>
      </c>
      <c r="D278" s="5" t="s">
        <v>40</v>
      </c>
      <c r="E278" s="5"/>
      <c r="F278" s="5"/>
      <c r="G278" s="61">
        <f>G279+G282</f>
        <v>11285</v>
      </c>
    </row>
    <row r="279" spans="1:7" ht="23.25" customHeight="1">
      <c r="A279" s="39" t="s">
        <v>199</v>
      </c>
      <c r="B279" s="5" t="s">
        <v>13</v>
      </c>
      <c r="C279" s="5" t="s">
        <v>39</v>
      </c>
      <c r="D279" s="5" t="s">
        <v>40</v>
      </c>
      <c r="E279" s="5" t="s">
        <v>351</v>
      </c>
      <c r="F279" s="5"/>
      <c r="G279" s="61">
        <f>G280</f>
        <v>11085</v>
      </c>
    </row>
    <row r="280" spans="1:7" ht="30">
      <c r="A280" s="30" t="s">
        <v>193</v>
      </c>
      <c r="B280" s="5" t="s">
        <v>13</v>
      </c>
      <c r="C280" s="5" t="s">
        <v>39</v>
      </c>
      <c r="D280" s="5" t="s">
        <v>40</v>
      </c>
      <c r="E280" s="5" t="s">
        <v>352</v>
      </c>
      <c r="F280" s="5"/>
      <c r="G280" s="61">
        <f>G281</f>
        <v>11085</v>
      </c>
    </row>
    <row r="281" spans="1:7" ht="30">
      <c r="A281" s="30" t="s">
        <v>154</v>
      </c>
      <c r="B281" s="5" t="s">
        <v>13</v>
      </c>
      <c r="C281" s="5" t="s">
        <v>39</v>
      </c>
      <c r="D281" s="5" t="s">
        <v>40</v>
      </c>
      <c r="E281" s="5" t="s">
        <v>352</v>
      </c>
      <c r="F281" s="5" t="s">
        <v>5</v>
      </c>
      <c r="G281" s="61">
        <f>10756+318+11</f>
        <v>11085</v>
      </c>
    </row>
    <row r="282" spans="1:7" ht="30">
      <c r="A282" s="30" t="s">
        <v>208</v>
      </c>
      <c r="B282" s="5" t="s">
        <v>13</v>
      </c>
      <c r="C282" s="5" t="s">
        <v>39</v>
      </c>
      <c r="D282" s="5" t="s">
        <v>40</v>
      </c>
      <c r="E282" s="5" t="s">
        <v>248</v>
      </c>
      <c r="F282" s="5"/>
      <c r="G282" s="61">
        <f>G283</f>
        <v>200</v>
      </c>
    </row>
    <row r="283" spans="1:7" ht="69" customHeight="1">
      <c r="A283" s="79" t="s">
        <v>284</v>
      </c>
      <c r="B283" s="5" t="s">
        <v>13</v>
      </c>
      <c r="C283" s="5" t="s">
        <v>39</v>
      </c>
      <c r="D283" s="5" t="s">
        <v>40</v>
      </c>
      <c r="E283" s="5" t="s">
        <v>179</v>
      </c>
      <c r="F283" s="5"/>
      <c r="G283" s="61">
        <f>G284</f>
        <v>200</v>
      </c>
    </row>
    <row r="284" spans="1:7" ht="30">
      <c r="A284" s="28" t="s">
        <v>130</v>
      </c>
      <c r="B284" s="5" t="s">
        <v>13</v>
      </c>
      <c r="C284" s="5" t="s">
        <v>39</v>
      </c>
      <c r="D284" s="5" t="s">
        <v>40</v>
      </c>
      <c r="E284" s="5" t="s">
        <v>179</v>
      </c>
      <c r="F284" s="5" t="s">
        <v>131</v>
      </c>
      <c r="G284" s="61">
        <v>200</v>
      </c>
    </row>
    <row r="285" spans="1:7" ht="15">
      <c r="A285" s="30" t="s">
        <v>73</v>
      </c>
      <c r="B285" s="5" t="s">
        <v>13</v>
      </c>
      <c r="C285" s="5" t="s">
        <v>36</v>
      </c>
      <c r="D285" s="5"/>
      <c r="E285" s="5"/>
      <c r="F285" s="5"/>
      <c r="G285" s="61">
        <f>G286</f>
        <v>300</v>
      </c>
    </row>
    <row r="286" spans="1:7" ht="15">
      <c r="A286" s="30" t="s">
        <v>204</v>
      </c>
      <c r="B286" s="5" t="s">
        <v>13</v>
      </c>
      <c r="C286" s="5" t="s">
        <v>36</v>
      </c>
      <c r="D286" s="5" t="s">
        <v>175</v>
      </c>
      <c r="E286" s="5"/>
      <c r="F286" s="5"/>
      <c r="G286" s="61">
        <f>G288</f>
        <v>300</v>
      </c>
    </row>
    <row r="287" spans="1:7" ht="15">
      <c r="A287" s="30" t="s">
        <v>394</v>
      </c>
      <c r="B287" s="5" t="s">
        <v>13</v>
      </c>
      <c r="C287" s="5" t="s">
        <v>36</v>
      </c>
      <c r="D287" s="5" t="s">
        <v>175</v>
      </c>
      <c r="E287" s="5" t="s">
        <v>395</v>
      </c>
      <c r="F287" s="5"/>
      <c r="G287" s="61">
        <f>G288</f>
        <v>300</v>
      </c>
    </row>
    <row r="288" spans="1:7" ht="30">
      <c r="A288" s="30" t="s">
        <v>205</v>
      </c>
      <c r="B288" s="5" t="s">
        <v>13</v>
      </c>
      <c r="C288" s="5" t="s">
        <v>36</v>
      </c>
      <c r="D288" s="5" t="s">
        <v>175</v>
      </c>
      <c r="E288" s="5" t="s">
        <v>391</v>
      </c>
      <c r="F288" s="5"/>
      <c r="G288" s="61">
        <f>G289</f>
        <v>300</v>
      </c>
    </row>
    <row r="289" spans="1:7" ht="30">
      <c r="A289" s="28" t="s">
        <v>133</v>
      </c>
      <c r="B289" s="5" t="s">
        <v>13</v>
      </c>
      <c r="C289" s="5" t="s">
        <v>36</v>
      </c>
      <c r="D289" s="5" t="s">
        <v>175</v>
      </c>
      <c r="E289" s="5" t="s">
        <v>391</v>
      </c>
      <c r="F289" s="5" t="s">
        <v>131</v>
      </c>
      <c r="G289" s="61">
        <v>300</v>
      </c>
    </row>
    <row r="290" spans="1:7" ht="28.5">
      <c r="A290" s="29" t="s">
        <v>196</v>
      </c>
      <c r="B290" s="6" t="s">
        <v>22</v>
      </c>
      <c r="C290" s="7"/>
      <c r="D290" s="7"/>
      <c r="E290" s="7"/>
      <c r="F290" s="7"/>
      <c r="G290" s="67">
        <f>G291+G351+G367</f>
        <v>455106.1</v>
      </c>
    </row>
    <row r="291" spans="1:7" ht="15">
      <c r="A291" s="30" t="s">
        <v>16</v>
      </c>
      <c r="B291" s="5" t="s">
        <v>22</v>
      </c>
      <c r="C291" s="5" t="s">
        <v>41</v>
      </c>
      <c r="D291" s="5"/>
      <c r="E291" s="5"/>
      <c r="F291" s="5"/>
      <c r="G291" s="61">
        <f>G292+G301+G318+G327</f>
        <v>426664.1</v>
      </c>
    </row>
    <row r="292" spans="1:7" ht="15">
      <c r="A292" s="39" t="s">
        <v>17</v>
      </c>
      <c r="B292" s="5" t="s">
        <v>22</v>
      </c>
      <c r="C292" s="5" t="s">
        <v>41</v>
      </c>
      <c r="D292" s="5" t="s">
        <v>42</v>
      </c>
      <c r="E292" s="5"/>
      <c r="F292" s="5"/>
      <c r="G292" s="61">
        <f>G293+G299</f>
        <v>140114.2</v>
      </c>
    </row>
    <row r="293" spans="1:7" ht="15">
      <c r="A293" s="30" t="s">
        <v>18</v>
      </c>
      <c r="B293" s="5" t="s">
        <v>22</v>
      </c>
      <c r="C293" s="5" t="s">
        <v>41</v>
      </c>
      <c r="D293" s="5" t="s">
        <v>42</v>
      </c>
      <c r="E293" s="5" t="s">
        <v>434</v>
      </c>
      <c r="F293" s="5"/>
      <c r="G293" s="61">
        <f>G296+G294</f>
        <v>139733</v>
      </c>
    </row>
    <row r="294" spans="1:7" ht="45">
      <c r="A294" s="30" t="s">
        <v>421</v>
      </c>
      <c r="B294" s="5" t="s">
        <v>22</v>
      </c>
      <c r="C294" s="5" t="s">
        <v>41</v>
      </c>
      <c r="D294" s="5" t="s">
        <v>42</v>
      </c>
      <c r="E294" s="5" t="s">
        <v>403</v>
      </c>
      <c r="F294" s="5"/>
      <c r="G294" s="61">
        <f>G295</f>
        <v>11598</v>
      </c>
    </row>
    <row r="295" spans="1:7" ht="15">
      <c r="A295" s="73" t="s">
        <v>422</v>
      </c>
      <c r="B295" s="5" t="s">
        <v>22</v>
      </c>
      <c r="C295" s="5" t="s">
        <v>41</v>
      </c>
      <c r="D295" s="5" t="s">
        <v>42</v>
      </c>
      <c r="E295" s="5" t="s">
        <v>403</v>
      </c>
      <c r="F295" s="5" t="s">
        <v>281</v>
      </c>
      <c r="G295" s="61">
        <v>11598</v>
      </c>
    </row>
    <row r="296" spans="1:7" ht="30">
      <c r="A296" s="30" t="s">
        <v>111</v>
      </c>
      <c r="B296" s="5" t="s">
        <v>22</v>
      </c>
      <c r="C296" s="5" t="s">
        <v>41</v>
      </c>
      <c r="D296" s="5" t="s">
        <v>42</v>
      </c>
      <c r="E296" s="5" t="s">
        <v>137</v>
      </c>
      <c r="F296" s="5"/>
      <c r="G296" s="61">
        <f>G297</f>
        <v>128135</v>
      </c>
    </row>
    <row r="297" spans="1:7" ht="30">
      <c r="A297" s="30" t="s">
        <v>154</v>
      </c>
      <c r="B297" s="5" t="s">
        <v>22</v>
      </c>
      <c r="C297" s="5" t="s">
        <v>41</v>
      </c>
      <c r="D297" s="5" t="s">
        <v>42</v>
      </c>
      <c r="E297" s="5" t="s">
        <v>137</v>
      </c>
      <c r="F297" s="5" t="s">
        <v>5</v>
      </c>
      <c r="G297" s="61">
        <f>134318+3515+1900-11598</f>
        <v>128135</v>
      </c>
    </row>
    <row r="298" spans="1:7" ht="90" customHeight="1">
      <c r="A298" s="39" t="s">
        <v>370</v>
      </c>
      <c r="B298" s="5" t="s">
        <v>22</v>
      </c>
      <c r="C298" s="5" t="s">
        <v>41</v>
      </c>
      <c r="D298" s="5" t="s">
        <v>42</v>
      </c>
      <c r="E298" s="5" t="s">
        <v>369</v>
      </c>
      <c r="F298" s="5"/>
      <c r="G298" s="61">
        <f>G299</f>
        <v>381.2</v>
      </c>
    </row>
    <row r="299" spans="1:7" ht="45">
      <c r="A299" s="60" t="s">
        <v>219</v>
      </c>
      <c r="B299" s="5" t="s">
        <v>22</v>
      </c>
      <c r="C299" s="5" t="s">
        <v>41</v>
      </c>
      <c r="D299" s="5" t="s">
        <v>42</v>
      </c>
      <c r="E299" s="5" t="s">
        <v>220</v>
      </c>
      <c r="F299" s="5" t="s">
        <v>5</v>
      </c>
      <c r="G299" s="61">
        <f>G300</f>
        <v>381.2</v>
      </c>
    </row>
    <row r="300" spans="1:7" ht="30">
      <c r="A300" s="39" t="s">
        <v>154</v>
      </c>
      <c r="B300" s="5" t="s">
        <v>22</v>
      </c>
      <c r="C300" s="5" t="s">
        <v>41</v>
      </c>
      <c r="D300" s="5" t="s">
        <v>42</v>
      </c>
      <c r="E300" s="5" t="s">
        <v>220</v>
      </c>
      <c r="F300" s="5" t="s">
        <v>5</v>
      </c>
      <c r="G300" s="61">
        <v>381.2</v>
      </c>
    </row>
    <row r="301" spans="1:7" ht="15.75" customHeight="1">
      <c r="A301" s="30" t="s">
        <v>19</v>
      </c>
      <c r="B301" s="5" t="s">
        <v>22</v>
      </c>
      <c r="C301" s="5" t="s">
        <v>41</v>
      </c>
      <c r="D301" s="5" t="s">
        <v>43</v>
      </c>
      <c r="E301" s="5"/>
      <c r="F301" s="5"/>
      <c r="G301" s="61">
        <f>G302+G305+G308</f>
        <v>248519.1</v>
      </c>
    </row>
    <row r="302" spans="1:7" ht="34.5" customHeight="1">
      <c r="A302" s="30" t="s">
        <v>114</v>
      </c>
      <c r="B302" s="5" t="s">
        <v>22</v>
      </c>
      <c r="C302" s="5" t="s">
        <v>41</v>
      </c>
      <c r="D302" s="5" t="s">
        <v>43</v>
      </c>
      <c r="E302" s="5" t="s">
        <v>44</v>
      </c>
      <c r="F302" s="5"/>
      <c r="G302" s="61">
        <f>G303</f>
        <v>47880</v>
      </c>
    </row>
    <row r="303" spans="1:7" ht="30">
      <c r="A303" s="30" t="s">
        <v>45</v>
      </c>
      <c r="B303" s="5" t="s">
        <v>22</v>
      </c>
      <c r="C303" s="5" t="s">
        <v>41</v>
      </c>
      <c r="D303" s="5" t="s">
        <v>43</v>
      </c>
      <c r="E303" s="5" t="s">
        <v>149</v>
      </c>
      <c r="F303" s="5"/>
      <c r="G303" s="61">
        <f>G304</f>
        <v>47880</v>
      </c>
    </row>
    <row r="304" spans="1:7" ht="30">
      <c r="A304" s="39" t="s">
        <v>136</v>
      </c>
      <c r="B304" s="5" t="s">
        <v>22</v>
      </c>
      <c r="C304" s="5" t="s">
        <v>41</v>
      </c>
      <c r="D304" s="5" t="s">
        <v>43</v>
      </c>
      <c r="E304" s="5" t="s">
        <v>149</v>
      </c>
      <c r="F304" s="5" t="s">
        <v>5</v>
      </c>
      <c r="G304" s="61">
        <f>47356+24+500</f>
        <v>47880</v>
      </c>
    </row>
    <row r="305" spans="1:7" ht="17.25" customHeight="1">
      <c r="A305" s="30" t="s">
        <v>118</v>
      </c>
      <c r="B305" s="5" t="s">
        <v>22</v>
      </c>
      <c r="C305" s="5" t="s">
        <v>41</v>
      </c>
      <c r="D305" s="5" t="s">
        <v>43</v>
      </c>
      <c r="E305" s="5" t="s">
        <v>46</v>
      </c>
      <c r="F305" s="5"/>
      <c r="G305" s="61">
        <f>G306</f>
        <v>41332.9</v>
      </c>
    </row>
    <row r="306" spans="1:7" ht="30.75" customHeight="1">
      <c r="A306" s="30" t="s">
        <v>45</v>
      </c>
      <c r="B306" s="5" t="s">
        <v>22</v>
      </c>
      <c r="C306" s="5" t="s">
        <v>41</v>
      </c>
      <c r="D306" s="5" t="s">
        <v>43</v>
      </c>
      <c r="E306" s="5" t="s">
        <v>150</v>
      </c>
      <c r="F306" s="5"/>
      <c r="G306" s="61">
        <f>G307</f>
        <v>41332.9</v>
      </c>
    </row>
    <row r="307" spans="1:7" ht="30" customHeight="1">
      <c r="A307" s="30" t="s">
        <v>136</v>
      </c>
      <c r="B307" s="5" t="s">
        <v>22</v>
      </c>
      <c r="C307" s="5" t="s">
        <v>41</v>
      </c>
      <c r="D307" s="5" t="s">
        <v>43</v>
      </c>
      <c r="E307" s="5" t="s">
        <v>150</v>
      </c>
      <c r="F307" s="5" t="s">
        <v>5</v>
      </c>
      <c r="G307" s="61">
        <f>39942+1304+86.9</f>
        <v>41332.9</v>
      </c>
    </row>
    <row r="308" spans="1:7" ht="30" customHeight="1">
      <c r="A308" s="30" t="s">
        <v>221</v>
      </c>
      <c r="B308" s="5" t="s">
        <v>22</v>
      </c>
      <c r="C308" s="5" t="s">
        <v>41</v>
      </c>
      <c r="D308" s="5" t="s">
        <v>43</v>
      </c>
      <c r="E308" s="5" t="s">
        <v>222</v>
      </c>
      <c r="F308" s="5"/>
      <c r="G308" s="61">
        <f>G309+G316</f>
        <v>159306.2</v>
      </c>
    </row>
    <row r="309" spans="1:7" ht="30" customHeight="1">
      <c r="A309" s="30" t="s">
        <v>223</v>
      </c>
      <c r="B309" s="5" t="s">
        <v>22</v>
      </c>
      <c r="C309" s="5" t="s">
        <v>41</v>
      </c>
      <c r="D309" s="5" t="s">
        <v>43</v>
      </c>
      <c r="E309" s="5" t="s">
        <v>224</v>
      </c>
      <c r="F309" s="5"/>
      <c r="G309" s="61">
        <f>G310</f>
        <v>7992.7</v>
      </c>
    </row>
    <row r="310" spans="1:7" ht="29.25" customHeight="1">
      <c r="A310" s="39" t="s">
        <v>136</v>
      </c>
      <c r="B310" s="5" t="s">
        <v>22</v>
      </c>
      <c r="C310" s="5" t="s">
        <v>41</v>
      </c>
      <c r="D310" s="5" t="s">
        <v>43</v>
      </c>
      <c r="E310" s="5" t="s">
        <v>224</v>
      </c>
      <c r="F310" s="5" t="s">
        <v>5</v>
      </c>
      <c r="G310" s="61">
        <f>G312+G314</f>
        <v>7992.7</v>
      </c>
    </row>
    <row r="311" spans="1:7" ht="30" customHeight="1" hidden="1">
      <c r="A311" s="30" t="s">
        <v>225</v>
      </c>
      <c r="B311" s="5" t="s">
        <v>22</v>
      </c>
      <c r="C311" s="5" t="s">
        <v>41</v>
      </c>
      <c r="D311" s="5" t="s">
        <v>43</v>
      </c>
      <c r="E311" s="5" t="s">
        <v>226</v>
      </c>
      <c r="F311" s="5" t="s">
        <v>5</v>
      </c>
      <c r="G311" s="61"/>
    </row>
    <row r="312" spans="1:7" ht="47.25" customHeight="1">
      <c r="A312" s="30" t="s">
        <v>285</v>
      </c>
      <c r="B312" s="5" t="s">
        <v>22</v>
      </c>
      <c r="C312" s="5" t="s">
        <v>41</v>
      </c>
      <c r="D312" s="5" t="s">
        <v>43</v>
      </c>
      <c r="E312" s="5" t="s">
        <v>226</v>
      </c>
      <c r="F312" s="5"/>
      <c r="G312" s="61">
        <f>G313</f>
        <v>6926.2</v>
      </c>
    </row>
    <row r="313" spans="1:7" ht="24.75" customHeight="1">
      <c r="A313" s="39" t="s">
        <v>136</v>
      </c>
      <c r="B313" s="5" t="s">
        <v>22</v>
      </c>
      <c r="C313" s="5" t="s">
        <v>41</v>
      </c>
      <c r="D313" s="5" t="s">
        <v>43</v>
      </c>
      <c r="E313" s="5" t="s">
        <v>226</v>
      </c>
      <c r="F313" s="5" t="s">
        <v>5</v>
      </c>
      <c r="G313" s="61">
        <v>6926.2</v>
      </c>
    </row>
    <row r="314" spans="1:7" ht="42.75" customHeight="1">
      <c r="A314" s="30" t="s">
        <v>286</v>
      </c>
      <c r="B314" s="5" t="s">
        <v>22</v>
      </c>
      <c r="C314" s="5" t="s">
        <v>41</v>
      </c>
      <c r="D314" s="5" t="s">
        <v>43</v>
      </c>
      <c r="E314" s="5" t="s">
        <v>227</v>
      </c>
      <c r="F314" s="5"/>
      <c r="G314" s="61">
        <f>G315</f>
        <v>1066.5</v>
      </c>
    </row>
    <row r="315" spans="1:7" ht="27" customHeight="1">
      <c r="A315" s="39" t="s">
        <v>136</v>
      </c>
      <c r="B315" s="5" t="s">
        <v>22</v>
      </c>
      <c r="C315" s="5" t="s">
        <v>41</v>
      </c>
      <c r="D315" s="5" t="s">
        <v>43</v>
      </c>
      <c r="E315" s="5" t="s">
        <v>227</v>
      </c>
      <c r="F315" s="5" t="s">
        <v>5</v>
      </c>
      <c r="G315" s="61">
        <v>1066.5</v>
      </c>
    </row>
    <row r="316" spans="1:7" ht="47.25" customHeight="1">
      <c r="A316" s="30" t="s">
        <v>228</v>
      </c>
      <c r="B316" s="5" t="s">
        <v>22</v>
      </c>
      <c r="C316" s="5" t="s">
        <v>41</v>
      </c>
      <c r="D316" s="5" t="s">
        <v>43</v>
      </c>
      <c r="E316" s="5" t="s">
        <v>396</v>
      </c>
      <c r="F316" s="5" t="s">
        <v>5</v>
      </c>
      <c r="G316" s="61">
        <f>G317</f>
        <v>151313.5</v>
      </c>
    </row>
    <row r="317" spans="1:7" ht="24.75" customHeight="1">
      <c r="A317" s="39" t="s">
        <v>136</v>
      </c>
      <c r="B317" s="5" t="s">
        <v>22</v>
      </c>
      <c r="C317" s="5" t="s">
        <v>41</v>
      </c>
      <c r="D317" s="5" t="s">
        <v>43</v>
      </c>
      <c r="E317" s="5" t="s">
        <v>396</v>
      </c>
      <c r="F317" s="5" t="s">
        <v>5</v>
      </c>
      <c r="G317" s="61">
        <v>151313.5</v>
      </c>
    </row>
    <row r="318" spans="1:7" ht="17.25" customHeight="1">
      <c r="A318" s="30" t="s">
        <v>47</v>
      </c>
      <c r="B318" s="5" t="s">
        <v>22</v>
      </c>
      <c r="C318" s="5" t="s">
        <v>41</v>
      </c>
      <c r="D318" s="5" t="s">
        <v>48</v>
      </c>
      <c r="E318" s="5"/>
      <c r="F318" s="5"/>
      <c r="G318" s="61">
        <f>G319+G321+G324</f>
        <v>5337</v>
      </c>
    </row>
    <row r="319" spans="1:7" ht="17.25" customHeight="1">
      <c r="A319" s="28" t="s">
        <v>420</v>
      </c>
      <c r="B319" s="5" t="s">
        <v>22</v>
      </c>
      <c r="C319" s="5" t="s">
        <v>41</v>
      </c>
      <c r="D319" s="5" t="s">
        <v>48</v>
      </c>
      <c r="E319" s="5" t="s">
        <v>398</v>
      </c>
      <c r="F319" s="94" t="s">
        <v>119</v>
      </c>
      <c r="G319" s="61">
        <f>G320</f>
        <v>1124</v>
      </c>
    </row>
    <row r="320" spans="1:7" ht="31.5" customHeight="1">
      <c r="A320" s="28" t="s">
        <v>133</v>
      </c>
      <c r="B320" s="5" t="s">
        <v>22</v>
      </c>
      <c r="C320" s="5" t="s">
        <v>41</v>
      </c>
      <c r="D320" s="5" t="s">
        <v>48</v>
      </c>
      <c r="E320" s="5" t="s">
        <v>398</v>
      </c>
      <c r="F320" s="94" t="s">
        <v>131</v>
      </c>
      <c r="G320" s="61">
        <v>1124</v>
      </c>
    </row>
    <row r="321" spans="1:7" ht="32.25" customHeight="1">
      <c r="A321" s="30" t="s">
        <v>101</v>
      </c>
      <c r="B321" s="5" t="s">
        <v>22</v>
      </c>
      <c r="C321" s="5" t="s">
        <v>41</v>
      </c>
      <c r="D321" s="5" t="s">
        <v>48</v>
      </c>
      <c r="E321" s="5" t="s">
        <v>151</v>
      </c>
      <c r="F321" s="5"/>
      <c r="G321" s="61">
        <f>G322</f>
        <v>3297</v>
      </c>
    </row>
    <row r="322" spans="1:7" ht="33" customHeight="1">
      <c r="A322" s="30" t="s">
        <v>45</v>
      </c>
      <c r="B322" s="5" t="s">
        <v>22</v>
      </c>
      <c r="C322" s="5" t="s">
        <v>41</v>
      </c>
      <c r="D322" s="5" t="s">
        <v>48</v>
      </c>
      <c r="E322" s="5" t="s">
        <v>152</v>
      </c>
      <c r="F322" s="5"/>
      <c r="G322" s="61">
        <f>G323</f>
        <v>3297</v>
      </c>
    </row>
    <row r="323" spans="1:7" ht="21" customHeight="1">
      <c r="A323" s="39" t="s">
        <v>136</v>
      </c>
      <c r="B323" s="5" t="s">
        <v>22</v>
      </c>
      <c r="C323" s="5" t="s">
        <v>41</v>
      </c>
      <c r="D323" s="5" t="s">
        <v>48</v>
      </c>
      <c r="E323" s="5" t="s">
        <v>152</v>
      </c>
      <c r="F323" s="5" t="s">
        <v>5</v>
      </c>
      <c r="G323" s="61">
        <f>3261+36</f>
        <v>3297</v>
      </c>
    </row>
    <row r="324" spans="1:7" ht="53.25" customHeight="1">
      <c r="A324" s="30" t="s">
        <v>293</v>
      </c>
      <c r="B324" s="5" t="s">
        <v>22</v>
      </c>
      <c r="C324" s="5" t="s">
        <v>41</v>
      </c>
      <c r="D324" s="5" t="s">
        <v>48</v>
      </c>
      <c r="E324" s="5" t="s">
        <v>292</v>
      </c>
      <c r="F324" s="5"/>
      <c r="G324" s="61">
        <f>G325</f>
        <v>916</v>
      </c>
    </row>
    <row r="325" spans="1:7" ht="78.75" customHeight="1">
      <c r="A325" s="30" t="s">
        <v>295</v>
      </c>
      <c r="B325" s="5" t="s">
        <v>22</v>
      </c>
      <c r="C325" s="5" t="s">
        <v>41</v>
      </c>
      <c r="D325" s="5" t="s">
        <v>48</v>
      </c>
      <c r="E325" s="5" t="s">
        <v>294</v>
      </c>
      <c r="F325" s="5"/>
      <c r="G325" s="61">
        <f>G326</f>
        <v>916</v>
      </c>
    </row>
    <row r="326" spans="1:7" ht="23.25" customHeight="1">
      <c r="A326" s="39" t="s">
        <v>136</v>
      </c>
      <c r="B326" s="5" t="s">
        <v>22</v>
      </c>
      <c r="C326" s="5" t="s">
        <v>41</v>
      </c>
      <c r="D326" s="5" t="s">
        <v>48</v>
      </c>
      <c r="E326" s="5" t="s">
        <v>294</v>
      </c>
      <c r="F326" s="5" t="s">
        <v>5</v>
      </c>
      <c r="G326" s="61">
        <v>916</v>
      </c>
    </row>
    <row r="327" spans="1:7" ht="15">
      <c r="A327" s="30" t="s">
        <v>49</v>
      </c>
      <c r="B327" s="5" t="s">
        <v>22</v>
      </c>
      <c r="C327" s="5" t="s">
        <v>41</v>
      </c>
      <c r="D327" s="5" t="s">
        <v>50</v>
      </c>
      <c r="E327" s="5"/>
      <c r="F327" s="5"/>
      <c r="G327" s="61">
        <f>G328+G331+G336+G338</f>
        <v>32693.8</v>
      </c>
    </row>
    <row r="328" spans="1:7" ht="71.25" customHeight="1">
      <c r="A328" s="28" t="s">
        <v>134</v>
      </c>
      <c r="B328" s="5" t="s">
        <v>22</v>
      </c>
      <c r="C328" s="5" t="s">
        <v>41</v>
      </c>
      <c r="D328" s="5" t="s">
        <v>50</v>
      </c>
      <c r="E328" s="5" t="s">
        <v>139</v>
      </c>
      <c r="F328" s="5"/>
      <c r="G328" s="61">
        <f>G329</f>
        <v>5646</v>
      </c>
    </row>
    <row r="329" spans="1:7" ht="15">
      <c r="A329" s="28" t="s">
        <v>24</v>
      </c>
      <c r="B329" s="5" t="s">
        <v>22</v>
      </c>
      <c r="C329" s="5" t="s">
        <v>41</v>
      </c>
      <c r="D329" s="5" t="s">
        <v>50</v>
      </c>
      <c r="E329" s="5" t="s">
        <v>139</v>
      </c>
      <c r="F329" s="5"/>
      <c r="G329" s="61">
        <f>G330</f>
        <v>5646</v>
      </c>
    </row>
    <row r="330" spans="1:7" ht="30">
      <c r="A330" s="28" t="s">
        <v>133</v>
      </c>
      <c r="B330" s="5" t="s">
        <v>22</v>
      </c>
      <c r="C330" s="5" t="s">
        <v>41</v>
      </c>
      <c r="D330" s="5" t="s">
        <v>50</v>
      </c>
      <c r="E330" s="5" t="s">
        <v>139</v>
      </c>
      <c r="F330" s="5" t="s">
        <v>131</v>
      </c>
      <c r="G330" s="61">
        <v>5646</v>
      </c>
    </row>
    <row r="331" spans="1:7" ht="94.5" customHeight="1">
      <c r="A331" s="30" t="s">
        <v>92</v>
      </c>
      <c r="B331" s="5" t="s">
        <v>22</v>
      </c>
      <c r="C331" s="5" t="s">
        <v>41</v>
      </c>
      <c r="D331" s="5" t="s">
        <v>50</v>
      </c>
      <c r="E331" s="5" t="s">
        <v>51</v>
      </c>
      <c r="F331" s="5"/>
      <c r="G331" s="61">
        <f>G332</f>
        <v>17514</v>
      </c>
    </row>
    <row r="332" spans="1:7" ht="30.75" customHeight="1">
      <c r="A332" s="39" t="s">
        <v>45</v>
      </c>
      <c r="B332" s="5" t="s">
        <v>22</v>
      </c>
      <c r="C332" s="5" t="s">
        <v>41</v>
      </c>
      <c r="D332" s="5" t="s">
        <v>50</v>
      </c>
      <c r="E332" s="5" t="s">
        <v>153</v>
      </c>
      <c r="F332" s="5"/>
      <c r="G332" s="61">
        <f>G333</f>
        <v>17514</v>
      </c>
    </row>
    <row r="333" spans="1:7" ht="29.25" customHeight="1">
      <c r="A333" s="39" t="s">
        <v>154</v>
      </c>
      <c r="B333" s="5" t="s">
        <v>22</v>
      </c>
      <c r="C333" s="5" t="s">
        <v>41</v>
      </c>
      <c r="D333" s="5" t="s">
        <v>50</v>
      </c>
      <c r="E333" s="5" t="s">
        <v>153</v>
      </c>
      <c r="F333" s="5" t="s">
        <v>5</v>
      </c>
      <c r="G333" s="61">
        <v>17514</v>
      </c>
    </row>
    <row r="334" spans="1:7" ht="95.25" customHeight="1">
      <c r="A334" s="39" t="s">
        <v>370</v>
      </c>
      <c r="B334" s="5" t="s">
        <v>22</v>
      </c>
      <c r="C334" s="5" t="s">
        <v>41</v>
      </c>
      <c r="D334" s="5" t="s">
        <v>50</v>
      </c>
      <c r="E334" s="5" t="s">
        <v>369</v>
      </c>
      <c r="F334" s="5"/>
      <c r="G334" s="61">
        <f>G335</f>
        <v>1695.8</v>
      </c>
    </row>
    <row r="335" spans="1:7" ht="30.75" customHeight="1">
      <c r="A335" s="109" t="s">
        <v>242</v>
      </c>
      <c r="B335" s="5" t="s">
        <v>22</v>
      </c>
      <c r="C335" s="5" t="s">
        <v>41</v>
      </c>
      <c r="D335" s="5" t="s">
        <v>50</v>
      </c>
      <c r="E335" s="5" t="s">
        <v>234</v>
      </c>
      <c r="F335" s="5"/>
      <c r="G335" s="61">
        <f>G336</f>
        <v>1695.8</v>
      </c>
    </row>
    <row r="336" spans="1:7" ht="46.5" customHeight="1">
      <c r="A336" s="109" t="s">
        <v>240</v>
      </c>
      <c r="B336" s="5" t="s">
        <v>22</v>
      </c>
      <c r="C336" s="5" t="s">
        <v>41</v>
      </c>
      <c r="D336" s="5" t="s">
        <v>50</v>
      </c>
      <c r="E336" s="5" t="s">
        <v>241</v>
      </c>
      <c r="F336" s="5"/>
      <c r="G336" s="61">
        <f>G337</f>
        <v>1695.8</v>
      </c>
    </row>
    <row r="337" spans="1:7" ht="30.75" customHeight="1">
      <c r="A337" s="109" t="s">
        <v>133</v>
      </c>
      <c r="B337" s="5" t="s">
        <v>22</v>
      </c>
      <c r="C337" s="5" t="s">
        <v>41</v>
      </c>
      <c r="D337" s="5" t="s">
        <v>50</v>
      </c>
      <c r="E337" s="5" t="s">
        <v>241</v>
      </c>
      <c r="F337" s="5" t="s">
        <v>131</v>
      </c>
      <c r="G337" s="61">
        <v>1695.8</v>
      </c>
    </row>
    <row r="338" spans="1:7" ht="37.5" customHeight="1">
      <c r="A338" s="39" t="s">
        <v>208</v>
      </c>
      <c r="B338" s="5" t="s">
        <v>22</v>
      </c>
      <c r="C338" s="5" t="s">
        <v>41</v>
      </c>
      <c r="D338" s="5" t="s">
        <v>50</v>
      </c>
      <c r="E338" s="5" t="s">
        <v>100</v>
      </c>
      <c r="F338" s="5"/>
      <c r="G338" s="61">
        <f>G339</f>
        <v>7838</v>
      </c>
    </row>
    <row r="339" spans="1:7" ht="30" customHeight="1">
      <c r="A339" s="39" t="s">
        <v>371</v>
      </c>
      <c r="B339" s="5" t="s">
        <v>22</v>
      </c>
      <c r="C339" s="5" t="s">
        <v>41</v>
      </c>
      <c r="D339" s="5" t="s">
        <v>50</v>
      </c>
      <c r="E339" s="5" t="s">
        <v>249</v>
      </c>
      <c r="F339" s="5"/>
      <c r="G339" s="61">
        <f>G340</f>
        <v>7838</v>
      </c>
    </row>
    <row r="340" spans="1:7" ht="37.5" customHeight="1">
      <c r="A340" s="112" t="s">
        <v>133</v>
      </c>
      <c r="B340" s="5" t="s">
        <v>22</v>
      </c>
      <c r="C340" s="5" t="s">
        <v>41</v>
      </c>
      <c r="D340" s="5" t="s">
        <v>50</v>
      </c>
      <c r="E340" s="5" t="s">
        <v>249</v>
      </c>
      <c r="F340" s="5" t="s">
        <v>131</v>
      </c>
      <c r="G340" s="61">
        <f>G342+G343+G344+G345+G346+G347+G348+G349+G350</f>
        <v>7838</v>
      </c>
    </row>
    <row r="341" spans="1:7" ht="15" customHeight="1">
      <c r="A341" s="112" t="s">
        <v>404</v>
      </c>
      <c r="B341" s="5"/>
      <c r="C341" s="5"/>
      <c r="D341" s="5"/>
      <c r="E341" s="5"/>
      <c r="F341" s="5"/>
      <c r="G341" s="61"/>
    </row>
    <row r="342" spans="1:7" ht="30.75" customHeight="1">
      <c r="A342" s="112" t="s">
        <v>427</v>
      </c>
      <c r="B342" s="5" t="s">
        <v>22</v>
      </c>
      <c r="C342" s="5" t="s">
        <v>41</v>
      </c>
      <c r="D342" s="5" t="s">
        <v>50</v>
      </c>
      <c r="E342" s="5" t="s">
        <v>410</v>
      </c>
      <c r="F342" s="5" t="s">
        <v>131</v>
      </c>
      <c r="G342" s="61">
        <v>2190</v>
      </c>
    </row>
    <row r="343" spans="1:7" ht="24" customHeight="1">
      <c r="A343" s="112" t="s">
        <v>405</v>
      </c>
      <c r="B343" s="5" t="s">
        <v>22</v>
      </c>
      <c r="C343" s="5" t="s">
        <v>41</v>
      </c>
      <c r="D343" s="5" t="s">
        <v>50</v>
      </c>
      <c r="E343" s="5" t="s">
        <v>411</v>
      </c>
      <c r="F343" s="5" t="s">
        <v>131</v>
      </c>
      <c r="G343" s="61">
        <v>430</v>
      </c>
    </row>
    <row r="344" spans="1:7" ht="29.25" customHeight="1">
      <c r="A344" s="112" t="s">
        <v>428</v>
      </c>
      <c r="B344" s="5" t="s">
        <v>22</v>
      </c>
      <c r="C344" s="5" t="s">
        <v>41</v>
      </c>
      <c r="D344" s="5" t="s">
        <v>50</v>
      </c>
      <c r="E344" s="5" t="s">
        <v>412</v>
      </c>
      <c r="F344" s="5" t="s">
        <v>131</v>
      </c>
      <c r="G344" s="61">
        <v>60</v>
      </c>
    </row>
    <row r="345" spans="1:7" ht="31.5" customHeight="1">
      <c r="A345" s="112" t="s">
        <v>406</v>
      </c>
      <c r="B345" s="5" t="s">
        <v>22</v>
      </c>
      <c r="C345" s="5" t="s">
        <v>41</v>
      </c>
      <c r="D345" s="5" t="s">
        <v>50</v>
      </c>
      <c r="E345" s="5" t="s">
        <v>413</v>
      </c>
      <c r="F345" s="5" t="s">
        <v>131</v>
      </c>
      <c r="G345" s="61">
        <v>600</v>
      </c>
    </row>
    <row r="346" spans="1:7" ht="37.5" customHeight="1">
      <c r="A346" s="112" t="s">
        <v>429</v>
      </c>
      <c r="B346" s="5" t="s">
        <v>22</v>
      </c>
      <c r="C346" s="5" t="s">
        <v>41</v>
      </c>
      <c r="D346" s="5" t="s">
        <v>50</v>
      </c>
      <c r="E346" s="5" t="s">
        <v>414</v>
      </c>
      <c r="F346" s="5" t="s">
        <v>131</v>
      </c>
      <c r="G346" s="61">
        <v>1200</v>
      </c>
    </row>
    <row r="347" spans="1:7" ht="28.5" customHeight="1">
      <c r="A347" s="112" t="s">
        <v>407</v>
      </c>
      <c r="B347" s="5" t="s">
        <v>22</v>
      </c>
      <c r="C347" s="5" t="s">
        <v>41</v>
      </c>
      <c r="D347" s="5" t="s">
        <v>50</v>
      </c>
      <c r="E347" s="5" t="s">
        <v>415</v>
      </c>
      <c r="F347" s="5" t="s">
        <v>131</v>
      </c>
      <c r="G347" s="61">
        <v>970</v>
      </c>
    </row>
    <row r="348" spans="1:7" ht="28.5" customHeight="1">
      <c r="A348" s="112" t="s">
        <v>408</v>
      </c>
      <c r="B348" s="5" t="s">
        <v>22</v>
      </c>
      <c r="C348" s="5" t="s">
        <v>41</v>
      </c>
      <c r="D348" s="5" t="s">
        <v>50</v>
      </c>
      <c r="E348" s="5" t="s">
        <v>416</v>
      </c>
      <c r="F348" s="5" t="s">
        <v>131</v>
      </c>
      <c r="G348" s="61">
        <v>400</v>
      </c>
    </row>
    <row r="349" spans="1:7" ht="28.5" customHeight="1">
      <c r="A349" s="112" t="s">
        <v>409</v>
      </c>
      <c r="B349" s="5" t="s">
        <v>22</v>
      </c>
      <c r="C349" s="5" t="s">
        <v>41</v>
      </c>
      <c r="D349" s="5" t="s">
        <v>50</v>
      </c>
      <c r="E349" s="5" t="s">
        <v>417</v>
      </c>
      <c r="F349" s="5" t="s">
        <v>131</v>
      </c>
      <c r="G349" s="61">
        <v>988</v>
      </c>
    </row>
    <row r="350" spans="1:7" ht="36" customHeight="1">
      <c r="A350" s="112" t="s">
        <v>430</v>
      </c>
      <c r="B350" s="5" t="s">
        <v>22</v>
      </c>
      <c r="C350" s="5" t="s">
        <v>41</v>
      </c>
      <c r="D350" s="5" t="s">
        <v>50</v>
      </c>
      <c r="E350" s="5" t="s">
        <v>418</v>
      </c>
      <c r="F350" s="5" t="s">
        <v>131</v>
      </c>
      <c r="G350" s="61">
        <v>1000</v>
      </c>
    </row>
    <row r="351" spans="1:7" ht="18" customHeight="1">
      <c r="A351" s="39" t="s">
        <v>129</v>
      </c>
      <c r="B351" s="5" t="s">
        <v>22</v>
      </c>
      <c r="C351" s="5" t="s">
        <v>65</v>
      </c>
      <c r="D351" s="5" t="s">
        <v>71</v>
      </c>
      <c r="E351" s="5"/>
      <c r="F351" s="5"/>
      <c r="G351" s="61">
        <f>G352+G357+G355+G364</f>
        <v>26929</v>
      </c>
    </row>
    <row r="352" spans="1:7" ht="87.75" customHeight="1" hidden="1">
      <c r="A352" s="62" t="s">
        <v>229</v>
      </c>
      <c r="B352" s="5" t="s">
        <v>22</v>
      </c>
      <c r="C352" s="5" t="s">
        <v>65</v>
      </c>
      <c r="D352" s="5" t="s">
        <v>71</v>
      </c>
      <c r="E352" s="63">
        <v>5201001</v>
      </c>
      <c r="F352" s="5" t="s">
        <v>21</v>
      </c>
      <c r="G352" s="61">
        <f>G353</f>
        <v>0</v>
      </c>
    </row>
    <row r="353" spans="1:7" ht="37.5" customHeight="1" hidden="1">
      <c r="A353" s="30" t="s">
        <v>148</v>
      </c>
      <c r="B353" s="5" t="s">
        <v>22</v>
      </c>
      <c r="C353" s="5" t="s">
        <v>65</v>
      </c>
      <c r="D353" s="5" t="s">
        <v>71</v>
      </c>
      <c r="E353" s="63">
        <v>5201001</v>
      </c>
      <c r="F353" s="5" t="s">
        <v>21</v>
      </c>
      <c r="G353" s="61"/>
    </row>
    <row r="354" spans="1:7" ht="37.5" customHeight="1">
      <c r="A354" s="30" t="s">
        <v>221</v>
      </c>
      <c r="B354" s="5" t="s">
        <v>22</v>
      </c>
      <c r="C354" s="5" t="s">
        <v>65</v>
      </c>
      <c r="D354" s="5" t="s">
        <v>71</v>
      </c>
      <c r="E354" s="63" t="s">
        <v>222</v>
      </c>
      <c r="F354" s="5"/>
      <c r="G354" s="61">
        <f>G355+G357</f>
        <v>26334.2</v>
      </c>
    </row>
    <row r="355" spans="1:7" ht="78" customHeight="1">
      <c r="A355" s="62" t="s">
        <v>397</v>
      </c>
      <c r="B355" s="5" t="s">
        <v>22</v>
      </c>
      <c r="C355" s="5" t="s">
        <v>65</v>
      </c>
      <c r="D355" s="5" t="s">
        <v>71</v>
      </c>
      <c r="E355" s="63">
        <v>5201000</v>
      </c>
      <c r="F355" s="5"/>
      <c r="G355" s="61">
        <f>G356</f>
        <v>10055.2</v>
      </c>
    </row>
    <row r="356" spans="1:7" ht="19.5" customHeight="1">
      <c r="A356" s="39" t="s">
        <v>148</v>
      </c>
      <c r="B356" s="5" t="s">
        <v>22</v>
      </c>
      <c r="C356" s="5" t="s">
        <v>65</v>
      </c>
      <c r="D356" s="5" t="s">
        <v>71</v>
      </c>
      <c r="E356" s="63">
        <v>5201000</v>
      </c>
      <c r="F356" s="5" t="s">
        <v>21</v>
      </c>
      <c r="G356" s="61">
        <v>10055.2</v>
      </c>
    </row>
    <row r="357" spans="1:7" ht="47.25" customHeight="1">
      <c r="A357" s="80" t="s">
        <v>230</v>
      </c>
      <c r="B357" s="17" t="s">
        <v>22</v>
      </c>
      <c r="C357" s="5" t="s">
        <v>65</v>
      </c>
      <c r="D357" s="5" t="s">
        <v>71</v>
      </c>
      <c r="E357" s="64">
        <v>5201302</v>
      </c>
      <c r="F357" s="17"/>
      <c r="G357" s="61">
        <f>G358+G360+G362</f>
        <v>16279</v>
      </c>
    </row>
    <row r="358" spans="1:7" ht="37.5" customHeight="1">
      <c r="A358" s="80" t="s">
        <v>231</v>
      </c>
      <c r="B358" s="17" t="s">
        <v>22</v>
      </c>
      <c r="C358" s="5" t="s">
        <v>65</v>
      </c>
      <c r="D358" s="5" t="s">
        <v>71</v>
      </c>
      <c r="E358" s="64">
        <v>5201302</v>
      </c>
      <c r="F358" s="17"/>
      <c r="G358" s="61">
        <f>G359</f>
        <v>1371</v>
      </c>
    </row>
    <row r="359" spans="1:7" ht="21.75" customHeight="1">
      <c r="A359" s="39" t="s">
        <v>148</v>
      </c>
      <c r="B359" s="17" t="s">
        <v>22</v>
      </c>
      <c r="C359" s="5" t="s">
        <v>65</v>
      </c>
      <c r="D359" s="5" t="s">
        <v>71</v>
      </c>
      <c r="E359" s="64">
        <v>5201302</v>
      </c>
      <c r="F359" s="17" t="s">
        <v>21</v>
      </c>
      <c r="G359" s="61">
        <v>1371</v>
      </c>
    </row>
    <row r="360" spans="1:7" ht="19.5" customHeight="1">
      <c r="A360" s="80" t="s">
        <v>232</v>
      </c>
      <c r="B360" s="17" t="s">
        <v>22</v>
      </c>
      <c r="C360" s="5" t="s">
        <v>65</v>
      </c>
      <c r="D360" s="5" t="s">
        <v>71</v>
      </c>
      <c r="E360" s="64">
        <v>5201302</v>
      </c>
      <c r="F360" s="17"/>
      <c r="G360" s="61">
        <f>G361</f>
        <v>1962</v>
      </c>
    </row>
    <row r="361" spans="1:7" ht="18" customHeight="1">
      <c r="A361" s="39" t="s">
        <v>148</v>
      </c>
      <c r="B361" s="18" t="s">
        <v>22</v>
      </c>
      <c r="C361" s="5" t="s">
        <v>65</v>
      </c>
      <c r="D361" s="5" t="s">
        <v>71</v>
      </c>
      <c r="E361" s="63">
        <v>5201302</v>
      </c>
      <c r="F361" s="18" t="s">
        <v>21</v>
      </c>
      <c r="G361" s="61">
        <v>1962</v>
      </c>
    </row>
    <row r="362" spans="1:7" ht="32.25" customHeight="1">
      <c r="A362" s="39" t="s">
        <v>233</v>
      </c>
      <c r="B362" s="5" t="s">
        <v>22</v>
      </c>
      <c r="C362" s="5" t="s">
        <v>65</v>
      </c>
      <c r="D362" s="5" t="s">
        <v>71</v>
      </c>
      <c r="E362" s="63">
        <v>5201302</v>
      </c>
      <c r="F362" s="5"/>
      <c r="G362" s="61">
        <f>G363</f>
        <v>12946</v>
      </c>
    </row>
    <row r="363" spans="1:7" ht="18.75" customHeight="1">
      <c r="A363" s="39" t="s">
        <v>148</v>
      </c>
      <c r="B363" s="5" t="s">
        <v>22</v>
      </c>
      <c r="C363" s="5" t="s">
        <v>65</v>
      </c>
      <c r="D363" s="5" t="s">
        <v>71</v>
      </c>
      <c r="E363" s="63">
        <v>5201302</v>
      </c>
      <c r="F363" s="5" t="s">
        <v>21</v>
      </c>
      <c r="G363" s="61">
        <v>12946</v>
      </c>
    </row>
    <row r="364" spans="1:7" ht="96" customHeight="1">
      <c r="A364" s="39" t="s">
        <v>370</v>
      </c>
      <c r="B364" s="5" t="s">
        <v>22</v>
      </c>
      <c r="C364" s="5" t="s">
        <v>65</v>
      </c>
      <c r="D364" s="5" t="s">
        <v>71</v>
      </c>
      <c r="E364" s="140" t="s">
        <v>369</v>
      </c>
      <c r="F364" s="5"/>
      <c r="G364" s="61">
        <f>G365</f>
        <v>594.8</v>
      </c>
    </row>
    <row r="365" spans="1:7" ht="50.25" customHeight="1">
      <c r="A365" s="139" t="s">
        <v>400</v>
      </c>
      <c r="B365" s="5" t="s">
        <v>22</v>
      </c>
      <c r="C365" s="5" t="s">
        <v>65</v>
      </c>
      <c r="D365" s="5" t="s">
        <v>71</v>
      </c>
      <c r="E365" s="140" t="s">
        <v>402</v>
      </c>
      <c r="F365" s="138"/>
      <c r="G365" s="61">
        <f>G366</f>
        <v>594.8</v>
      </c>
    </row>
    <row r="366" spans="1:7" ht="27" customHeight="1">
      <c r="A366" s="139" t="s">
        <v>401</v>
      </c>
      <c r="B366" s="5" t="s">
        <v>22</v>
      </c>
      <c r="C366" s="5" t="s">
        <v>65</v>
      </c>
      <c r="D366" s="5" t="s">
        <v>71</v>
      </c>
      <c r="E366" s="140" t="s">
        <v>402</v>
      </c>
      <c r="F366" s="140" t="s">
        <v>21</v>
      </c>
      <c r="G366" s="61">
        <v>594.8</v>
      </c>
    </row>
    <row r="367" spans="1:7" ht="18.75" customHeight="1">
      <c r="A367" s="39" t="s">
        <v>128</v>
      </c>
      <c r="B367" s="5" t="s">
        <v>22</v>
      </c>
      <c r="C367" s="5" t="s">
        <v>311</v>
      </c>
      <c r="D367" s="5"/>
      <c r="E367" s="5"/>
      <c r="F367" s="5"/>
      <c r="G367" s="61">
        <f>G368</f>
        <v>1513</v>
      </c>
    </row>
    <row r="368" spans="1:7" ht="18.75" customHeight="1">
      <c r="A368" s="39" t="s">
        <v>99</v>
      </c>
      <c r="B368" s="5" t="s">
        <v>22</v>
      </c>
      <c r="C368" s="5" t="s">
        <v>311</v>
      </c>
      <c r="D368" s="5" t="s">
        <v>321</v>
      </c>
      <c r="E368" s="5" t="s">
        <v>100</v>
      </c>
      <c r="F368" s="5"/>
      <c r="G368" s="61">
        <f>G369</f>
        <v>1513</v>
      </c>
    </row>
    <row r="369" spans="1:7" ht="34.5" customHeight="1">
      <c r="A369" s="30" t="s">
        <v>338</v>
      </c>
      <c r="B369" s="5" t="s">
        <v>22</v>
      </c>
      <c r="C369" s="5" t="s">
        <v>311</v>
      </c>
      <c r="D369" s="5" t="s">
        <v>321</v>
      </c>
      <c r="E369" s="5" t="s">
        <v>169</v>
      </c>
      <c r="F369" s="5"/>
      <c r="G369" s="61">
        <f>G370</f>
        <v>1513</v>
      </c>
    </row>
    <row r="370" spans="1:7" ht="32.25" customHeight="1">
      <c r="A370" s="28" t="s">
        <v>130</v>
      </c>
      <c r="B370" s="5" t="s">
        <v>22</v>
      </c>
      <c r="C370" s="5" t="s">
        <v>311</v>
      </c>
      <c r="D370" s="5" t="s">
        <v>321</v>
      </c>
      <c r="E370" s="5" t="s">
        <v>335</v>
      </c>
      <c r="F370" s="5" t="s">
        <v>131</v>
      </c>
      <c r="G370" s="61">
        <v>1513</v>
      </c>
    </row>
    <row r="371" spans="1:7" ht="28.5">
      <c r="A371" s="29" t="s">
        <v>105</v>
      </c>
      <c r="B371" s="6" t="s">
        <v>14</v>
      </c>
      <c r="C371" s="5"/>
      <c r="D371" s="18"/>
      <c r="E371" s="19"/>
      <c r="F371" s="5"/>
      <c r="G371" s="71">
        <f>G372+G377</f>
        <v>59556.1</v>
      </c>
    </row>
    <row r="372" spans="1:7" ht="14.25" customHeight="1">
      <c r="A372" s="30" t="s">
        <v>16</v>
      </c>
      <c r="B372" s="5" t="s">
        <v>14</v>
      </c>
      <c r="C372" s="5" t="s">
        <v>41</v>
      </c>
      <c r="D372" s="5"/>
      <c r="E372" s="5"/>
      <c r="F372" s="5"/>
      <c r="G372" s="61">
        <f>G373</f>
        <v>14216</v>
      </c>
    </row>
    <row r="373" spans="1:7" ht="15">
      <c r="A373" s="30" t="s">
        <v>19</v>
      </c>
      <c r="B373" s="5" t="s">
        <v>14</v>
      </c>
      <c r="C373" s="5" t="s">
        <v>41</v>
      </c>
      <c r="D373" s="5" t="s">
        <v>43</v>
      </c>
      <c r="E373" s="5"/>
      <c r="F373" s="5"/>
      <c r="G373" s="61">
        <f>G374</f>
        <v>14216</v>
      </c>
    </row>
    <row r="374" spans="1:7" ht="15.75" customHeight="1">
      <c r="A374" s="39" t="s">
        <v>118</v>
      </c>
      <c r="B374" s="5" t="s">
        <v>14</v>
      </c>
      <c r="C374" s="5" t="s">
        <v>41</v>
      </c>
      <c r="D374" s="5" t="s">
        <v>43</v>
      </c>
      <c r="E374" s="5" t="s">
        <v>46</v>
      </c>
      <c r="F374" s="5"/>
      <c r="G374" s="61">
        <f>G375</f>
        <v>14216</v>
      </c>
    </row>
    <row r="375" spans="1:7" ht="30">
      <c r="A375" s="39" t="s">
        <v>45</v>
      </c>
      <c r="B375" s="5" t="s">
        <v>14</v>
      </c>
      <c r="C375" s="5" t="s">
        <v>41</v>
      </c>
      <c r="D375" s="5" t="s">
        <v>43</v>
      </c>
      <c r="E375" s="5" t="s">
        <v>150</v>
      </c>
      <c r="F375" s="5"/>
      <c r="G375" s="61">
        <f>G376</f>
        <v>14216</v>
      </c>
    </row>
    <row r="376" spans="1:7" ht="22.5" customHeight="1">
      <c r="A376" s="39" t="s">
        <v>136</v>
      </c>
      <c r="B376" s="5" t="s">
        <v>14</v>
      </c>
      <c r="C376" s="5" t="s">
        <v>41</v>
      </c>
      <c r="D376" s="5" t="s">
        <v>43</v>
      </c>
      <c r="E376" s="5" t="s">
        <v>150</v>
      </c>
      <c r="F376" s="5" t="s">
        <v>5</v>
      </c>
      <c r="G376" s="61">
        <f>13797+419</f>
        <v>14216</v>
      </c>
    </row>
    <row r="377" spans="1:7" ht="15">
      <c r="A377" s="30" t="s">
        <v>340</v>
      </c>
      <c r="B377" s="5" t="s">
        <v>14</v>
      </c>
      <c r="C377" s="5" t="s">
        <v>11</v>
      </c>
      <c r="D377" s="5"/>
      <c r="E377" s="5"/>
      <c r="F377" s="5"/>
      <c r="G377" s="61">
        <f>G378+G393</f>
        <v>45340.1</v>
      </c>
    </row>
    <row r="378" spans="1:7" ht="15">
      <c r="A378" s="30" t="s">
        <v>53</v>
      </c>
      <c r="B378" s="5" t="s">
        <v>14</v>
      </c>
      <c r="C378" s="5" t="s">
        <v>11</v>
      </c>
      <c r="D378" s="5" t="s">
        <v>55</v>
      </c>
      <c r="E378" s="5"/>
      <c r="F378" s="5"/>
      <c r="G378" s="61">
        <f>G379+G382+G385+G390+G388</f>
        <v>38112.2</v>
      </c>
    </row>
    <row r="379" spans="1:7" ht="30" customHeight="1">
      <c r="A379" s="30" t="s">
        <v>54</v>
      </c>
      <c r="B379" s="5" t="s">
        <v>14</v>
      </c>
      <c r="C379" s="5" t="s">
        <v>11</v>
      </c>
      <c r="D379" s="5" t="s">
        <v>55</v>
      </c>
      <c r="E379" s="5" t="s">
        <v>56</v>
      </c>
      <c r="F379" s="5"/>
      <c r="G379" s="61">
        <f>G380</f>
        <v>16276</v>
      </c>
    </row>
    <row r="380" spans="1:7" ht="30">
      <c r="A380" s="30" t="s">
        <v>45</v>
      </c>
      <c r="B380" s="5" t="s">
        <v>14</v>
      </c>
      <c r="C380" s="5" t="s">
        <v>11</v>
      </c>
      <c r="D380" s="5" t="s">
        <v>55</v>
      </c>
      <c r="E380" s="5" t="s">
        <v>155</v>
      </c>
      <c r="F380" s="5"/>
      <c r="G380" s="61">
        <f>G381</f>
        <v>16276</v>
      </c>
    </row>
    <row r="381" spans="1:7" ht="24.75" customHeight="1">
      <c r="A381" s="39" t="s">
        <v>136</v>
      </c>
      <c r="B381" s="5" t="s">
        <v>14</v>
      </c>
      <c r="C381" s="5" t="s">
        <v>11</v>
      </c>
      <c r="D381" s="5" t="s">
        <v>55</v>
      </c>
      <c r="E381" s="5" t="s">
        <v>155</v>
      </c>
      <c r="F381" s="5" t="s">
        <v>5</v>
      </c>
      <c r="G381" s="61">
        <f>15976+300</f>
        <v>16276</v>
      </c>
    </row>
    <row r="382" spans="1:7" ht="15">
      <c r="A382" s="30" t="s">
        <v>57</v>
      </c>
      <c r="B382" s="5" t="s">
        <v>14</v>
      </c>
      <c r="C382" s="5" t="s">
        <v>11</v>
      </c>
      <c r="D382" s="5" t="s">
        <v>55</v>
      </c>
      <c r="E382" s="5" t="s">
        <v>58</v>
      </c>
      <c r="F382" s="5"/>
      <c r="G382" s="61">
        <f>G383</f>
        <v>2250</v>
      </c>
    </row>
    <row r="383" spans="1:7" ht="30">
      <c r="A383" s="30" t="s">
        <v>45</v>
      </c>
      <c r="B383" s="5" t="s">
        <v>14</v>
      </c>
      <c r="C383" s="5" t="s">
        <v>11</v>
      </c>
      <c r="D383" s="5" t="s">
        <v>55</v>
      </c>
      <c r="E383" s="5" t="s">
        <v>156</v>
      </c>
      <c r="F383" s="5"/>
      <c r="G383" s="61">
        <f>G384</f>
        <v>2250</v>
      </c>
    </row>
    <row r="384" spans="1:7" ht="24.75" customHeight="1">
      <c r="A384" s="39" t="s">
        <v>136</v>
      </c>
      <c r="B384" s="5" t="s">
        <v>14</v>
      </c>
      <c r="C384" s="5" t="s">
        <v>11</v>
      </c>
      <c r="D384" s="5" t="s">
        <v>55</v>
      </c>
      <c r="E384" s="5" t="s">
        <v>156</v>
      </c>
      <c r="F384" s="5" t="s">
        <v>5</v>
      </c>
      <c r="G384" s="61">
        <f>2187+63</f>
        <v>2250</v>
      </c>
    </row>
    <row r="385" spans="1:7" ht="15">
      <c r="A385" s="30" t="s">
        <v>59</v>
      </c>
      <c r="B385" s="5" t="s">
        <v>14</v>
      </c>
      <c r="C385" s="5" t="s">
        <v>11</v>
      </c>
      <c r="D385" s="5" t="s">
        <v>55</v>
      </c>
      <c r="E385" s="5" t="s">
        <v>60</v>
      </c>
      <c r="F385" s="5"/>
      <c r="G385" s="61">
        <f>G386</f>
        <v>8361</v>
      </c>
    </row>
    <row r="386" spans="1:7" ht="30">
      <c r="A386" s="30" t="s">
        <v>45</v>
      </c>
      <c r="B386" s="5" t="s">
        <v>14</v>
      </c>
      <c r="C386" s="5" t="s">
        <v>11</v>
      </c>
      <c r="D386" s="5" t="s">
        <v>55</v>
      </c>
      <c r="E386" s="5" t="s">
        <v>157</v>
      </c>
      <c r="F386" s="5"/>
      <c r="G386" s="61">
        <f>G387</f>
        <v>8361</v>
      </c>
    </row>
    <row r="387" spans="1:7" ht="21.75" customHeight="1">
      <c r="A387" s="39" t="s">
        <v>136</v>
      </c>
      <c r="B387" s="5" t="s">
        <v>14</v>
      </c>
      <c r="C387" s="5" t="s">
        <v>11</v>
      </c>
      <c r="D387" s="5" t="s">
        <v>55</v>
      </c>
      <c r="E387" s="5" t="s">
        <v>157</v>
      </c>
      <c r="F387" s="5" t="s">
        <v>5</v>
      </c>
      <c r="G387" s="61">
        <f>8149+212</f>
        <v>8361</v>
      </c>
    </row>
    <row r="388" spans="1:7" ht="45.75" customHeight="1">
      <c r="A388" s="39" t="s">
        <v>344</v>
      </c>
      <c r="B388" s="5" t="s">
        <v>14</v>
      </c>
      <c r="C388" s="5" t="s">
        <v>11</v>
      </c>
      <c r="D388" s="5" t="s">
        <v>55</v>
      </c>
      <c r="E388" s="5" t="s">
        <v>343</v>
      </c>
      <c r="F388" s="5" t="s">
        <v>5</v>
      </c>
      <c r="G388" s="61">
        <f>G389</f>
        <v>145.2</v>
      </c>
    </row>
    <row r="389" spans="1:7" ht="21.75" customHeight="1">
      <c r="A389" s="39" t="s">
        <v>136</v>
      </c>
      <c r="B389" s="5" t="s">
        <v>14</v>
      </c>
      <c r="C389" s="5" t="s">
        <v>11</v>
      </c>
      <c r="D389" s="5" t="s">
        <v>55</v>
      </c>
      <c r="E389" s="5" t="s">
        <v>343</v>
      </c>
      <c r="F389" s="5" t="s">
        <v>5</v>
      </c>
      <c r="G389" s="61">
        <v>145.2</v>
      </c>
    </row>
    <row r="390" spans="1:7" ht="20.25" customHeight="1">
      <c r="A390" s="30" t="s">
        <v>99</v>
      </c>
      <c r="B390" s="5" t="s">
        <v>14</v>
      </c>
      <c r="C390" s="5" t="s">
        <v>11</v>
      </c>
      <c r="D390" s="5" t="s">
        <v>55</v>
      </c>
      <c r="E390" s="5" t="s">
        <v>100</v>
      </c>
      <c r="F390" s="5"/>
      <c r="G390" s="61">
        <f>G391</f>
        <v>11080</v>
      </c>
    </row>
    <row r="391" spans="1:7" ht="30">
      <c r="A391" s="30" t="s">
        <v>346</v>
      </c>
      <c r="B391" s="5" t="s">
        <v>14</v>
      </c>
      <c r="C391" s="5" t="s">
        <v>11</v>
      </c>
      <c r="D391" s="5" t="s">
        <v>55</v>
      </c>
      <c r="E391" s="5" t="s">
        <v>250</v>
      </c>
      <c r="F391" s="5"/>
      <c r="G391" s="61">
        <f>G392</f>
        <v>11080</v>
      </c>
    </row>
    <row r="392" spans="1:7" ht="45">
      <c r="A392" s="36" t="s">
        <v>201</v>
      </c>
      <c r="B392" s="5" t="s">
        <v>14</v>
      </c>
      <c r="C392" s="5" t="s">
        <v>11</v>
      </c>
      <c r="D392" s="5" t="s">
        <v>55</v>
      </c>
      <c r="E392" s="5" t="s">
        <v>250</v>
      </c>
      <c r="F392" s="5" t="s">
        <v>202</v>
      </c>
      <c r="G392" s="61">
        <v>11080</v>
      </c>
    </row>
    <row r="393" spans="1:7" ht="39" customHeight="1">
      <c r="A393" s="39" t="s">
        <v>322</v>
      </c>
      <c r="B393" s="5" t="s">
        <v>14</v>
      </c>
      <c r="C393" s="5" t="s">
        <v>11</v>
      </c>
      <c r="D393" s="5" t="s">
        <v>27</v>
      </c>
      <c r="E393" s="5"/>
      <c r="F393" s="5"/>
      <c r="G393" s="61">
        <f>G394+G397</f>
        <v>7227.9</v>
      </c>
    </row>
    <row r="394" spans="1:7" ht="68.25" customHeight="1">
      <c r="A394" s="39" t="s">
        <v>158</v>
      </c>
      <c r="B394" s="5" t="s">
        <v>14</v>
      </c>
      <c r="C394" s="5" t="s">
        <v>11</v>
      </c>
      <c r="D394" s="5" t="s">
        <v>27</v>
      </c>
      <c r="E394" s="5" t="s">
        <v>138</v>
      </c>
      <c r="F394" s="5"/>
      <c r="G394" s="61">
        <f>G395</f>
        <v>1950</v>
      </c>
    </row>
    <row r="395" spans="1:7" ht="15">
      <c r="A395" s="30" t="s">
        <v>24</v>
      </c>
      <c r="B395" s="5" t="s">
        <v>14</v>
      </c>
      <c r="C395" s="5" t="s">
        <v>11</v>
      </c>
      <c r="D395" s="5" t="s">
        <v>27</v>
      </c>
      <c r="E395" s="5" t="s">
        <v>139</v>
      </c>
      <c r="F395" s="5"/>
      <c r="G395" s="61">
        <f>G396</f>
        <v>1950</v>
      </c>
    </row>
    <row r="396" spans="1:7" ht="30">
      <c r="A396" s="30" t="s">
        <v>133</v>
      </c>
      <c r="B396" s="5" t="s">
        <v>14</v>
      </c>
      <c r="C396" s="5" t="s">
        <v>11</v>
      </c>
      <c r="D396" s="5" t="s">
        <v>27</v>
      </c>
      <c r="E396" s="5" t="s">
        <v>139</v>
      </c>
      <c r="F396" s="5" t="s">
        <v>131</v>
      </c>
      <c r="G396" s="61">
        <v>1950</v>
      </c>
    </row>
    <row r="397" spans="1:7" ht="96" customHeight="1">
      <c r="A397" s="30" t="s">
        <v>92</v>
      </c>
      <c r="B397" s="5" t="s">
        <v>14</v>
      </c>
      <c r="C397" s="5" t="s">
        <v>11</v>
      </c>
      <c r="D397" s="5" t="s">
        <v>27</v>
      </c>
      <c r="E397" s="5" t="s">
        <v>51</v>
      </c>
      <c r="F397" s="5"/>
      <c r="G397" s="61">
        <f>G398</f>
        <v>5277.9</v>
      </c>
    </row>
    <row r="398" spans="1:7" ht="30">
      <c r="A398" s="30" t="s">
        <v>45</v>
      </c>
      <c r="B398" s="5" t="s">
        <v>14</v>
      </c>
      <c r="C398" s="5" t="s">
        <v>11</v>
      </c>
      <c r="D398" s="5" t="s">
        <v>27</v>
      </c>
      <c r="E398" s="5" t="s">
        <v>159</v>
      </c>
      <c r="F398" s="5"/>
      <c r="G398" s="61">
        <f>G399</f>
        <v>5277.9</v>
      </c>
    </row>
    <row r="399" spans="1:7" ht="18" customHeight="1">
      <c r="A399" s="39" t="s">
        <v>136</v>
      </c>
      <c r="B399" s="5" t="s">
        <v>14</v>
      </c>
      <c r="C399" s="5" t="s">
        <v>11</v>
      </c>
      <c r="D399" s="5" t="s">
        <v>27</v>
      </c>
      <c r="E399" s="5" t="s">
        <v>159</v>
      </c>
      <c r="F399" s="5" t="s">
        <v>5</v>
      </c>
      <c r="G399" s="61">
        <v>5277.9</v>
      </c>
    </row>
    <row r="400" spans="1:7" ht="28.5">
      <c r="A400" s="29" t="s">
        <v>287</v>
      </c>
      <c r="B400" s="6" t="s">
        <v>15</v>
      </c>
      <c r="C400" s="7"/>
      <c r="D400" s="18"/>
      <c r="E400" s="19"/>
      <c r="F400" s="7"/>
      <c r="G400" s="67">
        <f>G401</f>
        <v>125573</v>
      </c>
    </row>
    <row r="401" spans="1:7" ht="15">
      <c r="A401" s="30" t="s">
        <v>341</v>
      </c>
      <c r="B401" s="5" t="s">
        <v>15</v>
      </c>
      <c r="C401" s="5" t="s">
        <v>33</v>
      </c>
      <c r="D401" s="5"/>
      <c r="E401" s="5"/>
      <c r="F401" s="7"/>
      <c r="G401" s="61">
        <f>G402+G406+G421+G430</f>
        <v>125573</v>
      </c>
    </row>
    <row r="402" spans="1:7" ht="15">
      <c r="A402" s="30" t="s">
        <v>125</v>
      </c>
      <c r="B402" s="5" t="s">
        <v>15</v>
      </c>
      <c r="C402" s="5" t="s">
        <v>33</v>
      </c>
      <c r="D402" s="5" t="s">
        <v>61</v>
      </c>
      <c r="E402" s="5"/>
      <c r="F402" s="5"/>
      <c r="G402" s="61">
        <f>G403</f>
        <v>31482.5</v>
      </c>
    </row>
    <row r="403" spans="1:7" ht="30">
      <c r="A403" s="30" t="s">
        <v>160</v>
      </c>
      <c r="B403" s="5" t="s">
        <v>15</v>
      </c>
      <c r="C403" s="5" t="s">
        <v>33</v>
      </c>
      <c r="D403" s="5" t="s">
        <v>61</v>
      </c>
      <c r="E403" s="5" t="s">
        <v>62</v>
      </c>
      <c r="F403" s="5"/>
      <c r="G403" s="61">
        <f>G404</f>
        <v>31482.5</v>
      </c>
    </row>
    <row r="404" spans="1:7" ht="30">
      <c r="A404" s="30" t="s">
        <v>193</v>
      </c>
      <c r="B404" s="5" t="s">
        <v>15</v>
      </c>
      <c r="C404" s="5" t="s">
        <v>33</v>
      </c>
      <c r="D404" s="5" t="s">
        <v>61</v>
      </c>
      <c r="E404" s="5" t="s">
        <v>161</v>
      </c>
      <c r="F404" s="5"/>
      <c r="G404" s="61">
        <f>G405</f>
        <v>31482.5</v>
      </c>
    </row>
    <row r="405" spans="1:7" ht="17.25" customHeight="1">
      <c r="A405" s="39" t="s">
        <v>136</v>
      </c>
      <c r="B405" s="5" t="s">
        <v>15</v>
      </c>
      <c r="C405" s="5" t="s">
        <v>33</v>
      </c>
      <c r="D405" s="5" t="s">
        <v>61</v>
      </c>
      <c r="E405" s="5" t="s">
        <v>161</v>
      </c>
      <c r="F405" s="5" t="s">
        <v>5</v>
      </c>
      <c r="G405" s="61">
        <f>31430+52.5</f>
        <v>31482.5</v>
      </c>
    </row>
    <row r="406" spans="1:7" ht="15">
      <c r="A406" s="30" t="s">
        <v>127</v>
      </c>
      <c r="B406" s="5" t="s">
        <v>15</v>
      </c>
      <c r="C406" s="5" t="s">
        <v>33</v>
      </c>
      <c r="D406" s="5" t="s">
        <v>52</v>
      </c>
      <c r="E406" s="5"/>
      <c r="F406" s="5"/>
      <c r="G406" s="61">
        <f>G410+G413+G407+G416</f>
        <v>35449</v>
      </c>
    </row>
    <row r="407" spans="1:7" ht="30">
      <c r="A407" s="30" t="s">
        <v>160</v>
      </c>
      <c r="B407" s="5" t="s">
        <v>15</v>
      </c>
      <c r="C407" s="5" t="s">
        <v>33</v>
      </c>
      <c r="D407" s="5" t="s">
        <v>52</v>
      </c>
      <c r="E407" s="5" t="s">
        <v>62</v>
      </c>
      <c r="F407" s="5"/>
      <c r="G407" s="61">
        <f>G408</f>
        <v>33027</v>
      </c>
    </row>
    <row r="408" spans="1:7" ht="30">
      <c r="A408" s="30" t="s">
        <v>193</v>
      </c>
      <c r="B408" s="5" t="s">
        <v>15</v>
      </c>
      <c r="C408" s="5" t="s">
        <v>33</v>
      </c>
      <c r="D408" s="5" t="s">
        <v>52</v>
      </c>
      <c r="E408" s="5" t="s">
        <v>161</v>
      </c>
      <c r="F408" s="5"/>
      <c r="G408" s="61">
        <f>G409</f>
        <v>33027</v>
      </c>
    </row>
    <row r="409" spans="1:7" ht="22.5" customHeight="1">
      <c r="A409" s="39" t="s">
        <v>136</v>
      </c>
      <c r="B409" s="5" t="s">
        <v>15</v>
      </c>
      <c r="C409" s="5" t="s">
        <v>33</v>
      </c>
      <c r="D409" s="5" t="s">
        <v>52</v>
      </c>
      <c r="E409" s="5" t="s">
        <v>161</v>
      </c>
      <c r="F409" s="5" t="s">
        <v>5</v>
      </c>
      <c r="G409" s="61">
        <f>31927+1100</f>
        <v>33027</v>
      </c>
    </row>
    <row r="410" spans="1:7" ht="30">
      <c r="A410" s="30" t="s">
        <v>91</v>
      </c>
      <c r="B410" s="5" t="s">
        <v>15</v>
      </c>
      <c r="C410" s="5" t="s">
        <v>33</v>
      </c>
      <c r="D410" s="5" t="s">
        <v>52</v>
      </c>
      <c r="E410" s="5" t="s">
        <v>197</v>
      </c>
      <c r="F410" s="5"/>
      <c r="G410" s="61">
        <f>G411</f>
        <v>1841</v>
      </c>
    </row>
    <row r="411" spans="1:7" ht="30">
      <c r="A411" s="30" t="s">
        <v>45</v>
      </c>
      <c r="B411" s="5" t="s">
        <v>15</v>
      </c>
      <c r="C411" s="5" t="s">
        <v>33</v>
      </c>
      <c r="D411" s="5" t="s">
        <v>52</v>
      </c>
      <c r="E411" s="5" t="s">
        <v>165</v>
      </c>
      <c r="F411" s="5"/>
      <c r="G411" s="61">
        <f>G412</f>
        <v>1841</v>
      </c>
    </row>
    <row r="412" spans="1:7" ht="24" customHeight="1">
      <c r="A412" s="39" t="s">
        <v>136</v>
      </c>
      <c r="B412" s="5" t="s">
        <v>15</v>
      </c>
      <c r="C412" s="5" t="s">
        <v>33</v>
      </c>
      <c r="D412" s="5" t="s">
        <v>52</v>
      </c>
      <c r="E412" s="5" t="s">
        <v>165</v>
      </c>
      <c r="F412" s="5" t="s">
        <v>5</v>
      </c>
      <c r="G412" s="61">
        <v>1841</v>
      </c>
    </row>
    <row r="413" spans="1:7" ht="15">
      <c r="A413" s="30" t="s">
        <v>63</v>
      </c>
      <c r="B413" s="5" t="s">
        <v>15</v>
      </c>
      <c r="C413" s="5" t="s">
        <v>33</v>
      </c>
      <c r="D413" s="5" t="s">
        <v>52</v>
      </c>
      <c r="E413" s="5" t="s">
        <v>64</v>
      </c>
      <c r="F413" s="5"/>
      <c r="G413" s="61">
        <f>G414</f>
        <v>467</v>
      </c>
    </row>
    <row r="414" spans="1:7" ht="30">
      <c r="A414" s="30" t="s">
        <v>45</v>
      </c>
      <c r="B414" s="5" t="s">
        <v>15</v>
      </c>
      <c r="C414" s="5" t="s">
        <v>33</v>
      </c>
      <c r="D414" s="5" t="s">
        <v>52</v>
      </c>
      <c r="E414" s="5" t="s">
        <v>164</v>
      </c>
      <c r="F414" s="5"/>
      <c r="G414" s="61">
        <f>G415</f>
        <v>467</v>
      </c>
    </row>
    <row r="415" spans="1:7" ht="30">
      <c r="A415" s="30" t="s">
        <v>136</v>
      </c>
      <c r="B415" s="5" t="s">
        <v>15</v>
      </c>
      <c r="C415" s="5" t="s">
        <v>33</v>
      </c>
      <c r="D415" s="5" t="s">
        <v>52</v>
      </c>
      <c r="E415" s="5" t="s">
        <v>164</v>
      </c>
      <c r="F415" s="5" t="s">
        <v>5</v>
      </c>
      <c r="G415" s="61">
        <f>467</f>
        <v>467</v>
      </c>
    </row>
    <row r="416" spans="1:7" ht="30">
      <c r="A416" s="30" t="s">
        <v>221</v>
      </c>
      <c r="B416" s="5" t="s">
        <v>15</v>
      </c>
      <c r="C416" s="5" t="s">
        <v>33</v>
      </c>
      <c r="D416" s="5" t="s">
        <v>52</v>
      </c>
      <c r="E416" s="5" t="s">
        <v>222</v>
      </c>
      <c r="F416" s="5"/>
      <c r="G416" s="61">
        <f>G417+G419</f>
        <v>114</v>
      </c>
    </row>
    <row r="417" spans="1:7" ht="75">
      <c r="A417" s="33" t="s">
        <v>235</v>
      </c>
      <c r="B417" s="5" t="s">
        <v>15</v>
      </c>
      <c r="C417" s="5" t="s">
        <v>33</v>
      </c>
      <c r="D417" s="5" t="s">
        <v>52</v>
      </c>
      <c r="E417" s="5" t="s">
        <v>236</v>
      </c>
      <c r="F417" s="5"/>
      <c r="G417" s="61">
        <f>G418</f>
        <v>103.3</v>
      </c>
    </row>
    <row r="418" spans="1:7" ht="23.25" customHeight="1">
      <c r="A418" s="39" t="s">
        <v>136</v>
      </c>
      <c r="B418" s="5" t="s">
        <v>15</v>
      </c>
      <c r="C418" s="5" t="s">
        <v>33</v>
      </c>
      <c r="D418" s="5" t="s">
        <v>52</v>
      </c>
      <c r="E418" s="5" t="s">
        <v>236</v>
      </c>
      <c r="F418" s="5" t="s">
        <v>5</v>
      </c>
      <c r="G418" s="61">
        <v>103.3</v>
      </c>
    </row>
    <row r="419" spans="1:7" ht="75">
      <c r="A419" s="33" t="s">
        <v>237</v>
      </c>
      <c r="B419" s="5" t="s">
        <v>15</v>
      </c>
      <c r="C419" s="5" t="s">
        <v>33</v>
      </c>
      <c r="D419" s="5" t="s">
        <v>52</v>
      </c>
      <c r="E419" s="5" t="s">
        <v>238</v>
      </c>
      <c r="F419" s="5"/>
      <c r="G419" s="61">
        <f>G420</f>
        <v>10.7</v>
      </c>
    </row>
    <row r="420" spans="1:7" ht="25.5" customHeight="1">
      <c r="A420" s="39" t="s">
        <v>136</v>
      </c>
      <c r="B420" s="5" t="s">
        <v>15</v>
      </c>
      <c r="C420" s="5" t="s">
        <v>33</v>
      </c>
      <c r="D420" s="5" t="s">
        <v>52</v>
      </c>
      <c r="E420" s="5" t="s">
        <v>238</v>
      </c>
      <c r="F420" s="5" t="s">
        <v>5</v>
      </c>
      <c r="G420" s="61">
        <v>10.7</v>
      </c>
    </row>
    <row r="421" spans="1:7" ht="15">
      <c r="A421" s="30" t="s">
        <v>126</v>
      </c>
      <c r="B421" s="5" t="s">
        <v>15</v>
      </c>
      <c r="C421" s="5" t="s">
        <v>33</v>
      </c>
      <c r="D421" s="5" t="s">
        <v>34</v>
      </c>
      <c r="E421" s="5"/>
      <c r="F421" s="5"/>
      <c r="G421" s="61">
        <f>G422+G425</f>
        <v>48382.5</v>
      </c>
    </row>
    <row r="422" spans="1:7" ht="15">
      <c r="A422" s="30" t="s">
        <v>162</v>
      </c>
      <c r="B422" s="5" t="s">
        <v>15</v>
      </c>
      <c r="C422" s="5" t="s">
        <v>33</v>
      </c>
      <c r="D422" s="5" t="s">
        <v>34</v>
      </c>
      <c r="E422" s="5" t="s">
        <v>366</v>
      </c>
      <c r="F422" s="5"/>
      <c r="G422" s="61">
        <f>G424</f>
        <v>40693</v>
      </c>
    </row>
    <row r="423" spans="1:7" ht="30">
      <c r="A423" s="30" t="s">
        <v>45</v>
      </c>
      <c r="B423" s="5" t="s">
        <v>15</v>
      </c>
      <c r="C423" s="5" t="s">
        <v>33</v>
      </c>
      <c r="D423" s="5" t="s">
        <v>34</v>
      </c>
      <c r="E423" s="5" t="s">
        <v>163</v>
      </c>
      <c r="F423" s="5"/>
      <c r="G423" s="61">
        <f>G424</f>
        <v>40693</v>
      </c>
    </row>
    <row r="424" spans="1:7" ht="23.25" customHeight="1">
      <c r="A424" s="39" t="s">
        <v>136</v>
      </c>
      <c r="B424" s="5" t="s">
        <v>15</v>
      </c>
      <c r="C424" s="5" t="s">
        <v>33</v>
      </c>
      <c r="D424" s="5" t="s">
        <v>34</v>
      </c>
      <c r="E424" s="5" t="s">
        <v>163</v>
      </c>
      <c r="F424" s="5" t="s">
        <v>5</v>
      </c>
      <c r="G424" s="61">
        <f>39524+1169</f>
        <v>40693</v>
      </c>
    </row>
    <row r="425" spans="1:7" ht="35.25" customHeight="1">
      <c r="A425" s="30" t="s">
        <v>221</v>
      </c>
      <c r="B425" s="5" t="s">
        <v>15</v>
      </c>
      <c r="C425" s="5" t="s">
        <v>33</v>
      </c>
      <c r="D425" s="5" t="s">
        <v>34</v>
      </c>
      <c r="E425" s="5" t="s">
        <v>222</v>
      </c>
      <c r="F425" s="5"/>
      <c r="G425" s="61">
        <f>G426+G428</f>
        <v>7689.5</v>
      </c>
    </row>
    <row r="426" spans="1:7" ht="78.75" customHeight="1">
      <c r="A426" s="33" t="s">
        <v>235</v>
      </c>
      <c r="B426" s="5" t="s">
        <v>15</v>
      </c>
      <c r="C426" s="5" t="s">
        <v>33</v>
      </c>
      <c r="D426" s="5" t="s">
        <v>34</v>
      </c>
      <c r="E426" s="5" t="s">
        <v>236</v>
      </c>
      <c r="F426" s="5"/>
      <c r="G426" s="61">
        <f>G427</f>
        <v>7085.6</v>
      </c>
    </row>
    <row r="427" spans="1:7" ht="21.75" customHeight="1">
      <c r="A427" s="39" t="s">
        <v>136</v>
      </c>
      <c r="B427" s="5" t="s">
        <v>15</v>
      </c>
      <c r="C427" s="5" t="s">
        <v>33</v>
      </c>
      <c r="D427" s="5" t="s">
        <v>34</v>
      </c>
      <c r="E427" s="5" t="s">
        <v>236</v>
      </c>
      <c r="F427" s="5" t="s">
        <v>5</v>
      </c>
      <c r="G427" s="61">
        <v>7085.6</v>
      </c>
    </row>
    <row r="428" spans="1:7" ht="82.5" customHeight="1">
      <c r="A428" s="33" t="s">
        <v>237</v>
      </c>
      <c r="B428" s="5" t="s">
        <v>15</v>
      </c>
      <c r="C428" s="5" t="s">
        <v>33</v>
      </c>
      <c r="D428" s="5" t="s">
        <v>34</v>
      </c>
      <c r="E428" s="5" t="s">
        <v>238</v>
      </c>
      <c r="F428" s="5"/>
      <c r="G428" s="61">
        <f>G429</f>
        <v>603.9</v>
      </c>
    </row>
    <row r="429" spans="1:7" ht="21" customHeight="1">
      <c r="A429" s="39" t="s">
        <v>136</v>
      </c>
      <c r="B429" s="5" t="s">
        <v>15</v>
      </c>
      <c r="C429" s="5" t="s">
        <v>33</v>
      </c>
      <c r="D429" s="5" t="s">
        <v>34</v>
      </c>
      <c r="E429" s="5" t="s">
        <v>238</v>
      </c>
      <c r="F429" s="5" t="s">
        <v>5</v>
      </c>
      <c r="G429" s="61">
        <v>603.9</v>
      </c>
    </row>
    <row r="430" spans="1:7" ht="15">
      <c r="A430" s="30" t="s">
        <v>316</v>
      </c>
      <c r="B430" s="5" t="s">
        <v>15</v>
      </c>
      <c r="C430" s="5" t="s">
        <v>33</v>
      </c>
      <c r="D430" s="5" t="s">
        <v>317</v>
      </c>
      <c r="E430" s="5"/>
      <c r="F430" s="5"/>
      <c r="G430" s="61">
        <f>G431+G438+G441+G436</f>
        <v>10259</v>
      </c>
    </row>
    <row r="431" spans="1:7" ht="66.75" customHeight="1">
      <c r="A431" s="28" t="s">
        <v>134</v>
      </c>
      <c r="B431" s="5" t="s">
        <v>15</v>
      </c>
      <c r="C431" s="5" t="s">
        <v>33</v>
      </c>
      <c r="D431" s="5" t="s">
        <v>317</v>
      </c>
      <c r="E431" s="5" t="s">
        <v>138</v>
      </c>
      <c r="F431" s="5"/>
      <c r="G431" s="61">
        <f>G432</f>
        <v>2537</v>
      </c>
    </row>
    <row r="432" spans="1:7" ht="15">
      <c r="A432" s="28" t="s">
        <v>24</v>
      </c>
      <c r="B432" s="5" t="s">
        <v>15</v>
      </c>
      <c r="C432" s="5" t="s">
        <v>33</v>
      </c>
      <c r="D432" s="5" t="s">
        <v>317</v>
      </c>
      <c r="E432" s="5" t="s">
        <v>139</v>
      </c>
      <c r="F432" s="5"/>
      <c r="G432" s="61">
        <f>G433</f>
        <v>2537</v>
      </c>
    </row>
    <row r="433" spans="1:7" ht="30">
      <c r="A433" s="28" t="s">
        <v>133</v>
      </c>
      <c r="B433" s="5" t="s">
        <v>15</v>
      </c>
      <c r="C433" s="5" t="s">
        <v>33</v>
      </c>
      <c r="D433" s="5" t="s">
        <v>317</v>
      </c>
      <c r="E433" s="5" t="s">
        <v>139</v>
      </c>
      <c r="F433" s="5" t="s">
        <v>131</v>
      </c>
      <c r="G433" s="61">
        <v>2537</v>
      </c>
    </row>
    <row r="434" spans="1:7" ht="95.25" customHeight="1">
      <c r="A434" s="39" t="s">
        <v>370</v>
      </c>
      <c r="B434" s="5" t="s">
        <v>15</v>
      </c>
      <c r="C434" s="5" t="s">
        <v>33</v>
      </c>
      <c r="D434" s="5" t="s">
        <v>317</v>
      </c>
      <c r="E434" s="5" t="s">
        <v>369</v>
      </c>
      <c r="F434" s="5"/>
      <c r="G434" s="61"/>
    </row>
    <row r="435" spans="1:7" ht="30">
      <c r="A435" s="28" t="s">
        <v>242</v>
      </c>
      <c r="B435" s="5" t="s">
        <v>15</v>
      </c>
      <c r="C435" s="5" t="s">
        <v>33</v>
      </c>
      <c r="D435" s="5" t="s">
        <v>317</v>
      </c>
      <c r="E435" s="5" t="s">
        <v>234</v>
      </c>
      <c r="F435" s="5"/>
      <c r="G435" s="61">
        <f>G436</f>
        <v>424</v>
      </c>
    </row>
    <row r="436" spans="1:7" ht="120">
      <c r="A436" s="28" t="s">
        <v>262</v>
      </c>
      <c r="B436" s="5" t="s">
        <v>15</v>
      </c>
      <c r="C436" s="5" t="s">
        <v>33</v>
      </c>
      <c r="D436" s="5" t="s">
        <v>317</v>
      </c>
      <c r="E436" s="5" t="s">
        <v>239</v>
      </c>
      <c r="F436" s="5"/>
      <c r="G436" s="61">
        <f>G437</f>
        <v>424</v>
      </c>
    </row>
    <row r="437" spans="1:7" ht="30">
      <c r="A437" s="28" t="s">
        <v>133</v>
      </c>
      <c r="B437" s="5" t="s">
        <v>15</v>
      </c>
      <c r="C437" s="5" t="s">
        <v>33</v>
      </c>
      <c r="D437" s="5" t="s">
        <v>317</v>
      </c>
      <c r="E437" s="5" t="s">
        <v>239</v>
      </c>
      <c r="F437" s="5" t="s">
        <v>131</v>
      </c>
      <c r="G437" s="61">
        <v>424</v>
      </c>
    </row>
    <row r="438" spans="1:7" ht="92.25" customHeight="1">
      <c r="A438" s="30" t="s">
        <v>92</v>
      </c>
      <c r="B438" s="5" t="s">
        <v>15</v>
      </c>
      <c r="C438" s="5" t="s">
        <v>33</v>
      </c>
      <c r="D438" s="5" t="s">
        <v>317</v>
      </c>
      <c r="E438" s="5" t="s">
        <v>367</v>
      </c>
      <c r="F438" s="5"/>
      <c r="G438" s="61">
        <f>G439</f>
        <v>5812</v>
      </c>
    </row>
    <row r="439" spans="1:7" ht="30">
      <c r="A439" s="30" t="s">
        <v>45</v>
      </c>
      <c r="B439" s="5" t="s">
        <v>15</v>
      </c>
      <c r="C439" s="5" t="s">
        <v>33</v>
      </c>
      <c r="D439" s="5" t="s">
        <v>317</v>
      </c>
      <c r="E439" s="5" t="s">
        <v>153</v>
      </c>
      <c r="F439" s="5"/>
      <c r="G439" s="61">
        <f>G440</f>
        <v>5812</v>
      </c>
    </row>
    <row r="440" spans="1:7" ht="29.25" customHeight="1">
      <c r="A440" s="30" t="s">
        <v>154</v>
      </c>
      <c r="B440" s="5" t="s">
        <v>15</v>
      </c>
      <c r="C440" s="5" t="s">
        <v>33</v>
      </c>
      <c r="D440" s="5" t="s">
        <v>317</v>
      </c>
      <c r="E440" s="5" t="s">
        <v>153</v>
      </c>
      <c r="F440" s="5" t="s">
        <v>5</v>
      </c>
      <c r="G440" s="61">
        <v>5812</v>
      </c>
    </row>
    <row r="441" spans="1:7" ht="30">
      <c r="A441" s="30" t="s">
        <v>209</v>
      </c>
      <c r="B441" s="5" t="s">
        <v>15</v>
      </c>
      <c r="C441" s="5" t="s">
        <v>33</v>
      </c>
      <c r="D441" s="5" t="s">
        <v>317</v>
      </c>
      <c r="E441" s="5" t="s">
        <v>100</v>
      </c>
      <c r="F441" s="5"/>
      <c r="G441" s="61">
        <f>G442+G444</f>
        <v>1486</v>
      </c>
    </row>
    <row r="442" spans="1:7" ht="45">
      <c r="A442" s="30" t="s">
        <v>288</v>
      </c>
      <c r="B442" s="5" t="s">
        <v>15</v>
      </c>
      <c r="C442" s="5" t="s">
        <v>33</v>
      </c>
      <c r="D442" s="5" t="s">
        <v>317</v>
      </c>
      <c r="E442" s="5" t="s">
        <v>252</v>
      </c>
      <c r="F442" s="5"/>
      <c r="G442" s="61">
        <f>G443</f>
        <v>400</v>
      </c>
    </row>
    <row r="443" spans="1:7" ht="30">
      <c r="A443" s="33" t="s">
        <v>133</v>
      </c>
      <c r="B443" s="5" t="s">
        <v>15</v>
      </c>
      <c r="C443" s="5" t="s">
        <v>33</v>
      </c>
      <c r="D443" s="5" t="s">
        <v>317</v>
      </c>
      <c r="E443" s="5" t="s">
        <v>252</v>
      </c>
      <c r="F443" s="5" t="s">
        <v>131</v>
      </c>
      <c r="G443" s="61">
        <v>400</v>
      </c>
    </row>
    <row r="444" spans="1:7" ht="45">
      <c r="A444" s="80" t="s">
        <v>258</v>
      </c>
      <c r="B444" s="5" t="s">
        <v>15</v>
      </c>
      <c r="C444" s="5" t="s">
        <v>33</v>
      </c>
      <c r="D444" s="5" t="s">
        <v>317</v>
      </c>
      <c r="E444" s="5" t="s">
        <v>195</v>
      </c>
      <c r="F444" s="5"/>
      <c r="G444" s="61">
        <f>G445</f>
        <v>1086</v>
      </c>
    </row>
    <row r="445" spans="1:7" ht="30">
      <c r="A445" s="33" t="s">
        <v>133</v>
      </c>
      <c r="B445" s="5" t="s">
        <v>15</v>
      </c>
      <c r="C445" s="5" t="s">
        <v>33</v>
      </c>
      <c r="D445" s="5" t="s">
        <v>317</v>
      </c>
      <c r="E445" s="5" t="s">
        <v>195</v>
      </c>
      <c r="F445" s="5" t="s">
        <v>131</v>
      </c>
      <c r="G445" s="61">
        <v>1086</v>
      </c>
    </row>
    <row r="446" spans="1:7" ht="15">
      <c r="A446" s="37" t="s">
        <v>20</v>
      </c>
      <c r="B446" s="4"/>
      <c r="C446" s="4"/>
      <c r="D446" s="22"/>
      <c r="E446" s="22"/>
      <c r="F446" s="95"/>
      <c r="G446" s="65">
        <f>G12+G20+G124+G141+G276+G290+G371+G400+G162+G154+G247+G259</f>
        <v>1075612.4</v>
      </c>
    </row>
    <row r="448" ht="15">
      <c r="G448" s="66"/>
    </row>
    <row r="449" ht="15">
      <c r="G449" s="9"/>
    </row>
  </sheetData>
  <sheetProtection/>
  <mergeCells count="6">
    <mergeCell ref="D1:G1"/>
    <mergeCell ref="A6:G6"/>
    <mergeCell ref="A7:G7"/>
    <mergeCell ref="D2:F2"/>
    <mergeCell ref="D3:G3"/>
    <mergeCell ref="D4:G4"/>
  </mergeCells>
  <printOptions horizontalCentered="1"/>
  <pageMargins left="1.1811023622047245" right="0.3937007874015748" top="0.7874015748031497" bottom="0.7874015748031497" header="0.31496062992125984" footer="0.5118110236220472"/>
  <pageSetup horizontalDpi="600" verticalDpi="600" orientation="portrait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Управ.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2011-02-17T05:53:17Z</cp:lastPrinted>
  <dcterms:created xsi:type="dcterms:W3CDTF">2003-12-14T05:28:10Z</dcterms:created>
  <dcterms:modified xsi:type="dcterms:W3CDTF">2011-04-04T07:30:53Z</dcterms:modified>
  <cp:category/>
  <cp:version/>
  <cp:contentType/>
  <cp:contentStatus/>
</cp:coreProperties>
</file>