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220" tabRatio="883" activeTab="14"/>
  </bookViews>
  <sheets>
    <sheet name="прил 1" sheetId="1" r:id="rId1"/>
    <sheet name="прил 2" sheetId="2" r:id="rId2"/>
    <sheet name="прил 2.1" sheetId="3" r:id="rId3"/>
    <sheet name="прил 3" sheetId="4" r:id="rId4"/>
    <sheet name="прил 3.1" sheetId="5" r:id="rId5"/>
    <sheet name="прил 3.2" sheetId="6" r:id="rId6"/>
    <sheet name="прил 4" sheetId="7" r:id="rId7"/>
    <sheet name="прил 4.1" sheetId="8" r:id="rId8"/>
    <sheet name="прил 5" sheetId="9" r:id="rId9"/>
    <sheet name="прил 6" sheetId="10" r:id="rId10"/>
    <sheet name="прил 7" sheetId="11" r:id="rId11"/>
    <sheet name="прил 7.1" sheetId="12" r:id="rId12"/>
    <sheet name="прил 8" sheetId="13" r:id="rId13"/>
    <sheet name="прил 8.1" sheetId="14" r:id="rId14"/>
    <sheet name="прил 9" sheetId="15" r:id="rId15"/>
    <sheet name="прил 10" sheetId="16" r:id="rId16"/>
  </sheets>
  <definedNames>
    <definedName name="_xlnm.Print_Titles" localSheetId="0">'прил 1'!$13:$14</definedName>
    <definedName name="_xlnm.Print_Titles" localSheetId="1">'прил 2'!$9:$9</definedName>
    <definedName name="_xlnm.Print_Titles" localSheetId="2">'прил 2.1'!$9:$9</definedName>
    <definedName name="_xlnm.Print_Titles" localSheetId="6">'прил 4'!$11:$11</definedName>
    <definedName name="_xlnm.Print_Titles" localSheetId="7">'прил 4.1'!$10:$10</definedName>
    <definedName name="_xlnm.Print_Titles" localSheetId="9">'прил 6'!$7:$7</definedName>
  </definedNames>
  <calcPr fullCalcOnLoad="1"/>
</workbook>
</file>

<file path=xl/sharedStrings.xml><?xml version="1.0" encoding="utf-8"?>
<sst xmlns="http://schemas.openxmlformats.org/spreadsheetml/2006/main" count="5206" uniqueCount="975">
  <si>
    <t>Наименование показателей</t>
  </si>
  <si>
    <t>НАЛОГОВЫЕ ДОХОДЫ</t>
  </si>
  <si>
    <t>НАЛОГИ НА ИМУЩЕСТВО</t>
  </si>
  <si>
    <t>Земельный налог</t>
  </si>
  <si>
    <t>НЕНАЛОГОВЫЕ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</si>
  <si>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</si>
  <si>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</si>
  <si>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</si>
  <si>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ПРОЧИЕ НЕНАЛОГОВЫЕ ДОХОДЫ</t>
  </si>
  <si>
    <t>00010102000010000110</t>
  </si>
  <si>
    <t>00010100000000000000</t>
  </si>
  <si>
    <t>00010000000000000000</t>
  </si>
  <si>
    <t>00010500000000000000</t>
  </si>
  <si>
    <t>00010600000000000000</t>
  </si>
  <si>
    <t>00010800000000000000</t>
  </si>
  <si>
    <t>00011100000000000000</t>
  </si>
  <si>
    <t>00011600000000000000</t>
  </si>
  <si>
    <t>00011200000000000000</t>
  </si>
  <si>
    <t>ШТРАФЫ, САНКЦИИ, ВОЗМЕЩЕНИЕ УЩЕРБА</t>
  </si>
  <si>
    <t>ЗАДОЛЖЕННОСТЬ И ПЕРЕРАСЧЕТЫ ПО ОТМЕНЕННЫМ НАЛОГАМ, СБОРАМ И ИНЫМ ОБЯЗАТЕЛЬНЫМ ПЛАТЕЖАМ</t>
  </si>
  <si>
    <t>00010606000000000110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</si>
  <si>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</si>
  <si>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СОБСТВЕННОСТИ,  в том числе:</t>
  </si>
  <si>
    <t>ПЛАТЕЖИ ПРИ ПОЛЬЗОВАНИИ ПРИРОДНЫМИ РЕСУРСАМИ</t>
  </si>
  <si>
    <t>ДОХОДЫ ОТ ПРОДАЖИ МАТЕРИАЛЬНЫХ И НЕМАТЕРИАЛЬНЫХ АКТИВОВ</t>
  </si>
  <si>
    <t>00010601020040000110</t>
  </si>
  <si>
    <t>Коды бюджетной                         классификации Российской Федерации</t>
  </si>
  <si>
    <t>00010102010010000110</t>
  </si>
  <si>
    <t>00010102021010000110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</si>
  <si>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</si>
  <si>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РФ</t>
  </si>
  <si>
    <t>00010102022010000110</t>
  </si>
  <si>
    <t>00010102030010000110</t>
  </si>
  <si>
    <t>00010102040010000110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</si>
  <si>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</si>
  <si>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00010606012040000110</t>
  </si>
  <si>
    <t>00010606022040000110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</si>
  <si>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</si>
  <si>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</si>
  <si>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</si>
  <si>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ГОСУДАРСТВЕННАЯ ПОШЛИНА</t>
  </si>
  <si>
    <t>00010803010010000110</t>
  </si>
  <si>
    <t>Государственная пошлина за выдачу разрешения на установку рекламной конструкции</t>
  </si>
  <si>
    <t>00010900000000000000</t>
  </si>
  <si>
    <t>00011105024040000120</t>
  </si>
  <si>
    <t>00011109044040000120</t>
  </si>
  <si>
    <t>00011400000000000000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</si>
  <si>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</si>
  <si>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00011700000000000000</t>
  </si>
  <si>
    <t>00011603010010000140</t>
  </si>
  <si>
    <t>00011603030010000140</t>
  </si>
  <si>
    <t>00011606000010000140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</si>
  <si>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</si>
  <si>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00011625050010000140</t>
  </si>
  <si>
    <t>00011625060010000140</t>
  </si>
  <si>
    <t xml:space="preserve">Денежные взыскания (штрафы) за нарушение земельного законодательства </t>
  </si>
  <si>
    <t>00011628000010000140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</si>
  <si>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</si>
  <si>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</si>
  <si>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</si>
  <si>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00011300000000000000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</si>
  <si>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</si>
  <si>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</si>
  <si>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Налог на доходы физических лиц с доходов, полученных  физическими  лицами, являющимися  налоговыми  резидентами РФ в виде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</si>
  <si>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  при получении заёмных (кредитных)средств </t>
  </si>
  <si>
    <t>00011107014040000120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</si>
  <si>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</si>
  <si>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00011406012040000430</t>
  </si>
  <si>
    <t>00011406024040000430</t>
  </si>
  <si>
    <t>Денежные взыскания (штрафы) за нарушение законодательства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</si>
  <si>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Денежные взыскания (штрафы) за нарушение законодательства  в   области  охраны окружающей среды</t>
  </si>
  <si>
    <t>00020200000000000000</t>
  </si>
  <si>
    <t>БЕЗВОЗМЕЗДНЫЕ ПОСТУПЛЕНИЯ</t>
  </si>
  <si>
    <t>00020201001040000151</t>
  </si>
  <si>
    <t xml:space="preserve">Дотации  бюджетам  городских  округов  на выравнивание бюджетной обеспеченности </t>
  </si>
  <si>
    <t>ИТОГО    ДОХОДОВ:</t>
  </si>
  <si>
    <t>ВСЕГО    ДОХОДОВ:</t>
  </si>
  <si>
    <t>00011632000040000140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</si>
  <si>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</si>
  <si>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00011701040040000180</t>
  </si>
  <si>
    <t>Невыясненные поступления, зачисляемые в бюджеты городских округов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</si>
  <si>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</si>
  <si>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</si>
  <si>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00010904010010000110</t>
  </si>
  <si>
    <t>Налог на имущество предприятий</t>
  </si>
  <si>
    <t>Прочие местные налоги и сборы</t>
  </si>
  <si>
    <t>тыс.руб.</t>
  </si>
  <si>
    <t xml:space="preserve">к решению Белогорского городского                                                  </t>
  </si>
  <si>
    <t xml:space="preserve">Приложение № 1    </t>
  </si>
  <si>
    <t>Совета народных депутатов</t>
  </si>
  <si>
    <t>Доходы, получаемые в виде арендной  платы, а также средства от продажи права на заключение договоров аренды  за земли находящиеся в собственности городских округов, (за исключением земельных участков муниципальных бюджетных и автономных учреждений.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</si>
  <si>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</si>
  <si>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00020203999040000151</t>
  </si>
  <si>
    <t>Субвенции бюджетам  городских округов на организационное обеспечение деятельности  административных  комиссий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</si>
  <si>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</si>
  <si>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00020203021040000151</t>
  </si>
  <si>
    <t>Субвенции   бюджетам  городских  округов  на  ежемесячное  денежное  вознаграждение  за  классное  руководство.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</si>
  <si>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</si>
  <si>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</si>
  <si>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</si>
  <si>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</si>
  <si>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</si>
  <si>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</si>
  <si>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</si>
  <si>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</si>
  <si>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</si>
  <si>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00010503020010000110</t>
  </si>
  <si>
    <t>Единый сельскохозяйственный налог (за налоговые периоды, истекшие  до 1 января 2011 года)</t>
  </si>
  <si>
    <t>00010807150011000110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</si>
  <si>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</si>
  <si>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Налог  на доходы физических  лиц с  доходов, полученных  физическими лицами, являющимися иностранными гражданами, осуществляющими трудовую деятельность по найму у физических лиц на основании патента.</t>
  </si>
  <si>
    <t>00020000000000000000</t>
  </si>
  <si>
    <t>БЕЗВОЗМЕЗДНЫЕ ПОСТУПЛЕНИЯ ОТ ДРУГИХ БЮДЖЕТОВ БЮДЖЕТНОЙ СИСТЕМЫ РОССИЙСКОЙ ФЕДЕРАЦИИ</t>
  </si>
  <si>
    <t>00010102070010000110</t>
  </si>
  <si>
    <t>00011105012040000120</t>
  </si>
  <si>
    <t>ДОХОДЫ ОТ ОКАЗАНИЯ ПЛАТНЫХ УСЛУГ (РАБОТ) И КОМПЕНСАЦИИ ЗАТРАТ ГОСУДАРСТВА</t>
  </si>
  <si>
    <t>00011302994040000130</t>
  </si>
  <si>
    <t>Прочие доходы от компенсации затрат бюджетов городских округов</t>
  </si>
  <si>
    <t>00011402043040000410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</si>
  <si>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</si>
  <si>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00011625000000000140</t>
  </si>
  <si>
    <t>00020203000000000151</t>
  </si>
  <si>
    <t>Субвенции  бюджетам  субъектов РФ и муниципальных образований</t>
  </si>
  <si>
    <t>Прочие  субвенции бюджетам городских округов</t>
  </si>
  <si>
    <t>Единый сельскохозяйственный налог</t>
  </si>
  <si>
    <t>00010503010010000110</t>
  </si>
  <si>
    <t>00020203007040000151</t>
  </si>
  <si>
    <t>Субвенции бюджетам городских округов на составление списков кандидатов в присяжные  заседатели федеральных судов общей  юрисдикции в Российской федерации</t>
  </si>
  <si>
    <t>Плановые назначения на 2012 год</t>
  </si>
  <si>
    <t>00020203026040000151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</si>
  <si>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</si>
  <si>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00020203029040000151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</si>
  <si>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</si>
  <si>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00020203027040000151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</si>
  <si>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</si>
  <si>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</si>
  <si>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</si>
  <si>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</si>
  <si>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00020204000000000151</t>
  </si>
  <si>
    <t xml:space="preserve"> Иные  межбюджетные  трансферты</t>
  </si>
  <si>
    <t>00020204025040000151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</si>
  <si>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</si>
  <si>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00020204999040000151</t>
  </si>
  <si>
    <t>Прочие   межбюджетные трансферты, передаваемые бюджетам городских округов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</si>
  <si>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</si>
  <si>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Доходы местного бюджета на 2012 год</t>
  </si>
  <si>
    <t>00011301994040000130</t>
  </si>
  <si>
    <t>Прочие доходы от  оказания  платных услуг (работ)   получателями средств  бюджетов городских округов</t>
  </si>
  <si>
    <t>00011201010010000120</t>
  </si>
  <si>
    <t>Плата за выбросы загрязняющих веществ в атмосферный воздух стационарными объектами</t>
  </si>
  <si>
    <t>00011201020010000120</t>
  </si>
  <si>
    <t>Плата за выбросы загрязняющих веществ в атмосферный воздух  передвижными объектами</t>
  </si>
  <si>
    <t>00011201030010000120</t>
  </si>
  <si>
    <t>Плата за выбросы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</si>
  <si>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</si>
  <si>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</si>
  <si>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00011201050010000120</t>
  </si>
  <si>
    <t>Плата за иные виды негативного воздействия  на окружающую среду</t>
  </si>
  <si>
    <t>00010807140010000110</t>
  </si>
  <si>
    <t>Государственная пошлина за государственную регистрацию транспортных средств и иные юридически значимые действия, связанные  с изменениями и выдачей документов на транспортные  средства,  регистрационных знаков, водительских удостоверений</t>
  </si>
  <si>
    <t>23.12.2011  №   50/345</t>
  </si>
  <si>
    <t>ИТОГО РАСХОДОВ: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</si>
  <si>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</si>
  <si>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</si>
  <si>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</si>
  <si>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</si>
  <si>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Периодическая печать  и издательства</t>
  </si>
  <si>
    <t>1202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</si>
  <si>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</si>
  <si>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</si>
  <si>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</si>
  <si>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</si>
  <si>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</si>
  <si>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</si>
  <si>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ФИЗИЧЕСКАЯ КУЛЬТУРА 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</si>
  <si>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</si>
  <si>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</si>
  <si>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</si>
  <si>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</si>
  <si>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</si>
  <si>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</si>
  <si>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</si>
  <si>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</si>
  <si>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</si>
  <si>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</si>
  <si>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</si>
  <si>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</si>
  <si>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</si>
  <si>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ЗДРАВООХРАНЕНИЕ</t>
  </si>
  <si>
    <t>0900</t>
  </si>
  <si>
    <t>Другие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</si>
  <si>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</si>
  <si>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</si>
  <si>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</si>
  <si>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</si>
  <si>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</si>
  <si>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Расходы на исполнение закона Амурской области "О социальных гарантиях педагогическим работникам области"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</si>
  <si>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</si>
  <si>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</si>
  <si>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</si>
  <si>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</si>
  <si>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</si>
  <si>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</si>
  <si>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</si>
  <si>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</si>
  <si>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</si>
  <si>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</si>
  <si>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 xml:space="preserve">Сбор,  удаление отходов и очистка сточных вод </t>
  </si>
  <si>
    <t>0602</t>
  </si>
  <si>
    <t>ОХРАНА ОКРУЖАЮЩЕЙ СРЕДЫ</t>
  </si>
  <si>
    <t>0600</t>
  </si>
  <si>
    <t>Другие вопросы 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</si>
  <si>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</si>
  <si>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</si>
  <si>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</si>
  <si>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</si>
  <si>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</si>
  <si>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</si>
  <si>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</si>
  <si>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</si>
  <si>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</si>
  <si>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</si>
  <si>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</si>
  <si>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</si>
  <si>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0409</t>
  </si>
  <si>
    <t>Лесное хозяйство</t>
  </si>
  <si>
    <t>0407</t>
  </si>
  <si>
    <t>Сельское хозяйство и рыболовство</t>
  </si>
  <si>
    <t>0405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</si>
  <si>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</si>
  <si>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</si>
  <si>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</si>
  <si>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</si>
  <si>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</si>
  <si>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</si>
  <si>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 xml:space="preserve">НАЦИОНАЛЬНАЯ БЕЗОПАСНОСТЬ И ПРАВООХРАНИТЕЛЬНАЯ ДЕЯТЕЛЬНОСТЬ </t>
  </si>
  <si>
    <t>0300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</si>
  <si>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</si>
  <si>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</si>
  <si>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</si>
  <si>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</si>
  <si>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</si>
  <si>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</si>
  <si>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</si>
  <si>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</si>
  <si>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</si>
  <si>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</si>
  <si>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</si>
  <si>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</si>
  <si>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</si>
  <si>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</si>
  <si>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</si>
  <si>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</si>
  <si>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</si>
  <si>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</si>
  <si>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 xml:space="preserve">Плановые назначения на  2012год </t>
  </si>
  <si>
    <t xml:space="preserve">Наименование разделов и подразделов </t>
  </si>
  <si>
    <t>Код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</si>
  <si>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2012 ГОД</t>
    </r>
  </si>
  <si>
    <t>23.12.2011  №  50/345</t>
  </si>
  <si>
    <t>к решению Белогорского                   городского Совета народных                 депутатов</t>
  </si>
  <si>
    <t>Приложение № 2</t>
  </si>
  <si>
    <t>Итого  расходов:</t>
  </si>
  <si>
    <t>852</t>
  </si>
  <si>
    <t>452 99 00</t>
  </si>
  <si>
    <t>013</t>
  </si>
  <si>
    <t>Уплата прочих налогов, сборов и иных обязательных платежей</t>
  </si>
  <si>
    <t>244</t>
  </si>
  <si>
    <t>Прочая закупка товаров, работ и услуг для муниципальных нужд</t>
  </si>
  <si>
    <t>242</t>
  </si>
  <si>
    <t>Закупка товаров, работ, услуг в сфере информационно-коммуникационных технологий</t>
  </si>
  <si>
    <t>111</t>
  </si>
  <si>
    <t>Фонд оплаты труда и страховые взносы</t>
  </si>
  <si>
    <t>Обеспечение деятельности (оказание услуг)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</si>
  <si>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</si>
  <si>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002 04 00</t>
  </si>
  <si>
    <t>851</t>
  </si>
  <si>
    <t>Уплата налога на имущество организаций и земельного налога</t>
  </si>
  <si>
    <t>121</t>
  </si>
  <si>
    <t xml:space="preserve">Центральный аппарат </t>
  </si>
  <si>
    <t>002 00 00</t>
  </si>
  <si>
    <t>Руководство и управление в сфере  установленных функций органов государственной власти субъектов Российской Федерации  и органов местного самоуправления</t>
  </si>
  <si>
    <t>795 12 00</t>
  </si>
  <si>
    <t>Выполнение функций органами местного самоуправления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</si>
  <si>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</si>
  <si>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795 20 00</t>
  </si>
  <si>
    <t>ГЦП "Развитие и сохранение культуры и искусства г.Белогорска на 2012-2015 годы"</t>
  </si>
  <si>
    <t>795 00 00</t>
  </si>
  <si>
    <t>Целевые программы муниципальных образований</t>
  </si>
  <si>
    <t>611</t>
  </si>
  <si>
    <t>442 99 00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</si>
  <si>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</si>
  <si>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442 00 00</t>
  </si>
  <si>
    <t>Библиотеки</t>
  </si>
  <si>
    <t>441 99 00</t>
  </si>
  <si>
    <t>441 00 00</t>
  </si>
  <si>
    <t>Музеи и постоянные выставки</t>
  </si>
  <si>
    <t>621</t>
  </si>
  <si>
    <t>440 99 00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</si>
  <si>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</si>
  <si>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440 02 00</t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</si>
  <si>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</si>
  <si>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440 00 00</t>
  </si>
  <si>
    <t>Учреждения культуры и мероприятия в сфере культуры и кинематографии</t>
  </si>
  <si>
    <t>Культура</t>
  </si>
  <si>
    <t>Культура, кинематография</t>
  </si>
  <si>
    <t>423 99 00</t>
  </si>
  <si>
    <t>423 00 00</t>
  </si>
  <si>
    <t>Учреждения по внешкольной работе с детьми</t>
  </si>
  <si>
    <t>Образование</t>
  </si>
  <si>
    <t>Муниципальное казенное учреждение "Управление культуры Администрации г.Белогорск"</t>
  </si>
  <si>
    <t>795 16  00</t>
  </si>
  <si>
    <t>012</t>
  </si>
  <si>
    <t>795 16 00</t>
  </si>
  <si>
    <t>ГЦП "Развитие  физической культуры и спорта на территории  г. Белогорск на 2012-2014 годы"</t>
  </si>
  <si>
    <t>Физическая культура и спорт</t>
  </si>
  <si>
    <t>313</t>
  </si>
  <si>
    <t>522 06 00</t>
  </si>
  <si>
    <t>Пособия и компенсации по публичным нормативным обязательствам</t>
  </si>
  <si>
    <t xml:space="preserve"> Дополнительные гарантии по социальной поддержке детей -сирот и детей, оставшихся без попечения родителей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</si>
  <si>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</si>
  <si>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</si>
  <si>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</si>
  <si>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321</t>
  </si>
  <si>
    <t>Пособия и компенсации гражданам и иные социальные выплаты, кроме публичных нормативных обязательств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</si>
  <si>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средств  областного бюджета</t>
  </si>
  <si>
    <t>005</t>
  </si>
  <si>
    <t>Иные безвозмездные и безвозвратные перечисления</t>
  </si>
  <si>
    <t>Социальные выплаты</t>
  </si>
  <si>
    <t>520 00 00</t>
  </si>
  <si>
    <t>795 15 00</t>
  </si>
  <si>
    <t>ГЦП" Меры адресной поддержки  отдельных категорий граждан  г.Белогорска  на 2009 - 2014 годы" (материальная помощь на оздоровление детей)</t>
  </si>
  <si>
    <t>795 00  00</t>
  </si>
  <si>
    <t>Социальная политика</t>
  </si>
  <si>
    <t>522 09 02</t>
  </si>
  <si>
    <t>Организация  и осуществление и деятельности по и попечительству  в отношении  совершеннолетних лиц, признанных  судом недееспособными вследствие психического расстройства или ограничения  судом в дееспособности вследствие  злоупотребления спиртными напитками и наркотическими  средствами.</t>
  </si>
  <si>
    <t>522 09 00</t>
  </si>
  <si>
    <t xml:space="preserve">Организация и осуществление деятельности по опеке и попечительству 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</si>
  <si>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</si>
  <si>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Здравоохранение</t>
  </si>
  <si>
    <t>795 09 00</t>
  </si>
  <si>
    <t>ГЦП "Профилактика правонарушений  в  г. Белогорск на 2010 -2014 годы"</t>
  </si>
  <si>
    <t>795 04 00</t>
  </si>
  <si>
    <t>ГЦП "Профилактика терроризма и экстремизма на территории муниципального образования г.Белогорск на 2012-2013 годы"</t>
  </si>
  <si>
    <t>795 19 00</t>
  </si>
  <si>
    <t>ГЦП "Развитие образования г. Белогорск на 2011-2015 годы"</t>
  </si>
  <si>
    <t>522 09 01</t>
  </si>
  <si>
    <t>Организация и осуществление деятельности по опеке и попечительству в отношении  несовершеннолетних лиц</t>
  </si>
  <si>
    <t>452 99  00</t>
  </si>
  <si>
    <t>112</t>
  </si>
  <si>
    <t>Иные выплаты персоналу, за исключением фонда оплаты труда</t>
  </si>
  <si>
    <t>452 00  00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</si>
  <si>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</si>
  <si>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323</t>
  </si>
  <si>
    <t>524 19 03</t>
  </si>
  <si>
    <t>Приобретение товаров, работ, услуг в пользу граждан</t>
  </si>
  <si>
    <t>Расходы, связанные с частичной оплатой стоимости путевок для детей работающих граждан в организации отдыха и оздоровления детей в каникулярное время из средств местного бюджета</t>
  </si>
  <si>
    <t>432 03 00</t>
  </si>
  <si>
    <t>Мероприятия по оздоровлению и отдыху детей проживающих на территории муниципального образования</t>
  </si>
  <si>
    <t>431 01 00</t>
  </si>
  <si>
    <t>Оздоровление детей</t>
  </si>
  <si>
    <t>Молодежная политика  и оздоровление детей</t>
  </si>
  <si>
    <t>622</t>
  </si>
  <si>
    <t>520 30 00</t>
  </si>
  <si>
    <t>Субсидии автономным учреждениям на иные цели</t>
  </si>
  <si>
    <t>620</t>
  </si>
  <si>
    <t>Субсидии  автономным учреждениям</t>
  </si>
  <si>
    <t>612</t>
  </si>
  <si>
    <t>Субсидии бюджетным учреждениям на иные цели</t>
  </si>
  <si>
    <t>610</t>
  </si>
  <si>
    <t>Субсидии бюджетным учреждениям</t>
  </si>
  <si>
    <t>Обеспечение расходов на реализацию основных общеобразовательных программ в образовательных учреждениях</t>
  </si>
  <si>
    <t>520 09 02</t>
  </si>
  <si>
    <t>Ежемесячное  денежное вознаграждение за классное руководство за счет средств областного бюджета</t>
  </si>
  <si>
    <t>520 09 00</t>
  </si>
  <si>
    <t xml:space="preserve">Ежемесячное денежное вознаграждение за классное руководство  </t>
  </si>
  <si>
    <t>421 99 00</t>
  </si>
  <si>
    <t>421 00 00</t>
  </si>
  <si>
    <t>Школы-детские сады, школы начальные, неполные средние и средние</t>
  </si>
  <si>
    <t>522 08 00</t>
  </si>
  <si>
    <t>Финансовое обеспечение расходов по воспитанию и обучению  детей-инвалидов в дошкольных образовательных учреждениях</t>
  </si>
  <si>
    <t>420 99 00</t>
  </si>
  <si>
    <t>420 00 00</t>
  </si>
  <si>
    <t>Детские дошкольные учреждения</t>
  </si>
  <si>
    <t>Муниципальное казенное учреждение "Комитет по образованию и делам молодежи Администрации города Белогорск"</t>
  </si>
  <si>
    <t>292 02 00</t>
  </si>
  <si>
    <t>011</t>
  </si>
  <si>
    <t>Мероприятия в области охраны, восстановления и использования лесов</t>
  </si>
  <si>
    <t xml:space="preserve">Лесное хозяйство </t>
  </si>
  <si>
    <t>Национальная экономика</t>
  </si>
  <si>
    <t>795 18 00</t>
  </si>
  <si>
    <t>ГЦП " Накопление имущества радиационной, химической, биологической и медицинской  защиты в запасе городского округа города Белогорск в период с 2009 по 2021 годы"</t>
  </si>
  <si>
    <t>Целевые программы муниципальных образований, в том числе:</t>
  </si>
  <si>
    <t>302 99 00</t>
  </si>
  <si>
    <t>302 00 00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</si>
  <si>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</si>
  <si>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</si>
  <si>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Муниципальное казенное учреждение "Управление по делам  гражданской обороны и чрезвычайным ситуациям города Белогорск"</t>
  </si>
  <si>
    <t>010</t>
  </si>
  <si>
    <t xml:space="preserve">Обеспечение деятельности подведомственных учреждений </t>
  </si>
  <si>
    <t>452 00 00</t>
  </si>
  <si>
    <t>Другие вопросы в области  физической культуры и спорта</t>
  </si>
  <si>
    <t>795 17  00</t>
  </si>
  <si>
    <t>795 17 00</t>
  </si>
  <si>
    <t>ГЦП "Социальное и экономическое развитие с. Низинное муниципального образования г.Белогорск на 2011-2013 годы"</t>
  </si>
  <si>
    <t>Муниципальное казенное учреждение "Управление по физической культуре и спорту Администрации города Белогорск"</t>
  </si>
  <si>
    <t>600 05 00</t>
  </si>
  <si>
    <t>009</t>
  </si>
  <si>
    <t>Прочие мероприятия по благоустройству городских округов и поселений</t>
  </si>
  <si>
    <t>600 00 00</t>
  </si>
  <si>
    <t>Жилищно-коммунальное хозяйство</t>
  </si>
  <si>
    <t>093 99 00</t>
  </si>
  <si>
    <t>Обеспечение деятельности подведомственных учреждений</t>
  </si>
  <si>
    <t>093 00 00</t>
  </si>
  <si>
    <t>Учреждения по обеспечению хозяйственного обслуживания</t>
  </si>
  <si>
    <t>Общегосударственные вопросы</t>
  </si>
  <si>
    <t>Муниципальное казенное учреждение "Служба по обеспечению деятельности органов местного самоуправления" города Белогорск</t>
  </si>
  <si>
    <t>514 05 00</t>
  </si>
  <si>
    <t>007</t>
  </si>
  <si>
    <t>Реализация муниципальных функций в области социальной политики</t>
  </si>
  <si>
    <t>ГЦП" Меры адресной поддержки  отдельных категорий граждан  г.Белогорска  на 2009 - 2014 годы"</t>
  </si>
  <si>
    <t>322</t>
  </si>
  <si>
    <t>795 11  00</t>
  </si>
  <si>
    <t>Субсидия гражданам на приобретение жилья</t>
  </si>
  <si>
    <t>ГЦП "Обеспечение жильем молодых семей г.Белогорска на 2009-2015 годы"</t>
  </si>
  <si>
    <t>400 01 00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</si>
  <si>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</si>
  <si>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Сбор и удаление твердых отходов</t>
  </si>
  <si>
    <t>Сбор, удаление отходов и очистка сточных вод</t>
  </si>
  <si>
    <t>Охрана окружающей среды</t>
  </si>
  <si>
    <t>796 01 00</t>
  </si>
  <si>
    <t>ГЦП "Капитальный ремонт многоквартирных домов на территории муниципального образования г. Белогорск в 2012 году"</t>
  </si>
  <si>
    <t>796 00 00</t>
  </si>
  <si>
    <t>Адресные программы муниципальных образований, в том числе:</t>
  </si>
  <si>
    <t>795 13 00</t>
  </si>
  <si>
    <t>ГЦП "Чистая вода на 2009-2017 годы"</t>
  </si>
  <si>
    <t>795 08 00</t>
  </si>
  <si>
    <t>в том числе в части расходов на заготовку топлива м/б</t>
  </si>
  <si>
    <t>ГЦП "Реформирование и модернизация жилищно-коммунального комплекса г. Белогорска на 2009-2015 гг."</t>
  </si>
  <si>
    <t>122</t>
  </si>
  <si>
    <t>Другие вопросы в области жилищно-коммунального хозяйства</t>
  </si>
  <si>
    <t>795 14 00</t>
  </si>
  <si>
    <t xml:space="preserve">ГЦП "Развитие наружного освещения города Белогорск  на 2011-2015 годы" </t>
  </si>
  <si>
    <t>600 04 00</t>
  </si>
  <si>
    <t>Организация и содержание мест захоронения</t>
  </si>
  <si>
    <t>600 03 00</t>
  </si>
  <si>
    <t>Озеленение</t>
  </si>
  <si>
    <t>600 01 00</t>
  </si>
  <si>
    <t>Уличное освещение</t>
  </si>
  <si>
    <t>810</t>
  </si>
  <si>
    <t>3510500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</si>
  <si>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</si>
  <si>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на возмещение части затрат на откачку и вывоз жидких нечистот из неканализованного жилищного фонда</t>
  </si>
  <si>
    <t>796 02 00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</si>
  <si>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</si>
  <si>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795 10 00</t>
  </si>
  <si>
    <t>ГЦП "Переселение граждан из ветхого и аварийного жилищного фонда города Белогорска на 2009-2014 годы"</t>
  </si>
  <si>
    <t>360 03 00</t>
  </si>
  <si>
    <t>Мероприятия в области жилищно-коммунального  хозяйства</t>
  </si>
  <si>
    <t>360 00 00</t>
  </si>
  <si>
    <t>Поддержка жилищного хозяйства</t>
  </si>
  <si>
    <t>795 07 00</t>
  </si>
  <si>
    <t>ГЦП "Развитие дорожной сети г. Белогорска на 2009-2014 гг."</t>
  </si>
  <si>
    <t>315 02 44</t>
  </si>
  <si>
    <t>Содержание автомобильных дорог</t>
  </si>
  <si>
    <t>Дорожное хозяйство (дорожные фонды)</t>
  </si>
  <si>
    <t>Муниципальное казенное учреждение "Управление жилищно-коммунального хозяйства Администрации города Белогорск"</t>
  </si>
  <si>
    <t>002 25 00</t>
  </si>
  <si>
    <t>006</t>
  </si>
  <si>
    <t>Руководитель контрольно-счетной палаты муниципального образования и его заместители</t>
  </si>
  <si>
    <t>Контрольно-счетная палата  муниципального образования город Белогорск</t>
  </si>
  <si>
    <t>505 36 02</t>
  </si>
  <si>
    <t>004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</si>
  <si>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</si>
  <si>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>090 03 00</t>
  </si>
  <si>
    <t>Оценка недвижимости, признание прав и регулирование отношений по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</si>
  <si>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</si>
  <si>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собственностью</t>
  </si>
  <si>
    <t>Муниципальное казенное учреждение "Комитет имущественных отношений Администрации города Белогорск"</t>
  </si>
  <si>
    <t>730</t>
  </si>
  <si>
    <t>065 03 00</t>
  </si>
  <si>
    <t>003</t>
  </si>
  <si>
    <t>Обслуживание муниципального долга</t>
  </si>
  <si>
    <t>0920000</t>
  </si>
  <si>
    <t>0115</t>
  </si>
  <si>
    <t>Финансовая поддержка на возвратной основе (уменьшение задолженности по бюджетным кредитам)</t>
  </si>
  <si>
    <t>Финансовая поддержка на возвратной основе (увеличение задолженности по бюджетным кредитам)</t>
  </si>
  <si>
    <t>Процентные платежи по муниципальному долгу</t>
  </si>
  <si>
    <t>065 00 00</t>
  </si>
  <si>
    <t>Процентные  платежи по долговым обязательствам</t>
  </si>
  <si>
    <t>Обслуживание государственного внутреннего  и муниципального долга</t>
  </si>
  <si>
    <t>795 06 00</t>
  </si>
  <si>
    <t>Программа повышения эффективности бюджетных расходов в муниципальном образовании г. Белогорск на период до 2012 года</t>
  </si>
  <si>
    <t>Муниципальное казенное учреждение "Финансовое управление Администрации города Белогорск"</t>
  </si>
  <si>
    <t>457 99 00</t>
  </si>
  <si>
    <t>002</t>
  </si>
  <si>
    <t>457 00 00</t>
  </si>
  <si>
    <t>Периодические издания, учрежденные органами законодательной и исполнительной  власти</t>
  </si>
  <si>
    <t>Периодическая печать и издательства</t>
  </si>
  <si>
    <t xml:space="preserve"> Средства массовой информации</t>
  </si>
  <si>
    <t>ГЦП "Меры адресной поддержки отдельных категорий граждан г. Белогорска на 2009-2014 годы"</t>
  </si>
  <si>
    <t>490 06 00</t>
  </si>
  <si>
    <t>Выплаты муниципальной доплаты к пенсии</t>
  </si>
  <si>
    <t>490 00 00</t>
  </si>
  <si>
    <t>Пенсии</t>
  </si>
  <si>
    <t>522 07 00</t>
  </si>
  <si>
    <t>Организация деятельности  комиссий по делам несовершеннолетних и защите их прав</t>
  </si>
  <si>
    <t>795 02 00</t>
  </si>
  <si>
    <t>ГЦП "Развитие агропромышленного комплекса муниципального образования г. Белогорск на 2010-2012 годы"</t>
  </si>
  <si>
    <t>795 01 00</t>
  </si>
  <si>
    <t>ГЦП "Создание условий для развития малого и среднего бизнеса в г. Белогорске на 2011-2015 годы"</t>
  </si>
  <si>
    <t>340 03 00</t>
  </si>
  <si>
    <t>Мероприятия по землеустройству и землепользованию</t>
  </si>
  <si>
    <t>340 00 00</t>
  </si>
  <si>
    <t>Реализация государственных функций в области национальной экономики</t>
  </si>
  <si>
    <t>338 00 00</t>
  </si>
  <si>
    <t>Мероприятия в области строительства, архитектуры и градостроительства</t>
  </si>
  <si>
    <t>795 03 00</t>
  </si>
  <si>
    <t>ГЦП "Противодействие злоупотреблению наркотическими средствами и их незаконному обороту на 2010-2014 годы"</t>
  </si>
  <si>
    <t>795 05 00</t>
  </si>
  <si>
    <t>Прочая закупка товаров, работ и услуг для государственных нужд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</si>
  <si>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</si>
  <si>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522 03 00</t>
  </si>
  <si>
    <t>Организационное обеспечение деятельности административных комиссий</t>
  </si>
  <si>
    <t>522 02 00</t>
  </si>
  <si>
    <t>Государственное управление охраной труда на территориях  муниципальных образований</t>
  </si>
  <si>
    <t>870</t>
  </si>
  <si>
    <t>070 05 00</t>
  </si>
  <si>
    <t>Резервные средства</t>
  </si>
  <si>
    <t>Резервные фонды местных администраций</t>
  </si>
  <si>
    <t>070 00 00</t>
  </si>
  <si>
    <t>020 02 04</t>
  </si>
  <si>
    <t>Проведение выборов главы муниципального образования</t>
  </si>
  <si>
    <t>020 00 00</t>
  </si>
  <si>
    <t>Проведение выборов и референдумов</t>
  </si>
  <si>
    <t>001 40 00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</si>
  <si>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</si>
  <si>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001 00 00</t>
  </si>
  <si>
    <t>Руководство и управление в сфере установленных функций органов  местного самоуправления</t>
  </si>
  <si>
    <t xml:space="preserve">Судебная система </t>
  </si>
  <si>
    <t>002 03 00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</si>
  <si>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</si>
  <si>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</si>
  <si>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Белогорск</t>
  </si>
  <si>
    <t>002 11 00</t>
  </si>
  <si>
    <t>001</t>
  </si>
  <si>
    <t>Председатель представительного органа муниципального образования</t>
  </si>
  <si>
    <t>Совет народных депутатов Белогорского городского самоуправления</t>
  </si>
  <si>
    <t xml:space="preserve">Плановые назначения на 2012 год </t>
  </si>
  <si>
    <t>ВР</t>
  </si>
  <si>
    <t>ЦСР</t>
  </si>
  <si>
    <t>ПР</t>
  </si>
  <si>
    <t>Раз</t>
  </si>
  <si>
    <t>Код главы</t>
  </si>
  <si>
    <t>Наименование</t>
  </si>
  <si>
    <t>Ведомственная структура бюджета на 2012 год</t>
  </si>
  <si>
    <t>23.12.2011  №  50/345
__________2010 г. № ____</t>
  </si>
  <si>
    <t>к решению Белогорского городского Совета народных депутатов</t>
  </si>
  <si>
    <t>Приложение № 4</t>
  </si>
  <si>
    <t>ВСЕГО:</t>
  </si>
  <si>
    <t>Итого по разделу 2:</t>
  </si>
  <si>
    <t>ГЦП "Меры адресной поддержки  отдельных категорий граждан  г.Белогорска  на 2009 - 2011 годы"</t>
  </si>
  <si>
    <t>2.3.</t>
  </si>
  <si>
    <t>Дополнительные гарантии по социальной поддержке детей-сирот и детей, оставшихся без попечения родителей, за счет средств областного бюджета</t>
  </si>
  <si>
    <t>2.2.</t>
  </si>
  <si>
    <t>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</si>
  <si>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2.1.</t>
  </si>
  <si>
    <t>2. Муниципальное казенное учреждение "Комитет по образованию, делам молодежи Администрации города Белогорск"</t>
  </si>
  <si>
    <t>Итого по разделу 1:</t>
  </si>
  <si>
    <t>1.1.</t>
  </si>
  <si>
    <t>1. Администрация города Белогорск</t>
  </si>
  <si>
    <t xml:space="preserve">Наименование  </t>
  </si>
  <si>
    <t>№ п/п</t>
  </si>
  <si>
    <t>тыс. руб.</t>
  </si>
  <si>
    <t>предусмотренных к финансированию из местного бюджета на 2012 год</t>
  </si>
  <si>
    <t>публичных нормативных обязательств</t>
  </si>
  <si>
    <t>ПЕРЕЧЕНЬ</t>
  </si>
  <si>
    <t xml:space="preserve">23.12.2011 № 50/345  
</t>
  </si>
  <si>
    <t>к решению Белогорского  городского Совета народных депутатов</t>
  </si>
  <si>
    <t>Приложение №10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</si>
  <si>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</si>
  <si>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</si>
  <si>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</si>
  <si>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</si>
  <si>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</si>
  <si>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</si>
  <si>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</si>
  <si>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</si>
  <si>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</si>
  <si>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</si>
  <si>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</si>
  <si>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</si>
  <si>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</si>
  <si>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</si>
  <si>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</si>
  <si>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</si>
  <si>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</si>
  <si>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</si>
  <si>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</si>
  <si>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</si>
  <si>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</si>
  <si>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</si>
  <si>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</si>
  <si>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</si>
  <si>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</si>
  <si>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</si>
  <si>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</si>
  <si>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</si>
  <si>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</si>
  <si>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</si>
  <si>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</si>
  <si>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</si>
  <si>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</si>
  <si>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</si>
  <si>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</si>
  <si>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</si>
  <si>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</si>
  <si>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</si>
  <si>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дефицита местного бюджета  на 2012 год</t>
  </si>
  <si>
    <t>Источники внутреннего финансирования</t>
  </si>
  <si>
    <t>23.12.2011  № 50/345</t>
  </si>
  <si>
    <t>к решению Белогорского городского</t>
  </si>
  <si>
    <t>Приложение № 3</t>
  </si>
  <si>
    <t>классификации</t>
  </si>
  <si>
    <t xml:space="preserve"> осуществляется администратором, указанным  в  группировочнном  коде  бюджетной  </t>
  </si>
  <si>
    <t xml:space="preserve">* Администрирование  поступлений  по всем подгруппам, подстатьям, подвидам   </t>
  </si>
  <si>
    <t>Невыясненные поступления, зачисляемые в бюджеты  городских  округов</t>
  </si>
  <si>
    <t>117 01040 04 0000 180</t>
  </si>
  <si>
    <t>000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</si>
  <si>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</si>
  <si>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</si>
  <si>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округов).</t>
  </si>
  <si>
    <t>116 32000 04 0000140</t>
  </si>
  <si>
    <t>Иные  доходы  местного  бюджета, администрирование  которых  может  осуществляться  главными  администраторами  местного  бюджета  в пределах  их  компетенции</t>
  </si>
  <si>
    <t>Прочие безвозмездные поступления  в бюджеты городских округов</t>
  </si>
  <si>
    <t>207 04000 04 0000 180</t>
  </si>
  <si>
    <t>Поступления от денежных пожертвований, предоставляемых  негосударствеными    организациями получателям  средств  бюджетов городских округов</t>
  </si>
  <si>
    <t>204 04012 04 0000 180</t>
  </si>
  <si>
    <t>Поступления от денежных пожертвований, предоставляемых  государствеными  (муниципальными)  организациями получателям  средств  бюджетов городских округов</t>
  </si>
  <si>
    <t>203 04012 04 0000 180</t>
  </si>
  <si>
    <t>Прочие  доходы  от   оказания  платных услуг (работ)  получателями средств  бюджетов  городских  округов.</t>
  </si>
  <si>
    <t>113 01994 04 0000 130</t>
  </si>
  <si>
    <t>Муниципальное казенное учреждение "Управление культуры Администрации г. Белогорск"</t>
  </si>
  <si>
    <t>Муниципальное казенное учреждение "Управление по делам  гражданской  обороны и чрезвычайным ситуациям города  Белогорск"</t>
  </si>
  <si>
    <t>Муниципальное казенное учреждение  "Служба по обеспечению деятельности органов местного самоуправления" города Белогорск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</si>
  <si>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казенных).</t>
  </si>
  <si>
    <t>111 09044  04 0000 120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</si>
  <si>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</si>
  <si>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108 07173 01 1000 110</t>
  </si>
  <si>
    <t>Мунципальное казенное учреждение "Управление жилищно-коммунального хозяйства Администрации города  Белогорск"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</si>
  <si>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</si>
  <si>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</si>
  <si>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округов.</t>
  </si>
  <si>
    <t>1 14  06012 04 0000430</t>
  </si>
  <si>
    <r>
      <t xml:space="preserve">Доходы  от  реализации  имущества,  находящегося  в  оперативном  управлении  учреждений, находящихся  в  ведении  органов  управления  городских  округов (за  исключением  имущества  муниципальных  </t>
    </r>
    <r>
      <rPr>
        <sz val="12"/>
        <rFont val="Times New Roman"/>
        <family val="1"/>
      </rPr>
      <t>бюджетных</t>
    </r>
    <r>
      <rPr>
        <sz val="12"/>
        <color indexed="8"/>
        <rFont val="Times New Roman"/>
        <family val="1"/>
      </rPr>
      <t xml:space="preserve"> и автономных  учреждений),  в  части  реализации  основных  средств    по  указанному  имуществу.</t>
    </r>
  </si>
  <si>
    <t>114 02042 04 0000 410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</si>
  <si>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</si>
  <si>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</si>
  <si>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 xml:space="preserve"> Доходы  от  продажи  материальных  и  нематериальных  активов</t>
  </si>
  <si>
    <t>114 00000 00 0000 000</t>
  </si>
  <si>
    <t>Доходы от  оказания  платных  услуг (работ)  и  компенсации  затрат  государства</t>
  </si>
  <si>
    <t>113 00000 00 0000 000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</si>
  <si>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</si>
  <si>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</si>
  <si>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</si>
  <si>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</si>
  <si>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</si>
  <si>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</si>
  <si>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</rPr>
      <t>бюджетных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 автономных  учреждений, а  также  имущества  муниципальных  унитарных  предприятий, в том  числе  казенных).</t>
    </r>
  </si>
  <si>
    <t>Доходы от  использования  имущества, находящегося  в государственной  и  муниципальной  собственности</t>
  </si>
  <si>
    <t>111 00000 00 0000 000</t>
  </si>
  <si>
    <t>Государственная пошлина за выдачу разрешения на  установку  рекламной  конструкции</t>
  </si>
  <si>
    <t>108 07150 01 1000 110</t>
  </si>
  <si>
    <t>Государственная  пошлина</t>
  </si>
  <si>
    <t>108 00000 00 0000 000</t>
  </si>
  <si>
    <t>Муниципальное казенное учреждение "Комитет имущественных отношений Администрации города  Белогорск"</t>
  </si>
  <si>
    <t xml:space="preserve">Безвозмездные  поступления </t>
  </si>
  <si>
    <t xml:space="preserve"> 200 00000 00 0000 000 *</t>
  </si>
  <si>
    <t>Прочие неналоговые доходы  бюджетов  городских  округов</t>
  </si>
  <si>
    <t>117 05040 04 0000 180</t>
  </si>
  <si>
    <t>Прочие  неналоговые  доходы</t>
  </si>
  <si>
    <t>117 00000 00 0000 000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</si>
  <si>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</si>
  <si>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 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</si>
  <si>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</si>
  <si>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Штрафы, санкции,  возмещение  ущерба</t>
  </si>
  <si>
    <t>116 00000 00 0000 000</t>
  </si>
  <si>
    <t>Прочие  доходы  от   компенсации  затрат  бюджетов  городских  округов.</t>
  </si>
  <si>
    <t>113 02994 04 0000 130</t>
  </si>
  <si>
    <t>Проценты, полученные от предоставления бюджетных кредитов   внутри  страны    за счет средств бюджетов  городских  округов</t>
  </si>
  <si>
    <t>111 03040 04 0000 120</t>
  </si>
  <si>
    <t>доходов  местного  бюджета</t>
  </si>
  <si>
    <t>главного  администратора  доходов</t>
  </si>
  <si>
    <t>Наименование  главного  администратора   доходов   местного  бюджета</t>
  </si>
  <si>
    <t>Код   бюджетной  классификации  Российской  Федерации</t>
  </si>
  <si>
    <t xml:space="preserve">Перечень  и  коды  главных  администраторов доходов  местного
бюджета – органов местного самоуправления,  а  также  закрепляемые  за  ними виды (подвиды) доходов  местного  бюджета
</t>
  </si>
  <si>
    <t>23.12.2011 № 50/345</t>
  </si>
  <si>
    <r>
      <rPr>
        <b/>
        <sz val="12"/>
        <rFont val="Times New Roman"/>
        <family val="1"/>
      </rPr>
      <t xml:space="preserve">Приложение № 5  </t>
    </r>
    <r>
      <rPr>
        <sz val="12"/>
        <rFont val="Times New Roman"/>
        <family val="1"/>
      </rPr>
      <t xml:space="preserve">                                                                   
</t>
    </r>
  </si>
  <si>
    <t>Условно утвержденные расходы</t>
  </si>
  <si>
    <t>0000</t>
  </si>
  <si>
    <t xml:space="preserve">Плановые назначения на  2014год </t>
  </si>
  <si>
    <t xml:space="preserve">Плановые назначения на  2013год 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</si>
  <si>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 ПЛАНОВЫЙ ПЕРИОД 2013 и 2014 ГОДОВ</t>
    </r>
  </si>
  <si>
    <t>23.12.2011 №  50/345</t>
  </si>
  <si>
    <t>Приложение № 2.1</t>
  </si>
  <si>
    <t>Учреждения культуры и мероприятия в сфере образования</t>
  </si>
  <si>
    <t>520 13 02</t>
  </si>
  <si>
    <t>520 10 02</t>
  </si>
  <si>
    <t>423 99  00</t>
  </si>
  <si>
    <t>420 02 00</t>
  </si>
  <si>
    <t>Муниципальное казенное учреждение "Комитет по образованию и делам молодежи  Администрации города Белогорск"</t>
  </si>
  <si>
    <t xml:space="preserve">Субсидия бюджетным учреждениям на финансовое обеспечение муниципального задания на оказание государственных услуг (выполнения работ) </t>
  </si>
  <si>
    <t>999 00 00</t>
  </si>
  <si>
    <t>00</t>
  </si>
  <si>
    <t/>
  </si>
  <si>
    <t xml:space="preserve">Проведение выборов депутатов городского Совета </t>
  </si>
  <si>
    <t xml:space="preserve">Плановые назначения на 2014 год </t>
  </si>
  <si>
    <t xml:space="preserve">Плановые назначения на 2013 год </t>
  </si>
  <si>
    <t>Ведомственная структура бюджета на плановый период 2013 и 2014 годов</t>
  </si>
  <si>
    <t>23.12.2011 № 50/345
__________2010 г. № ____</t>
  </si>
  <si>
    <t>Приложение № 4.1</t>
  </si>
  <si>
    <t xml:space="preserve"> плановые назначения на 2014 год</t>
  </si>
  <si>
    <t xml:space="preserve"> плановые назначения на 2013 год</t>
  </si>
  <si>
    <t>дефицита местного бюджета  на плановый период 2013 и 2014 годов</t>
  </si>
  <si>
    <t>Приложение № 3.1</t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</si>
  <si>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</si>
  <si>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</si>
  <si>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</si>
  <si>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</si>
  <si>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</si>
  <si>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</si>
  <si>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</si>
  <si>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</si>
  <si>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 xml:space="preserve"> 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</si>
  <si>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01 03 00 00 04 0000 810</t>
  </si>
  <si>
    <t xml:space="preserve"> 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</si>
  <si>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01 03 00 00 04 0000 710</t>
  </si>
  <si>
    <t>01 02 00 00 04 0000 810</t>
  </si>
  <si>
    <t>01 02  00 00 04 0000 710</t>
  </si>
  <si>
    <t>Муниципальное казенное учреждение "Финансовое  управление  Администрации  города  Белогорск"</t>
  </si>
  <si>
    <t>Код  группы, подгруппы, статьи  и вида  источников</t>
  </si>
  <si>
    <t>Код          главы</t>
  </si>
  <si>
    <t xml:space="preserve">Перечень главных  администраторов  источников  внутреннего  финансирования  дефицита  местного  бюджета </t>
  </si>
  <si>
    <t xml:space="preserve">                                        23.12.2011 №  50/345</t>
  </si>
  <si>
    <t xml:space="preserve">                                       Совета народных депутатов</t>
  </si>
  <si>
    <t xml:space="preserve">                                       к решению Белогорского городского                                                  </t>
  </si>
  <si>
    <t xml:space="preserve">                               Приложение № 3.2    </t>
  </si>
  <si>
    <t>Денежные взыскания (штрафы) за нарушение законодательства в  области охраны окружающей среды</t>
  </si>
  <si>
    <t>116 25050 01 0000 140</t>
  </si>
  <si>
    <t>924</t>
  </si>
  <si>
    <t>Министерство  природных  ресурсов  Амурской  области</t>
  </si>
  <si>
    <t>116  90040 04 0000 140</t>
  </si>
  <si>
    <t>918</t>
  </si>
  <si>
    <t>Министерство здравоохранения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</si>
  <si>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</si>
  <si>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116 21040 04 0000 140</t>
  </si>
  <si>
    <t>Федеральная  служба  судебных  приставов</t>
  </si>
  <si>
    <t>Денежные взыскания (штрафы)  за  нарушение  земельного  законодательства</t>
  </si>
  <si>
    <t>116  25060 01  0000 140</t>
  </si>
  <si>
    <t>Федеральная  служба  государственной регистрации, кадастра и картографии</t>
  </si>
  <si>
    <t>192</t>
  </si>
  <si>
    <t>Федеральная  миграционная  служба</t>
  </si>
  <si>
    <t>188</t>
  </si>
  <si>
    <t>Денежные взыскания (штрафы) за  правонарушения в области дорожного движения</t>
  </si>
  <si>
    <t>116 30000 01 0000 140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</si>
  <si>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</si>
  <si>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116 08000 01 0000 140</t>
  </si>
  <si>
    <t>116 28000 01 0000 140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</si>
  <si>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регистрационных  знаков, водительских удостоверений.</t>
  </si>
  <si>
    <t>108 07140 01  0000 110</t>
  </si>
  <si>
    <t>Министерство  внутренних  дел  Российской  Федерации</t>
  </si>
  <si>
    <t>187</t>
  </si>
  <si>
    <t>Министерство  обороны  Российской     Федерации</t>
  </si>
  <si>
    <t>182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</si>
  <si>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</si>
  <si>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</si>
  <si>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</si>
  <si>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НК РФ, а также  штрафы, взыскание которых осуществляется  на основание ранее действовавшей ст. 117 НК РФ.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</si>
  <si>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</si>
  <si>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</si>
  <si>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</si>
  <si>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</si>
  <si>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</si>
  <si>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</si>
  <si>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</si>
  <si>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</si>
  <si>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</si>
  <si>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</si>
  <si>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</si>
  <si>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</si>
  <si>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</si>
  <si>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</si>
  <si>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</si>
  <si>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</si>
  <si>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</si>
  <si>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</si>
  <si>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</si>
  <si>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</si>
  <si>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</si>
  <si>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</si>
  <si>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</si>
  <si>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</si>
  <si>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</si>
  <si>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</si>
  <si>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</si>
  <si>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 доходы  физических  лиц</t>
  </si>
  <si>
    <t xml:space="preserve">101 02000 01 0000 110 </t>
  </si>
  <si>
    <t>Федеральная  налоговая  служба</t>
  </si>
  <si>
    <t>177</t>
  </si>
  <si>
    <t>Министерство  РФ  по  делам  гражданской  обороны, чрезвычайным  ситуациям  и  ликвидации  последствий  стихийных  бедствий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</si>
  <si>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</si>
  <si>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116  33040 04 0000 140</t>
  </si>
  <si>
    <t>161</t>
  </si>
  <si>
    <t>Федеральная  антимонопольная  служба</t>
  </si>
  <si>
    <t>150</t>
  </si>
  <si>
    <t>Федеральная  служба  по  труду  и  занятости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</si>
  <si>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</si>
  <si>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</si>
  <si>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Федеральная   служба  по  надзору  в  сфере  защиты  прав  потребителей  и  благополучия человека</t>
  </si>
  <si>
    <t>117</t>
  </si>
  <si>
    <t>Инспекция  государственного  строительного  надзора  Амурской области</t>
  </si>
  <si>
    <t>116</t>
  </si>
  <si>
    <t>Государственная  жилищная  инспекция   Амурской области</t>
  </si>
  <si>
    <t>Денежные взыскания (штрафы)  за правонарушения в области дорожного движения</t>
  </si>
  <si>
    <t>116  30000 01 0000 140</t>
  </si>
  <si>
    <t>106</t>
  </si>
  <si>
    <t>Федеральная  служба  по  надзору  в  сфере  транспорта</t>
  </si>
  <si>
    <t>096</t>
  </si>
  <si>
    <t>Федеральная служба  по надзору в сфере связи, информационных  технологий и массовых коммуникаций</t>
  </si>
  <si>
    <t>081</t>
  </si>
  <si>
    <t>Денежные взыскания (штрафы)  за  нарушение    законодательства  об охране  и  использовании  животного  мира</t>
  </si>
  <si>
    <t>116  25030 01  0000 140</t>
  </si>
  <si>
    <t>Федеральная  служба  по  ветеринарному и  фитосанитарному  надзору</t>
  </si>
  <si>
    <t>116 25030 01 0000 140</t>
  </si>
  <si>
    <t>076</t>
  </si>
  <si>
    <t>Федеральное  агенство  по  рыболовству</t>
  </si>
  <si>
    <t>060</t>
  </si>
  <si>
    <t>Федеральная  служба  по  надзору  в  сфере  здравоохранения  и  социального  развития</t>
  </si>
  <si>
    <t>048</t>
  </si>
  <si>
    <t>116 25030 01  0000 140</t>
  </si>
  <si>
    <t>112 01050 01 0000 120</t>
  </si>
  <si>
    <t>112 01040 01 0000 120</t>
  </si>
  <si>
    <t>112 01030 01 0000 120</t>
  </si>
  <si>
    <t>112 01020 01 0000 120</t>
  </si>
  <si>
    <t>112 01010 01 0000 120</t>
  </si>
  <si>
    <t>Федеральная служба по надзору в сфере природопользования</t>
  </si>
  <si>
    <t>116 90040 04 0000 140</t>
  </si>
  <si>
    <t>019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</si>
  <si>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 регистрационных  знаков, водительских удостоверений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</si>
  <si>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</si>
  <si>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доходов местного  бюджета</t>
  </si>
  <si>
    <t>главного администратора  доходов</t>
  </si>
  <si>
    <t>Наименование главного администратора доходов местного бюджета</t>
  </si>
  <si>
    <t>Код бюджетной  классификации  Российской  Федерации</t>
  </si>
  <si>
    <t xml:space="preserve">Перечень и коды главных администраторов доходов местного бюджета - органов государственной власти (органов  государственной  власти  Российской  Федерации, органов государственной  власти  субъекта  Российской  Федерации), а также закрепляемые за ними виды (подвиды) доходов местного бюджета </t>
  </si>
  <si>
    <r>
      <rPr>
        <b/>
        <sz val="12"/>
        <rFont val="Times New Roman"/>
        <family val="1"/>
      </rPr>
      <t xml:space="preserve">Приложение № 6  </t>
    </r>
    <r>
      <rPr>
        <sz val="12"/>
        <rFont val="Times New Roman"/>
        <family val="1"/>
      </rPr>
      <t xml:space="preserve">                                                                   
</t>
    </r>
  </si>
  <si>
    <t>Итого по разделу 7:</t>
  </si>
  <si>
    <t>"Программа повышения эффективности бюджетных расходов в муниципальном образовании г. Белогорск на период  до 2012 года"</t>
  </si>
  <si>
    <t>7.1.</t>
  </si>
  <si>
    <t>7. Муниципальное казенное учреждение "Финансовое управление Администрации города Белогорск"</t>
  </si>
  <si>
    <t>Итого по разделу 6:</t>
  </si>
  <si>
    <t>ГЦП "Энергосбережение и повышение энергетической эффективности на территории муниципального образования г. Белогорск на 2010-2014 годы"</t>
  </si>
  <si>
    <t>6.2.</t>
  </si>
  <si>
    <t>Подпрограмма "Формирование единого культурного пространства, создание условий для обеспечения доступа различных групп граждан к культурным благам и информационным ресурсам"</t>
  </si>
  <si>
    <t>Подпрограмма "Реконструкция парков и скверов г.Белогорска"</t>
  </si>
  <si>
    <t>Подпрограмма "Реклама и издательская деятельность"</t>
  </si>
  <si>
    <t>Подпрограмма "Обновление специального оборудования учреждений культуры"</t>
  </si>
  <si>
    <t>Подпрограмма "Строительство, реконструкция, техническое переоснащение объектов учреждений культуры г.Белогорска"</t>
  </si>
  <si>
    <t>Подпрограмма "Капитальный ремонт муниципальных объектов культуры города Белогорска"</t>
  </si>
  <si>
    <t>Подпрограмма "Обеспечение сохранности историко-культурного наследия недвижимых памятников истории и культуры, музейных фондов"</t>
  </si>
  <si>
    <t>Подпрограмма "Развитие библиотечного дела"</t>
  </si>
  <si>
    <t>Подпрограмма "Организация и проведение городских  культурно-массовых мероприятий"</t>
  </si>
  <si>
    <t>Подпрограмма "Развитие народного самодеятельного художественного творчества"</t>
  </si>
  <si>
    <t>в том числе:</t>
  </si>
  <si>
    <t>ГЦП "Развитие и сохранение культуры и искусства  г.Белогорска на 2012-2015 годы"</t>
  </si>
  <si>
    <t>6.1.</t>
  </si>
  <si>
    <t>6. Муниципальное казенное учреждение "Управление культуры Администрации г.Белогорск"</t>
  </si>
  <si>
    <t>Итого по разделу 5:</t>
  </si>
  <si>
    <t>ГЦП "Развитие физической культуры и спорта на территории г. Белогорск на 2012-2014 годы"</t>
  </si>
  <si>
    <t>5.5.</t>
  </si>
  <si>
    <t>ГЦП "Меры адресной поддержки отдельных категорий граждан г. Белогорска  на 2009 - 2014 годы"</t>
  </si>
  <si>
    <t>5.4.</t>
  </si>
  <si>
    <t>ГЦП "Профилактика правонарушений в г. Белогорск на 2010-2014 годы"</t>
  </si>
  <si>
    <t>5.3.</t>
  </si>
  <si>
    <t>ГЦП " Профилактика терроризма и экстремизма на территории муниципального образования г. Белогорск на 2012-2013 годы"</t>
  </si>
  <si>
    <t>5.2.</t>
  </si>
  <si>
    <t>Подпрограмма "Обеспечение безопасности образовательных учреждений"</t>
  </si>
  <si>
    <t>Подпрограмма "Развитие  дошкольного образования"</t>
  </si>
  <si>
    <t>Подпрограмма "Лицензирование образовательных учреждений"</t>
  </si>
  <si>
    <t>Подпрограмма "Совершенствование организации питания в общеобразовательных учреждениях"</t>
  </si>
  <si>
    <t>Подпрограмма "Развитие инновационной  образовательной деятельности"</t>
  </si>
  <si>
    <t>Подпрограмма "Организация летнего отдыха, оздоровления и занятости детей и подростков"</t>
  </si>
  <si>
    <t>Подпрограмма "Развитие  образования детей -инвалидов"</t>
  </si>
  <si>
    <t>Подпрограмма "Одаренные дети"</t>
  </si>
  <si>
    <t>Подпрограмма "Патриотическое воспитание жителей города Белогорска"</t>
  </si>
  <si>
    <t>ГЦП "Развитие  образования  г. Белогорск на 2011-2015 годы"</t>
  </si>
  <si>
    <t>5.1.</t>
  </si>
  <si>
    <t>5. Муниципальное казенное учреждение "Комитет по образованию, делам молодежи Администрации города Белогорск"</t>
  </si>
  <si>
    <t>Итого по разделу 4:</t>
  </si>
  <si>
    <t>4.2.</t>
  </si>
  <si>
    <t>4.1.</t>
  </si>
  <si>
    <t>4.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</si>
  <si>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3:</t>
  </si>
  <si>
    <t>ГЦП "Социальное и экономическое развитие с. Низинное муниципального образования г. Белогорск на 2011-2013 годы"</t>
  </si>
  <si>
    <t>3.2.</t>
  </si>
  <si>
    <t>3.1.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</si>
  <si>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</si>
  <si>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2.9.</t>
  </si>
  <si>
    <t>ГЦП "Развитие наружного освещения города Белогорск на 2011-2015 годы"</t>
  </si>
  <si>
    <t>2.8.</t>
  </si>
  <si>
    <t>2.7.</t>
  </si>
  <si>
    <t>2.6.</t>
  </si>
  <si>
    <t>ГЦП  "Обеспечение жильем молодых семей г. Белогорска  на 2009-2015 годы"</t>
  </si>
  <si>
    <t>2.5.</t>
  </si>
  <si>
    <t>ГЦП "Переселение граждан из ветхого и аварийного жилищного фонда г. Белогорске на 2009-2014 годы"</t>
  </si>
  <si>
    <t>2.4.</t>
  </si>
  <si>
    <t>ГЦП "Реформирование и модернизация жилищно-коммунального комплекса г.Белогорска на 2009-2015 годы"</t>
  </si>
  <si>
    <t>ГЦП "Развитие дорожной сети  г. Белогорска на 2009-2014 годы"</t>
  </si>
  <si>
    <t>2. Муниципальное казенное учреждение "Управление жилищно-коммунального хозяйства Администрации города Белогорск"</t>
  </si>
  <si>
    <t>1.6</t>
  </si>
  <si>
    <t>1.5.</t>
  </si>
  <si>
    <t>1.4.</t>
  </si>
  <si>
    <t>1.3.</t>
  </si>
  <si>
    <t>1.2.</t>
  </si>
  <si>
    <t>ГЦП "Создание условий для развития малого и среднего бизнеса в г.Белогорске на 2011-2015 годы"</t>
  </si>
  <si>
    <t>1.  Администрация города Белогорск</t>
  </si>
  <si>
    <t>План на 2012 год</t>
  </si>
  <si>
    <t>Наименование  раздела/программы</t>
  </si>
  <si>
    <t xml:space="preserve">предусмотренных к финансированию из местного бюджета в 2012 году </t>
  </si>
  <si>
    <t>долгосрочных городских целевых программ,</t>
  </si>
  <si>
    <t>Приложение №7</t>
  </si>
  <si>
    <t>6. Муниципальное казенное учреждение "Управление культуры Администрации г. Белогорск"</t>
  </si>
  <si>
    <t>5.5</t>
  </si>
  <si>
    <t>5.4</t>
  </si>
  <si>
    <t>5.3</t>
  </si>
  <si>
    <t>5.2</t>
  </si>
  <si>
    <t>5. Муниципальные казенное учреждение "Комитет по образованию, делам молодежи Администрации города Белогорск"</t>
  </si>
  <si>
    <t>4.2</t>
  </si>
  <si>
    <t>3.2</t>
  </si>
  <si>
    <t>ГЦП "Переселение граждан из ветхого и аварийного жилищного фонда г. Белогорск на 2009-2014 годы"</t>
  </si>
  <si>
    <t>План на 2014 год</t>
  </si>
  <si>
    <t>План на 2013 год</t>
  </si>
  <si>
    <t>предусмотренных к финансированию из местного бюджета на плановый период 2013 и 2014 годов</t>
  </si>
  <si>
    <t>Приложение № 7.1</t>
  </si>
  <si>
    <t>Погашение  бюджетами городских округов кредитов  от других бюджетов бюджетной системы Российской Федерации в валюте Россиской Федерации</t>
  </si>
  <si>
    <t>Получение кредитов  от других бюджетов бюджетной системы Российской Федерации бюджетами городских округов в валюте Россиской Федерации</t>
  </si>
  <si>
    <t>Бюджетные кредиты от других бюджетов  бюджетной системы  Российской Федерации</t>
  </si>
  <si>
    <t>Погашение  бюджетами городских округов  кредитов  от кредитных организаций в валюте Россиской Федерации</t>
  </si>
  <si>
    <t>Получение кредитов  от кредитных организаций бюджетами городских округов в валюте Россиской Федерации</t>
  </si>
  <si>
    <t>Кредиты   кредитных  организаций в валюте Российской Федерации</t>
  </si>
  <si>
    <t>в  том  числе</t>
  </si>
  <si>
    <t>Муниципальные  внутренние  заимствования</t>
  </si>
  <si>
    <t xml:space="preserve">                                       города  Белогорска на 2012 год</t>
  </si>
  <si>
    <t xml:space="preserve">Программа муниципальных  внутренних  заимствований  </t>
  </si>
  <si>
    <t>23.12.2011   № 50/345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</si>
  <si>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</si>
  <si>
    <t>2014 год</t>
  </si>
  <si>
    <t>2013 год</t>
  </si>
  <si>
    <t>города  Белогорска на  плановый период 2013 и 2014 годов</t>
  </si>
  <si>
    <r>
      <rPr>
        <b/>
        <sz val="13"/>
        <rFont val="Times New Roman"/>
        <family val="1"/>
      </rPr>
      <t>Приложение № 8.1</t>
    </r>
    <r>
      <rPr>
        <sz val="13"/>
        <rFont val="Times New Roman"/>
        <family val="1"/>
      </rPr>
      <t xml:space="preserve">                                                                 
</t>
    </r>
  </si>
  <si>
    <t>МУП "Белогорсктехинвентаризация"</t>
  </si>
  <si>
    <t>2.</t>
  </si>
  <si>
    <t>Прочие предприятия</t>
  </si>
  <si>
    <t>МУП  "Экспресс г.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</si>
  <si>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</si>
  <si>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</si>
  <si>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</si>
  <si>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</si>
  <si>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</si>
  <si>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 xml:space="preserve">  платежей на 2012 год и плановый период 2013 и 2014 годов</t>
  </si>
  <si>
    <t>города Белогорска, остающейся после уплаты налогов и иных обязательных</t>
  </si>
  <si>
    <t>отчисления части прибыли муниципальных унитарных предприятий</t>
  </si>
  <si>
    <t>Нормативы</t>
  </si>
  <si>
    <t xml:space="preserve"> 23.12.2011  № 50/245</t>
  </si>
  <si>
    <t>Приложение № 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</si>
</sst>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#,##0.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0" fontId="15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49" fontId="9" fillId="0" borderId="10" xfId="0" applyNumberFormat="1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10" fontId="5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center" wrapText="1" indent="11"/>
    </xf>
    <xf numFmtId="0" fontId="5" fillId="0" borderId="0" xfId="0" applyNumberFormat="1" applyFont="1" applyBorder="1" applyAlignment="1">
      <alignment horizontal="left" vertical="center" wrapText="1" indent="1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 indent="11"/>
    </xf>
    <xf numFmtId="0" fontId="5" fillId="0" borderId="0" xfId="0" applyNumberFormat="1" applyFont="1" applyAlignment="1">
      <alignment horizontal="left" vertical="center" wrapText="1" indent="1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64" fontId="32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 vertical="top" wrapText="1"/>
    </xf>
    <xf numFmtId="49" fontId="33" fillId="0" borderId="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34" fillId="0" borderId="14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34" borderId="0" xfId="0" applyFont="1" applyFill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vertical="center" wrapText="1"/>
    </xf>
    <xf numFmtId="49" fontId="32" fillId="0" borderId="15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/>
    </xf>
    <xf numFmtId="164" fontId="34" fillId="0" borderId="16" xfId="0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vertical="center" wrapText="1"/>
    </xf>
    <xf numFmtId="49" fontId="3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164" fontId="34" fillId="0" borderId="14" xfId="0" applyNumberFormat="1" applyFont="1" applyBorder="1" applyAlignment="1">
      <alignment horizontal="right" vertical="center"/>
    </xf>
    <xf numFmtId="164" fontId="34" fillId="0" borderId="1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32" fillId="0" borderId="10" xfId="0" applyNumberFormat="1" applyFont="1" applyBorder="1" applyAlignment="1">
      <alignment horizontal="center" vertical="center"/>
    </xf>
    <xf numFmtId="164" fontId="34" fillId="0" borderId="18" xfId="0" applyNumberFormat="1" applyFont="1" applyBorder="1" applyAlignment="1">
      <alignment horizontal="right" vertical="center"/>
    </xf>
    <xf numFmtId="0" fontId="34" fillId="0" borderId="14" xfId="0" applyFont="1" applyFill="1" applyBorder="1" applyAlignment="1">
      <alignment vertical="center" wrapText="1"/>
    </xf>
    <xf numFmtId="49" fontId="33" fillId="0" borderId="19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32" fillId="0" borderId="19" xfId="0" applyNumberFormat="1" applyFont="1" applyBorder="1" applyAlignment="1">
      <alignment horizontal="center" vertical="center"/>
    </xf>
    <xf numFmtId="164" fontId="34" fillId="0" borderId="20" xfId="0" applyNumberFormat="1" applyFont="1" applyBorder="1" applyAlignment="1">
      <alignment horizontal="right" vertical="center"/>
    </xf>
    <xf numFmtId="49" fontId="33" fillId="0" borderId="16" xfId="0" applyNumberFormat="1" applyFont="1" applyFill="1" applyBorder="1" applyAlignment="1">
      <alignment horizontal="center" vertical="center"/>
    </xf>
    <xf numFmtId="0" fontId="34" fillId="0" borderId="14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/>
    </xf>
    <xf numFmtId="0" fontId="34" fillId="35" borderId="0" xfId="0" applyFont="1" applyFill="1" applyBorder="1" applyAlignment="1">
      <alignment vertical="top" wrapText="1"/>
    </xf>
    <xf numFmtId="49" fontId="33" fillId="0" borderId="14" xfId="0" applyNumberFormat="1" applyFont="1" applyBorder="1" applyAlignment="1">
      <alignment horizontal="center" vertical="top"/>
    </xf>
    <xf numFmtId="164" fontId="34" fillId="0" borderId="16" xfId="0" applyNumberFormat="1" applyFont="1" applyBorder="1" applyAlignment="1">
      <alignment horizontal="right" vertical="center"/>
    </xf>
    <xf numFmtId="0" fontId="34" fillId="0" borderId="22" xfId="0" applyFont="1" applyFill="1" applyBorder="1" applyAlignment="1">
      <alignment vertical="top" wrapText="1"/>
    </xf>
    <xf numFmtId="49" fontId="33" fillId="0" borderId="22" xfId="0" applyNumberFormat="1" applyFont="1" applyBorder="1" applyAlignment="1">
      <alignment horizontal="center" vertical="top"/>
    </xf>
    <xf numFmtId="0" fontId="34" fillId="0" borderId="19" xfId="0" applyFont="1" applyBorder="1" applyAlignment="1">
      <alignment vertical="top" wrapText="1"/>
    </xf>
    <xf numFmtId="49" fontId="33" fillId="0" borderId="19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vertical="top" wrapText="1"/>
    </xf>
    <xf numFmtId="49" fontId="32" fillId="0" borderId="19" xfId="0" applyNumberFormat="1" applyFont="1" applyBorder="1" applyAlignment="1">
      <alignment horizontal="center" vertical="top"/>
    </xf>
    <xf numFmtId="164" fontId="34" fillId="0" borderId="20" xfId="0" applyNumberFormat="1" applyFont="1" applyFill="1" applyBorder="1" applyAlignment="1">
      <alignment horizontal="right" vertical="center"/>
    </xf>
    <xf numFmtId="0" fontId="34" fillId="0" borderId="16" xfId="0" applyFont="1" applyBorder="1" applyAlignment="1">
      <alignment vertical="center" wrapText="1"/>
    </xf>
    <xf numFmtId="49" fontId="33" fillId="0" borderId="22" xfId="0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 wrapText="1"/>
    </xf>
    <xf numFmtId="49" fontId="32" fillId="0" borderId="23" xfId="0" applyNumberFormat="1" applyFont="1" applyBorder="1" applyAlignment="1">
      <alignment horizontal="center" vertical="center"/>
    </xf>
    <xf numFmtId="164" fontId="34" fillId="0" borderId="18" xfId="0" applyNumberFormat="1" applyFont="1" applyFill="1" applyBorder="1" applyAlignment="1">
      <alignment horizontal="right" vertical="center"/>
    </xf>
    <xf numFmtId="49" fontId="33" fillId="0" borderId="19" xfId="0" applyNumberFormat="1" applyFont="1" applyBorder="1" applyAlignment="1">
      <alignment horizontal="center" vertical="center"/>
    </xf>
    <xf numFmtId="0" fontId="34" fillId="34" borderId="14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vertical="center" wrapText="1"/>
    </xf>
    <xf numFmtId="164" fontId="34" fillId="34" borderId="18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top" wrapText="1"/>
    </xf>
    <xf numFmtId="49" fontId="33" fillId="0" borderId="19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32" fillId="0" borderId="23" xfId="0" applyNumberFormat="1" applyFont="1" applyBorder="1" applyAlignment="1">
      <alignment horizontal="center" vertical="top"/>
    </xf>
    <xf numFmtId="49" fontId="36" fillId="0" borderId="14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horizontal="left" vertical="top" wrapText="1"/>
    </xf>
    <xf numFmtId="0" fontId="3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/>
    </xf>
    <xf numFmtId="0" fontId="34" fillId="0" borderId="24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8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33" fillId="0" borderId="0" xfId="0" applyFont="1" applyFill="1" applyAlignment="1">
      <alignment horizontal="right"/>
    </xf>
    <xf numFmtId="1" fontId="33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 vertical="top" wrapText="1"/>
    </xf>
    <xf numFmtId="164" fontId="3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horizontal="right" wrapText="1"/>
    </xf>
    <xf numFmtId="49" fontId="39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right" shrinkToFit="1"/>
    </xf>
    <xf numFmtId="49" fontId="39" fillId="0" borderId="10" xfId="0" applyNumberFormat="1" applyFont="1" applyFill="1" applyBorder="1" applyAlignment="1">
      <alignment horizontal="center" shrinkToFit="1"/>
    </xf>
    <xf numFmtId="49" fontId="33" fillId="0" borderId="10" xfId="0" applyNumberFormat="1" applyFont="1" applyFill="1" applyBorder="1" applyAlignment="1">
      <alignment horizontal="right" vertical="top" shrinkToFit="1"/>
    </xf>
    <xf numFmtId="0" fontId="39" fillId="0" borderId="10" xfId="60" applyFont="1" applyFill="1" applyBorder="1" applyAlignment="1">
      <alignment vertical="top" wrapText="1"/>
      <protection/>
    </xf>
    <xf numFmtId="0" fontId="39" fillId="0" borderId="10" xfId="0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right"/>
    </xf>
    <xf numFmtId="49" fontId="40" fillId="0" borderId="10" xfId="0" applyNumberFormat="1" applyFont="1" applyFill="1" applyBorder="1" applyAlignment="1">
      <alignment vertical="center" wrapText="1"/>
    </xf>
    <xf numFmtId="0" fontId="39" fillId="0" borderId="10" xfId="57" applyFont="1" applyFill="1" applyBorder="1" applyAlignment="1">
      <alignment vertical="top" wrapText="1"/>
      <protection/>
    </xf>
    <xf numFmtId="49" fontId="35" fillId="0" borderId="10" xfId="0" applyNumberFormat="1" applyFont="1" applyFill="1" applyBorder="1" applyAlignment="1">
      <alignment horizontal="right" wrapText="1"/>
    </xf>
    <xf numFmtId="164" fontId="32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vertical="top" wrapText="1"/>
    </xf>
    <xf numFmtId="164" fontId="69" fillId="0" borderId="10" xfId="0" applyNumberFormat="1" applyFont="1" applyFill="1" applyBorder="1" applyAlignment="1">
      <alignment horizontal="right"/>
    </xf>
    <xf numFmtId="49" fontId="69" fillId="0" borderId="10" xfId="0" applyNumberFormat="1" applyFont="1" applyFill="1" applyBorder="1" applyAlignment="1">
      <alignment horizontal="right"/>
    </xf>
    <xf numFmtId="49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vertical="center" wrapText="1"/>
    </xf>
    <xf numFmtId="164" fontId="39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right"/>
    </xf>
    <xf numFmtId="49" fontId="41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right"/>
    </xf>
    <xf numFmtId="164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vertical="top"/>
    </xf>
    <xf numFmtId="0" fontId="39" fillId="0" borderId="10" xfId="53" applyFont="1" applyFill="1" applyBorder="1" applyAlignment="1">
      <alignment vertical="top" wrapText="1"/>
      <protection/>
    </xf>
    <xf numFmtId="49" fontId="39" fillId="0" borderId="10" xfId="0" applyNumberFormat="1" applyFont="1" applyFill="1" applyBorder="1" applyAlignment="1">
      <alignment horizontal="right" vertical="center"/>
    </xf>
    <xf numFmtId="0" fontId="39" fillId="0" borderId="10" xfId="54" applyFont="1" applyFill="1" applyBorder="1" applyAlignment="1">
      <alignment vertical="top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right" vertical="top" wrapText="1"/>
    </xf>
    <xf numFmtId="0" fontId="3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 wrapText="1" indent="7"/>
    </xf>
    <xf numFmtId="0" fontId="32" fillId="0" borderId="0" xfId="0" applyFont="1" applyFill="1" applyAlignment="1">
      <alignment horizontal="left" indent="7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center" vertical="top"/>
    </xf>
    <xf numFmtId="172" fontId="33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 wrapText="1"/>
    </xf>
    <xf numFmtId="16" fontId="33" fillId="0" borderId="10" xfId="0" applyNumberFormat="1" applyFont="1" applyFill="1" applyBorder="1" applyAlignment="1">
      <alignment horizontal="center" vertical="top"/>
    </xf>
    <xf numFmtId="0" fontId="34" fillId="0" borderId="0" xfId="0" applyFont="1" applyAlignment="1">
      <alignment vertical="top" wrapText="1"/>
    </xf>
    <xf numFmtId="0" fontId="33" fillId="0" borderId="10" xfId="0" applyFont="1" applyFill="1" applyBorder="1" applyAlignment="1">
      <alignment horizontal="center" vertical="top"/>
    </xf>
    <xf numFmtId="0" fontId="3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32" fillId="0" borderId="13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 vertical="top"/>
    </xf>
    <xf numFmtId="0" fontId="34" fillId="0" borderId="0" xfId="0" applyFont="1" applyAlignment="1">
      <alignment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34" fillId="0" borderId="0" xfId="0" applyFont="1" applyFill="1" applyAlignment="1">
      <alignment horizontal="left" indent="37"/>
    </xf>
    <xf numFmtId="0" fontId="34" fillId="0" borderId="0" xfId="0" applyFont="1" applyFill="1" applyAlignment="1">
      <alignment horizontal="left" wrapText="1" indent="37"/>
    </xf>
    <xf numFmtId="0" fontId="4" fillId="0" borderId="0" xfId="0" applyFont="1" applyFill="1" applyAlignment="1">
      <alignment horizontal="left" indent="37"/>
    </xf>
    <xf numFmtId="0" fontId="44" fillId="0" borderId="0" xfId="0" applyFont="1" applyFill="1" applyAlignment="1">
      <alignment/>
    </xf>
    <xf numFmtId="172" fontId="70" fillId="0" borderId="10" xfId="0" applyNumberFormat="1" applyFont="1" applyBorder="1" applyAlignment="1">
      <alignment/>
    </xf>
    <xf numFmtId="49" fontId="71" fillId="0" borderId="13" xfId="0" applyNumberFormat="1" applyFont="1" applyBorder="1" applyAlignment="1">
      <alignment horizontal="left" wrapText="1"/>
    </xf>
    <xf numFmtId="49" fontId="71" fillId="0" borderId="11" xfId="0" applyNumberFormat="1" applyFont="1" applyBorder="1" applyAlignment="1">
      <alignment horizontal="left" wrapText="1"/>
    </xf>
    <xf numFmtId="172" fontId="7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left" vertical="top" wrapText="1"/>
    </xf>
    <xf numFmtId="49" fontId="72" fillId="0" borderId="10" xfId="0" applyNumberFormat="1" applyFont="1" applyBorder="1" applyAlignment="1">
      <alignment vertical="top"/>
    </xf>
    <xf numFmtId="49" fontId="73" fillId="0" borderId="10" xfId="0" applyNumberFormat="1" applyFont="1" applyBorder="1" applyAlignment="1">
      <alignment vertical="top" wrapText="1"/>
    </xf>
    <xf numFmtId="49" fontId="71" fillId="0" borderId="10" xfId="0" applyNumberFormat="1" applyFont="1" applyBorder="1" applyAlignment="1">
      <alignment vertical="top" wrapText="1"/>
    </xf>
    <xf numFmtId="49" fontId="70" fillId="0" borderId="10" xfId="0" applyNumberFormat="1" applyFont="1" applyBorder="1" applyAlignment="1">
      <alignment vertical="top"/>
    </xf>
    <xf numFmtId="49" fontId="73" fillId="0" borderId="10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justify" vertical="top" wrapText="1"/>
    </xf>
    <xf numFmtId="0" fontId="73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4" fillId="0" borderId="0" xfId="0" applyFont="1" applyAlignment="1">
      <alignment horizontal="right"/>
    </xf>
    <xf numFmtId="0" fontId="73" fillId="0" borderId="0" xfId="0" applyFont="1" applyAlignment="1">
      <alignment/>
    </xf>
    <xf numFmtId="0" fontId="70" fillId="0" borderId="0" xfId="0" applyFont="1" applyAlignment="1">
      <alignment horizontal="center"/>
    </xf>
    <xf numFmtId="0" fontId="75" fillId="0" borderId="0" xfId="0" applyFont="1" applyAlignment="1">
      <alignment horizontal="left" indent="27"/>
    </xf>
    <xf numFmtId="0" fontId="70" fillId="0" borderId="0" xfId="0" applyFont="1" applyAlignment="1">
      <alignment horizontal="left" indent="27"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49" fontId="34" fillId="0" borderId="0" xfId="0" applyNumberFormat="1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36" fillId="0" borderId="10" xfId="0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justify" wrapText="1"/>
    </xf>
    <xf numFmtId="0" fontId="36" fillId="0" borderId="0" xfId="0" applyFont="1" applyBorder="1" applyAlignment="1">
      <alignment horizontal="justify" vertical="top" wrapText="1"/>
    </xf>
    <xf numFmtId="0" fontId="36" fillId="0" borderId="0" xfId="0" applyFont="1" applyBorder="1" applyAlignment="1">
      <alignment horizontal="left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justify"/>
    </xf>
    <xf numFmtId="0" fontId="34" fillId="0" borderId="10" xfId="0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center" vertical="top"/>
    </xf>
    <xf numFmtId="49" fontId="36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 indent="5"/>
    </xf>
    <xf numFmtId="0" fontId="11" fillId="0" borderId="0" xfId="0" applyFont="1" applyAlignment="1">
      <alignment/>
    </xf>
    <xf numFmtId="164" fontId="34" fillId="0" borderId="10" xfId="0" applyNumberFormat="1" applyFont="1" applyBorder="1" applyAlignment="1">
      <alignment/>
    </xf>
    <xf numFmtId="164" fontId="34" fillId="0" borderId="16" xfId="0" applyNumberFormat="1" applyFont="1" applyBorder="1" applyAlignment="1">
      <alignment/>
    </xf>
    <xf numFmtId="164" fontId="34" fillId="0" borderId="10" xfId="0" applyNumberFormat="1" applyFont="1" applyFill="1" applyBorder="1" applyAlignment="1">
      <alignment horizontal="right" vertical="center"/>
    </xf>
    <xf numFmtId="49" fontId="36" fillId="0" borderId="10" xfId="0" applyNumberFormat="1" applyFont="1" applyBorder="1" applyAlignment="1">
      <alignment wrapText="1"/>
    </xf>
    <xf numFmtId="164" fontId="34" fillId="0" borderId="19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34" fillId="0" borderId="15" xfId="0" applyNumberFormat="1" applyFont="1" applyBorder="1" applyAlignment="1">
      <alignment horizontal="right" vertical="center"/>
    </xf>
    <xf numFmtId="0" fontId="34" fillId="0" borderId="17" xfId="0" applyFont="1" applyBorder="1" applyAlignment="1">
      <alignment vertical="center" wrapText="1"/>
    </xf>
    <xf numFmtId="49" fontId="33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34" fillId="0" borderId="24" xfId="0" applyFont="1" applyBorder="1" applyAlignment="1">
      <alignment horizontal="right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/>
    </xf>
    <xf numFmtId="49" fontId="39" fillId="36" borderId="10" xfId="0" applyNumberFormat="1" applyFont="1" applyFill="1" applyBorder="1" applyAlignment="1">
      <alignment horizontal="center" shrinkToFit="1"/>
    </xf>
    <xf numFmtId="49" fontId="33" fillId="36" borderId="10" xfId="0" applyNumberFormat="1" applyFont="1" applyFill="1" applyBorder="1" applyAlignment="1">
      <alignment horizontal="right" vertical="top" shrinkToFit="1"/>
    </xf>
    <xf numFmtId="0" fontId="50" fillId="36" borderId="10" xfId="0" applyFont="1" applyFill="1" applyBorder="1" applyAlignment="1">
      <alignment vertical="top" wrapText="1"/>
    </xf>
    <xf numFmtId="49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39" fillId="36" borderId="10" xfId="60" applyFont="1" applyFill="1" applyBorder="1" applyAlignment="1">
      <alignment vertical="top" wrapText="1"/>
      <protection/>
    </xf>
    <xf numFmtId="0" fontId="39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wrapText="1"/>
    </xf>
    <xf numFmtId="164" fontId="39" fillId="33" borderId="10" xfId="0" applyNumberFormat="1" applyFont="1" applyFill="1" applyBorder="1" applyAlignment="1">
      <alignment/>
    </xf>
    <xf numFmtId="0" fontId="39" fillId="36" borderId="10" xfId="57" applyFont="1" applyFill="1" applyBorder="1" applyAlignment="1">
      <alignment wrapText="1"/>
      <protection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center" wrapText="1"/>
    </xf>
    <xf numFmtId="49" fontId="40" fillId="34" borderId="10" xfId="0" applyNumberFormat="1" applyFont="1" applyFill="1" applyBorder="1" applyAlignment="1">
      <alignment horizontal="right"/>
    </xf>
    <xf numFmtId="0" fontId="40" fillId="34" borderId="10" xfId="0" applyFont="1" applyFill="1" applyBorder="1" applyAlignment="1">
      <alignment horizontal="center"/>
    </xf>
    <xf numFmtId="49" fontId="40" fillId="34" borderId="10" xfId="0" applyNumberFormat="1" applyFont="1" applyFill="1" applyBorder="1" applyAlignment="1">
      <alignment horizontal="center"/>
    </xf>
    <xf numFmtId="49" fontId="42" fillId="34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vertical="center" wrapText="1"/>
    </xf>
    <xf numFmtId="164" fontId="39" fillId="33" borderId="10" xfId="0" applyNumberFormat="1" applyFont="1" applyFill="1" applyBorder="1" applyAlignment="1">
      <alignment horizontal="right"/>
    </xf>
    <xf numFmtId="49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49" fontId="40" fillId="33" borderId="10" xfId="0" applyNumberFormat="1" applyFont="1" applyFill="1" applyBorder="1" applyAlignment="1">
      <alignment horizontal="center" wrapText="1"/>
    </xf>
    <xf numFmtId="49" fontId="37" fillId="33" borderId="10" xfId="0" applyNumberFormat="1" applyFont="1" applyFill="1" applyBorder="1" applyAlignment="1">
      <alignment vertical="top" wrapText="1"/>
    </xf>
    <xf numFmtId="0" fontId="39" fillId="33" borderId="10" xfId="0" applyFont="1" applyFill="1" applyBorder="1" applyAlignment="1">
      <alignment horizontal="left" wrapText="1"/>
    </xf>
    <xf numFmtId="0" fontId="69" fillId="0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center" wrapText="1"/>
    </xf>
    <xf numFmtId="164" fontId="32" fillId="33" borderId="10" xfId="0" applyNumberFormat="1" applyFont="1" applyFill="1" applyBorder="1" applyAlignment="1">
      <alignment horizontal="right"/>
    </xf>
    <xf numFmtId="49" fontId="39" fillId="33" borderId="10" xfId="0" applyNumberFormat="1" applyFont="1" applyFill="1" applyBorder="1" applyAlignment="1">
      <alignment horizontal="right"/>
    </xf>
    <xf numFmtId="49" fontId="32" fillId="33" borderId="10" xfId="0" applyNumberFormat="1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right"/>
    </xf>
    <xf numFmtId="49" fontId="39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/>
    </xf>
    <xf numFmtId="49" fontId="40" fillId="0" borderId="10" xfId="0" applyNumberFormat="1" applyFont="1" applyBorder="1" applyAlignment="1">
      <alignment horizontal="center" wrapText="1"/>
    </xf>
    <xf numFmtId="49" fontId="40" fillId="0" borderId="10" xfId="0" applyNumberFormat="1" applyFont="1" applyBorder="1" applyAlignment="1">
      <alignment wrapText="1"/>
    </xf>
    <xf numFmtId="49" fontId="51" fillId="0" borderId="10" xfId="0" applyNumberFormat="1" applyFont="1" applyBorder="1" applyAlignment="1">
      <alignment horizontal="center" wrapText="1"/>
    </xf>
    <xf numFmtId="0" fontId="39" fillId="0" borderId="10" xfId="53" applyFont="1" applyFill="1" applyBorder="1" applyAlignment="1">
      <alignment wrapText="1"/>
      <protection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wrapText="1"/>
    </xf>
    <xf numFmtId="0" fontId="39" fillId="0" borderId="10" xfId="54" applyFont="1" applyFill="1" applyBorder="1" applyAlignment="1">
      <alignment wrapText="1"/>
      <protection/>
    </xf>
    <xf numFmtId="49" fontId="40" fillId="0" borderId="10" xfId="0" applyNumberFormat="1" applyFont="1" applyBorder="1" applyAlignment="1">
      <alignment horizontal="right" wrapText="1"/>
    </xf>
    <xf numFmtId="0" fontId="50" fillId="0" borderId="10" xfId="0" applyFont="1" applyFill="1" applyBorder="1" applyAlignment="1">
      <alignment horizontal="left" vertical="center" wrapText="1"/>
    </xf>
    <xf numFmtId="49" fontId="37" fillId="0" borderId="10" xfId="0" applyNumberFormat="1" applyFont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wrapText="1" indent="13"/>
    </xf>
    <xf numFmtId="0" fontId="32" fillId="0" borderId="0" xfId="0" applyFont="1" applyFill="1" applyAlignment="1">
      <alignment horizontal="left" indent="13"/>
    </xf>
    <xf numFmtId="172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indent="30"/>
    </xf>
    <xf numFmtId="0" fontId="75" fillId="0" borderId="0" xfId="0" applyFont="1" applyAlignment="1">
      <alignment horizontal="left" indent="28"/>
    </xf>
    <xf numFmtId="0" fontId="71" fillId="0" borderId="0" xfId="0" applyFont="1" applyAlignment="1">
      <alignment horizontal="left" indent="28"/>
    </xf>
    <xf numFmtId="0" fontId="34" fillId="0" borderId="10" xfId="0" applyFont="1" applyBorder="1" applyAlignment="1">
      <alignment horizontal="justify" vertical="top" wrapText="1"/>
    </xf>
    <xf numFmtId="49" fontId="46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 indent="15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 indent="15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3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left" vertical="top"/>
    </xf>
    <xf numFmtId="49" fontId="3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/>
    </xf>
    <xf numFmtId="49" fontId="3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 indent="12"/>
    </xf>
    <xf numFmtId="0" fontId="34" fillId="0" borderId="0" xfId="0" applyFont="1" applyAlignment="1">
      <alignment horizontal="left" vertical="top" wrapText="1" indent="12"/>
    </xf>
    <xf numFmtId="0" fontId="33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73" fillId="0" borderId="10" xfId="0" applyFont="1" applyBorder="1" applyAlignment="1">
      <alignment horizontal="justify" vertical="top" wrapText="1"/>
    </xf>
    <xf numFmtId="172" fontId="33" fillId="0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wrapText="1"/>
    </xf>
    <xf numFmtId="0" fontId="33" fillId="0" borderId="10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172" fontId="3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wrapText="1"/>
    </xf>
    <xf numFmtId="1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3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9" fontId="33" fillId="0" borderId="10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4" fillId="0" borderId="0" xfId="0" applyFont="1" applyFill="1" applyAlignment="1">
      <alignment horizontal="left" wrapText="1" indent="40"/>
    </xf>
    <xf numFmtId="0" fontId="4" fillId="0" borderId="0" xfId="0" applyFont="1" applyFill="1" applyAlignment="1">
      <alignment horizontal="left" indent="4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49" fontId="34" fillId="0" borderId="10" xfId="0" applyNumberFormat="1" applyFont="1" applyBorder="1" applyAlignment="1">
      <alignment wrapText="1"/>
    </xf>
    <xf numFmtId="0" fontId="34" fillId="0" borderId="10" xfId="0" applyFont="1" applyFill="1" applyBorder="1" applyAlignment="1">
      <alignment horizontal="center"/>
    </xf>
    <xf numFmtId="0" fontId="34" fillId="0" borderId="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34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49" fontId="3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73" fillId="0" borderId="0" xfId="53" applyFont="1">
      <alignment/>
      <protection/>
    </xf>
    <xf numFmtId="49" fontId="72" fillId="0" borderId="0" xfId="53" applyNumberFormat="1" applyFont="1">
      <alignment/>
      <protection/>
    </xf>
    <xf numFmtId="0" fontId="52" fillId="0" borderId="0" xfId="53" applyAlignment="1">
      <alignment wrapText="1"/>
      <protection/>
    </xf>
    <xf numFmtId="49" fontId="72" fillId="0" borderId="0" xfId="53" applyNumberFormat="1" applyFont="1" applyAlignment="1">
      <alignment wrapText="1"/>
      <protection/>
    </xf>
    <xf numFmtId="0" fontId="72" fillId="0" borderId="0" xfId="53" applyFont="1">
      <alignment/>
      <protection/>
    </xf>
    <xf numFmtId="9" fontId="72" fillId="0" borderId="10" xfId="53" applyNumberFormat="1" applyFont="1" applyFill="1" applyBorder="1" applyAlignment="1">
      <alignment horizontal="center"/>
      <protection/>
    </xf>
    <xf numFmtId="49" fontId="72" fillId="0" borderId="10" xfId="53" applyNumberFormat="1" applyFont="1" applyFill="1" applyBorder="1" applyAlignment="1">
      <alignment vertical="top" wrapText="1"/>
      <protection/>
    </xf>
    <xf numFmtId="49" fontId="72" fillId="0" borderId="10" xfId="53" applyNumberFormat="1" applyFont="1" applyFill="1" applyBorder="1" applyAlignment="1">
      <alignment horizontal="center" vertical="top"/>
      <protection/>
    </xf>
    <xf numFmtId="49" fontId="70" fillId="0" borderId="13" xfId="53" applyNumberFormat="1" applyFont="1" applyFill="1" applyBorder="1" applyAlignment="1">
      <alignment horizontal="center" vertical="top"/>
      <protection/>
    </xf>
    <xf numFmtId="49" fontId="70" fillId="0" borderId="12" xfId="53" applyNumberFormat="1" applyFont="1" applyFill="1" applyBorder="1" applyAlignment="1">
      <alignment horizontal="center" vertical="top"/>
      <protection/>
    </xf>
    <xf numFmtId="49" fontId="70" fillId="0" borderId="11" xfId="53" applyNumberFormat="1" applyFont="1" applyFill="1" applyBorder="1" applyAlignment="1">
      <alignment horizontal="center" vertical="top"/>
      <protection/>
    </xf>
    <xf numFmtId="49" fontId="70" fillId="0" borderId="13" xfId="53" applyNumberFormat="1" applyFont="1" applyBorder="1" applyAlignment="1">
      <alignment horizontal="center"/>
      <protection/>
    </xf>
    <xf numFmtId="49" fontId="70" fillId="0" borderId="12" xfId="53" applyNumberFormat="1" applyFont="1" applyBorder="1" applyAlignment="1">
      <alignment horizontal="center"/>
      <protection/>
    </xf>
    <xf numFmtId="49" fontId="70" fillId="0" borderId="11" xfId="53" applyNumberFormat="1" applyFont="1" applyBorder="1" applyAlignment="1">
      <alignment horizontal="center"/>
      <protection/>
    </xf>
    <xf numFmtId="0" fontId="73" fillId="0" borderId="10" xfId="53" applyFont="1" applyBorder="1" applyAlignment="1">
      <alignment horizontal="center" vertical="top" wrapText="1"/>
      <protection/>
    </xf>
    <xf numFmtId="49" fontId="73" fillId="0" borderId="10" xfId="53" applyNumberFormat="1" applyFont="1" applyBorder="1" applyAlignment="1">
      <alignment horizontal="center" vertical="top"/>
      <protection/>
    </xf>
    <xf numFmtId="49" fontId="73" fillId="0" borderId="10" xfId="53" applyNumberFormat="1" applyFont="1" applyBorder="1" applyAlignment="1">
      <alignment wrapText="1"/>
      <protection/>
    </xf>
    <xf numFmtId="0" fontId="74" fillId="0" borderId="0" xfId="53" applyFont="1" applyAlignment="1">
      <alignment horizontal="right"/>
      <protection/>
    </xf>
    <xf numFmtId="0" fontId="72" fillId="0" borderId="0" xfId="53" applyFont="1" applyAlignment="1">
      <alignment horizontal="center" wrapText="1"/>
      <protection/>
    </xf>
    <xf numFmtId="0" fontId="72" fillId="0" borderId="0" xfId="53" applyFont="1" applyAlignment="1">
      <alignment horizontal="center"/>
      <protection/>
    </xf>
    <xf numFmtId="0" fontId="70" fillId="0" borderId="0" xfId="53" applyFont="1" applyAlignment="1">
      <alignment horizontal="center"/>
      <protection/>
    </xf>
    <xf numFmtId="0" fontId="74" fillId="0" borderId="0" xfId="53" applyFont="1">
      <alignment/>
      <protection/>
    </xf>
    <xf numFmtId="0" fontId="72" fillId="0" borderId="0" xfId="53" applyFont="1" applyAlignment="1">
      <alignment horizontal="left" indent="30"/>
      <protection/>
    </xf>
    <xf numFmtId="0" fontId="70" fillId="0" borderId="0" xfId="53" applyFont="1" applyFill="1" applyAlignment="1">
      <alignment horizontal="left" indent="30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7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Примечание 10" xfId="65"/>
    <cellStyle name="Примечание 11" xfId="66"/>
    <cellStyle name="Примечание 12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Примечание 8" xfId="74"/>
    <cellStyle name="Примечание 9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9"/>
  <sheetViews>
    <sheetView zoomScale="117" zoomScaleNormal="117" zoomScalePageLayoutView="0" workbookViewId="0" topLeftCell="A4">
      <selection activeCell="B19" sqref="B19:D19"/>
    </sheetView>
  </sheetViews>
  <sheetFormatPr defaultColWidth="9.00390625" defaultRowHeight="12.75"/>
  <cols>
    <col min="1" max="1" width="18.125" style="4" customWidth="1"/>
    <col min="2" max="2" width="14.00390625" style="4" customWidth="1"/>
    <col min="3" max="3" width="9.125" style="4" customWidth="1"/>
    <col min="4" max="4" width="38.375" style="4" customWidth="1"/>
    <col min="5" max="5" width="12.125" style="5" customWidth="1"/>
    <col min="6" max="6" width="9.25390625" style="25" customWidth="1"/>
    <col min="7" max="7" width="11.00390625" style="4" customWidth="1"/>
    <col min="8" max="8" width="11.375" style="4" bestFit="1" customWidth="1"/>
    <col min="9" max="9" width="12.625" style="4" bestFit="1" customWidth="1"/>
    <col min="10" max="16384" width="9.125" style="4" customWidth="1"/>
  </cols>
  <sheetData>
    <row r="1" ht="12.75" hidden="1"/>
    <row r="2" spans="3:4" ht="15.75" customHeight="1" hidden="1">
      <c r="C2" s="5"/>
      <c r="D2" s="14"/>
    </row>
    <row r="3" spans="3:4" ht="12.75" customHeight="1" hidden="1">
      <c r="C3" s="5"/>
      <c r="D3" s="15"/>
    </row>
    <row r="4" spans="3:6" ht="17.25" customHeight="1">
      <c r="C4" s="5"/>
      <c r="D4" s="73" t="s">
        <v>88</v>
      </c>
      <c r="E4" s="73"/>
      <c r="F4" s="34"/>
    </row>
    <row r="5" spans="3:6" ht="12.75" customHeight="1">
      <c r="C5" s="5"/>
      <c r="D5" s="74" t="s">
        <v>87</v>
      </c>
      <c r="E5" s="74"/>
      <c r="F5" s="35"/>
    </row>
    <row r="6" spans="3:6" ht="12.75" customHeight="1">
      <c r="C6" s="5"/>
      <c r="D6" s="74" t="s">
        <v>89</v>
      </c>
      <c r="E6" s="74"/>
      <c r="F6" s="35"/>
    </row>
    <row r="7" spans="3:6" ht="12.75" customHeight="1">
      <c r="C7" s="5"/>
      <c r="D7" s="74" t="s">
        <v>160</v>
      </c>
      <c r="E7" s="74"/>
      <c r="F7" s="35"/>
    </row>
    <row r="8" spans="3:6" ht="12.75" customHeight="1">
      <c r="C8" s="5"/>
      <c r="D8" s="16"/>
      <c r="E8" s="17"/>
      <c r="F8" s="36"/>
    </row>
    <row r="9" spans="3:4" ht="12.75">
      <c r="C9" s="5"/>
      <c r="D9" s="15"/>
    </row>
    <row r="10" spans="1:6" ht="15.75">
      <c r="A10" s="75" t="s">
        <v>145</v>
      </c>
      <c r="B10" s="75"/>
      <c r="C10" s="75"/>
      <c r="D10" s="75"/>
      <c r="E10" s="76"/>
      <c r="F10" s="37"/>
    </row>
    <row r="11" spans="1:4" ht="15.75" hidden="1">
      <c r="A11" s="77"/>
      <c r="B11" s="77"/>
      <c r="C11" s="77"/>
      <c r="D11" s="77"/>
    </row>
    <row r="12" spans="1:6" ht="12.75">
      <c r="A12" s="6"/>
      <c r="B12" s="6"/>
      <c r="C12" s="6"/>
      <c r="D12" s="6"/>
      <c r="E12" s="21" t="s">
        <v>86</v>
      </c>
      <c r="F12" s="38"/>
    </row>
    <row r="13" spans="1:6" ht="33.75">
      <c r="A13" s="7" t="s">
        <v>26</v>
      </c>
      <c r="B13" s="78" t="s">
        <v>0</v>
      </c>
      <c r="C13" s="79"/>
      <c r="D13" s="80"/>
      <c r="E13" s="7" t="s">
        <v>128</v>
      </c>
      <c r="F13" s="28"/>
    </row>
    <row r="14" spans="1:6" ht="12.75">
      <c r="A14" s="8">
        <v>1</v>
      </c>
      <c r="B14" s="81">
        <v>2</v>
      </c>
      <c r="C14" s="82"/>
      <c r="D14" s="83"/>
      <c r="E14" s="8">
        <v>3</v>
      </c>
      <c r="F14" s="29"/>
    </row>
    <row r="15" spans="1:7" ht="24" customHeight="1">
      <c r="A15" s="2" t="s">
        <v>11</v>
      </c>
      <c r="B15" s="84" t="s">
        <v>1</v>
      </c>
      <c r="C15" s="85"/>
      <c r="D15" s="86"/>
      <c r="E15" s="9">
        <f>E16+E24+E29+E34+E38</f>
        <v>396078.19999999995</v>
      </c>
      <c r="F15" s="40"/>
      <c r="G15" s="40"/>
    </row>
    <row r="16" spans="1:7" ht="20.25" customHeight="1">
      <c r="A16" s="2" t="s">
        <v>10</v>
      </c>
      <c r="B16" s="87" t="s">
        <v>21</v>
      </c>
      <c r="C16" s="88"/>
      <c r="D16" s="89"/>
      <c r="E16" s="19">
        <f>E17</f>
        <v>305782.6</v>
      </c>
      <c r="F16" s="24"/>
      <c r="G16" s="24"/>
    </row>
    <row r="17" spans="1:7" ht="18.75" customHeight="1">
      <c r="A17" s="2" t="s">
        <v>9</v>
      </c>
      <c r="B17" s="90" t="s">
        <v>5</v>
      </c>
      <c r="C17" s="91"/>
      <c r="D17" s="92"/>
      <c r="E17" s="10">
        <f>E18+E19+E20+E21+E22+E23</f>
        <v>305782.6</v>
      </c>
      <c r="F17" s="20"/>
      <c r="G17" s="20"/>
    </row>
    <row r="18" spans="1:5" ht="40.5" customHeight="1">
      <c r="A18" s="2" t="s">
        <v>27</v>
      </c>
      <c r="B18" s="90" t="s">
        <v>63</v>
      </c>
      <c r="C18" s="91"/>
      <c r="D18" s="92"/>
      <c r="E18" s="47">
        <v>45</v>
      </c>
    </row>
    <row r="19" spans="1:7" ht="70.5" customHeight="1">
      <c r="A19" s="2" t="s">
        <v>28</v>
      </c>
      <c r="B19" s="90" t="s">
        <v>37</v>
      </c>
      <c r="C19" s="91"/>
      <c r="D19" s="92"/>
      <c r="E19" s="10">
        <v>302327.6</v>
      </c>
      <c r="F19" s="20"/>
      <c r="G19" s="20"/>
    </row>
    <row r="20" spans="1:5" ht="64.5" customHeight="1">
      <c r="A20" s="2" t="s">
        <v>31</v>
      </c>
      <c r="B20" s="90" t="s">
        <v>29</v>
      </c>
      <c r="C20" s="91"/>
      <c r="D20" s="92"/>
      <c r="E20" s="47">
        <v>3000</v>
      </c>
    </row>
    <row r="21" spans="1:5" ht="28.5" customHeight="1">
      <c r="A21" s="2" t="s">
        <v>32</v>
      </c>
      <c r="B21" s="90" t="s">
        <v>30</v>
      </c>
      <c r="C21" s="91"/>
      <c r="D21" s="92"/>
      <c r="E21" s="47">
        <v>300</v>
      </c>
    </row>
    <row r="22" spans="1:5" ht="65.25" customHeight="1">
      <c r="A22" s="2" t="s">
        <v>33</v>
      </c>
      <c r="B22" s="90" t="s">
        <v>64</v>
      </c>
      <c r="C22" s="91"/>
      <c r="D22" s="92"/>
      <c r="E22" s="47">
        <v>55</v>
      </c>
    </row>
    <row r="23" spans="1:6" ht="50.25" customHeight="1">
      <c r="A23" s="2" t="s">
        <v>113</v>
      </c>
      <c r="B23" s="93" t="s">
        <v>110</v>
      </c>
      <c r="C23" s="94"/>
      <c r="D23" s="95"/>
      <c r="E23" s="49">
        <v>55</v>
      </c>
      <c r="F23" s="31"/>
    </row>
    <row r="24" spans="1:7" ht="18.75" customHeight="1">
      <c r="A24" s="2" t="s">
        <v>12</v>
      </c>
      <c r="B24" s="87" t="s">
        <v>6</v>
      </c>
      <c r="C24" s="88"/>
      <c r="D24" s="89"/>
      <c r="E24" s="50">
        <f>E25+E28+E26+E27</f>
        <v>57763</v>
      </c>
      <c r="F24" s="24"/>
      <c r="G24" s="5"/>
    </row>
    <row r="25" spans="1:7" ht="20.25" customHeight="1">
      <c r="A25" s="2" t="s">
        <v>103</v>
      </c>
      <c r="B25" s="90" t="s">
        <v>7</v>
      </c>
      <c r="C25" s="91"/>
      <c r="D25" s="92"/>
      <c r="E25" s="49">
        <v>57730</v>
      </c>
      <c r="F25" s="31"/>
      <c r="G25" s="5"/>
    </row>
    <row r="26" spans="1:7" ht="27" customHeight="1">
      <c r="A26" s="2" t="s">
        <v>105</v>
      </c>
      <c r="B26" s="90" t="s">
        <v>104</v>
      </c>
      <c r="C26" s="91"/>
      <c r="D26" s="92"/>
      <c r="E26" s="49"/>
      <c r="F26" s="31"/>
      <c r="G26" s="22"/>
    </row>
    <row r="27" spans="1:7" ht="21" customHeight="1">
      <c r="A27" s="1" t="s">
        <v>125</v>
      </c>
      <c r="B27" s="96" t="s">
        <v>124</v>
      </c>
      <c r="C27" s="97"/>
      <c r="D27" s="98"/>
      <c r="E27" s="49">
        <v>33</v>
      </c>
      <c r="F27" s="31"/>
      <c r="G27" s="22"/>
    </row>
    <row r="28" spans="1:7" ht="25.5" customHeight="1">
      <c r="A28" s="1" t="s">
        <v>106</v>
      </c>
      <c r="B28" s="96" t="s">
        <v>107</v>
      </c>
      <c r="C28" s="97"/>
      <c r="D28" s="98"/>
      <c r="E28" s="49"/>
      <c r="F28" s="31"/>
      <c r="G28" s="22"/>
    </row>
    <row r="29" spans="1:6" ht="18" customHeight="1">
      <c r="A29" s="2" t="s">
        <v>13</v>
      </c>
      <c r="B29" s="87" t="s">
        <v>2</v>
      </c>
      <c r="C29" s="88"/>
      <c r="D29" s="89"/>
      <c r="E29" s="50">
        <f>E30+E31</f>
        <v>23676</v>
      </c>
      <c r="F29" s="24"/>
    </row>
    <row r="30" spans="1:5" ht="40.5" customHeight="1">
      <c r="A30" s="1" t="s">
        <v>25</v>
      </c>
      <c r="B30" s="90" t="s">
        <v>38</v>
      </c>
      <c r="C30" s="91"/>
      <c r="D30" s="92"/>
      <c r="E30" s="47">
        <v>8191</v>
      </c>
    </row>
    <row r="31" spans="1:5" ht="20.25" customHeight="1">
      <c r="A31" s="2" t="s">
        <v>20</v>
      </c>
      <c r="B31" s="90" t="s">
        <v>3</v>
      </c>
      <c r="C31" s="91"/>
      <c r="D31" s="92"/>
      <c r="E31" s="47">
        <f>E32+E33</f>
        <v>15485</v>
      </c>
    </row>
    <row r="32" spans="1:11" ht="38.25" customHeight="1">
      <c r="A32" s="2" t="s">
        <v>35</v>
      </c>
      <c r="B32" s="90" t="s">
        <v>39</v>
      </c>
      <c r="C32" s="91"/>
      <c r="D32" s="92"/>
      <c r="E32" s="49">
        <v>4485</v>
      </c>
      <c r="F32" s="31"/>
      <c r="K32" s="20"/>
    </row>
    <row r="33" spans="1:6" ht="39.75" customHeight="1">
      <c r="A33" s="2" t="s">
        <v>36</v>
      </c>
      <c r="B33" s="90" t="s">
        <v>102</v>
      </c>
      <c r="C33" s="91"/>
      <c r="D33" s="92"/>
      <c r="E33" s="49">
        <v>11000</v>
      </c>
      <c r="F33" s="31"/>
    </row>
    <row r="34" spans="1:6" ht="18" customHeight="1">
      <c r="A34" s="2" t="s">
        <v>14</v>
      </c>
      <c r="B34" s="99" t="s">
        <v>40</v>
      </c>
      <c r="C34" s="100"/>
      <c r="D34" s="101"/>
      <c r="E34" s="11">
        <f>E35+E36+E37</f>
        <v>8856.6</v>
      </c>
      <c r="F34" s="31"/>
    </row>
    <row r="35" spans="1:5" ht="40.5" customHeight="1">
      <c r="A35" s="2" t="s">
        <v>41</v>
      </c>
      <c r="B35" s="96" t="s">
        <v>100</v>
      </c>
      <c r="C35" s="97"/>
      <c r="D35" s="98"/>
      <c r="E35" s="10">
        <v>8603.6</v>
      </c>
    </row>
    <row r="36" spans="1:5" ht="25.5" customHeight="1">
      <c r="A36" s="2" t="s">
        <v>108</v>
      </c>
      <c r="B36" s="96" t="s">
        <v>42</v>
      </c>
      <c r="C36" s="97"/>
      <c r="D36" s="98"/>
      <c r="E36" s="47">
        <v>22</v>
      </c>
    </row>
    <row r="37" spans="1:5" ht="57" customHeight="1">
      <c r="A37" s="3" t="s">
        <v>158</v>
      </c>
      <c r="B37" s="102" t="s">
        <v>159</v>
      </c>
      <c r="C37" s="103"/>
      <c r="D37" s="104"/>
      <c r="E37" s="47">
        <v>231</v>
      </c>
    </row>
    <row r="38" spans="1:6" s="23" customFormat="1" ht="27" customHeight="1">
      <c r="A38" s="2" t="s">
        <v>43</v>
      </c>
      <c r="B38" s="99" t="s">
        <v>19</v>
      </c>
      <c r="C38" s="100"/>
      <c r="D38" s="101"/>
      <c r="E38" s="51">
        <v>0</v>
      </c>
      <c r="F38" s="39"/>
    </row>
    <row r="39" spans="1:6" s="23" customFormat="1" ht="16.5" customHeight="1" hidden="1">
      <c r="A39" s="2" t="s">
        <v>82</v>
      </c>
      <c r="B39" s="96" t="s">
        <v>81</v>
      </c>
      <c r="C39" s="97"/>
      <c r="D39" s="98"/>
      <c r="E39" s="49"/>
      <c r="F39" s="31"/>
    </row>
    <row r="40" spans="1:6" ht="17.25" customHeight="1" hidden="1">
      <c r="A40" s="2" t="s">
        <v>83</v>
      </c>
      <c r="B40" s="96" t="s">
        <v>84</v>
      </c>
      <c r="C40" s="97"/>
      <c r="D40" s="98"/>
      <c r="E40" s="49"/>
      <c r="F40" s="31"/>
    </row>
    <row r="41" spans="1:6" ht="17.25" customHeight="1" hidden="1">
      <c r="A41" s="2"/>
      <c r="B41" s="96" t="s">
        <v>85</v>
      </c>
      <c r="C41" s="97"/>
      <c r="D41" s="98"/>
      <c r="E41" s="49"/>
      <c r="F41" s="31"/>
    </row>
    <row r="42" spans="1:7" ht="16.5" customHeight="1">
      <c r="A42" s="12"/>
      <c r="B42" s="84" t="s">
        <v>4</v>
      </c>
      <c r="C42" s="85"/>
      <c r="D42" s="86"/>
      <c r="E42" s="52">
        <f>E43+E48+E54+E57+E61+E72</f>
        <v>101251.5</v>
      </c>
      <c r="F42" s="32"/>
      <c r="G42" s="41"/>
    </row>
    <row r="43" spans="1:7" ht="37.5" customHeight="1">
      <c r="A43" s="2" t="s">
        <v>15</v>
      </c>
      <c r="B43" s="87" t="s">
        <v>22</v>
      </c>
      <c r="C43" s="88"/>
      <c r="D43" s="89"/>
      <c r="E43" s="53">
        <f>E44+E45+E46+E47</f>
        <v>59665</v>
      </c>
      <c r="F43" s="45"/>
      <c r="G43" s="45"/>
    </row>
    <row r="44" spans="1:7" ht="64.5" customHeight="1">
      <c r="A44" s="1" t="s">
        <v>114</v>
      </c>
      <c r="B44" s="105" t="s">
        <v>34</v>
      </c>
      <c r="C44" s="106"/>
      <c r="D44" s="107"/>
      <c r="E44" s="47">
        <v>14540</v>
      </c>
      <c r="F44" s="20"/>
      <c r="G44" s="22"/>
    </row>
    <row r="45" spans="1:5" ht="51" customHeight="1">
      <c r="A45" s="1" t="s">
        <v>44</v>
      </c>
      <c r="B45" s="105" t="s">
        <v>90</v>
      </c>
      <c r="C45" s="106"/>
      <c r="D45" s="107"/>
      <c r="E45" s="47">
        <v>260</v>
      </c>
    </row>
    <row r="46" spans="1:7" ht="39" customHeight="1">
      <c r="A46" s="1" t="s">
        <v>65</v>
      </c>
      <c r="B46" s="96" t="s">
        <v>66</v>
      </c>
      <c r="C46" s="97"/>
      <c r="D46" s="98"/>
      <c r="E46" s="47">
        <v>215</v>
      </c>
      <c r="F46" s="20"/>
      <c r="G46" s="20"/>
    </row>
    <row r="47" spans="1:7" ht="63" customHeight="1">
      <c r="A47" s="2" t="s">
        <v>45</v>
      </c>
      <c r="B47" s="96" t="s">
        <v>101</v>
      </c>
      <c r="C47" s="97"/>
      <c r="D47" s="98"/>
      <c r="E47" s="47">
        <v>44650</v>
      </c>
      <c r="G47" s="13"/>
    </row>
    <row r="48" spans="1:6" ht="17.25" customHeight="1">
      <c r="A48" s="2" t="s">
        <v>17</v>
      </c>
      <c r="B48" s="87" t="s">
        <v>23</v>
      </c>
      <c r="C48" s="88"/>
      <c r="D48" s="89"/>
      <c r="E48" s="50">
        <f>E49+E50+E51+E52+E53</f>
        <v>2000</v>
      </c>
      <c r="F48" s="24"/>
    </row>
    <row r="49" spans="1:6" ht="26.25" customHeight="1">
      <c r="A49" s="2" t="s">
        <v>148</v>
      </c>
      <c r="B49" s="96" t="s">
        <v>149</v>
      </c>
      <c r="C49" s="97"/>
      <c r="D49" s="98"/>
      <c r="E49" s="50">
        <v>224</v>
      </c>
      <c r="F49" s="24"/>
    </row>
    <row r="50" spans="1:6" ht="26.25" customHeight="1">
      <c r="A50" s="2" t="s">
        <v>150</v>
      </c>
      <c r="B50" s="96" t="s">
        <v>151</v>
      </c>
      <c r="C50" s="97"/>
      <c r="D50" s="98"/>
      <c r="E50" s="50">
        <v>22</v>
      </c>
      <c r="F50" s="24"/>
    </row>
    <row r="51" spans="1:6" ht="17.25" customHeight="1">
      <c r="A51" s="2" t="s">
        <v>152</v>
      </c>
      <c r="B51" s="96" t="s">
        <v>153</v>
      </c>
      <c r="C51" s="97"/>
      <c r="D51" s="98"/>
      <c r="E51" s="50">
        <v>464</v>
      </c>
      <c r="F51" s="24"/>
    </row>
    <row r="52" spans="1:6" ht="17.25" customHeight="1">
      <c r="A52" s="2" t="s">
        <v>154</v>
      </c>
      <c r="B52" s="96" t="s">
        <v>155</v>
      </c>
      <c r="C52" s="97"/>
      <c r="D52" s="98"/>
      <c r="E52" s="50">
        <v>826</v>
      </c>
      <c r="F52" s="24"/>
    </row>
    <row r="53" spans="1:5" ht="23.25" customHeight="1">
      <c r="A53" s="2" t="s">
        <v>156</v>
      </c>
      <c r="B53" s="96" t="s">
        <v>157</v>
      </c>
      <c r="C53" s="97"/>
      <c r="D53" s="98"/>
      <c r="E53" s="47">
        <v>464</v>
      </c>
    </row>
    <row r="54" spans="1:7" ht="26.25" customHeight="1">
      <c r="A54" s="2" t="s">
        <v>60</v>
      </c>
      <c r="B54" s="108" t="s">
        <v>115</v>
      </c>
      <c r="C54" s="109"/>
      <c r="D54" s="110"/>
      <c r="E54" s="50">
        <f>E56+E55</f>
        <v>1600</v>
      </c>
      <c r="F54" s="44"/>
      <c r="G54" s="22"/>
    </row>
    <row r="55" spans="1:7" ht="26.25" customHeight="1">
      <c r="A55" s="1" t="s">
        <v>146</v>
      </c>
      <c r="B55" s="58" t="s">
        <v>147</v>
      </c>
      <c r="C55" s="111"/>
      <c r="D55" s="112"/>
      <c r="E55" s="50">
        <v>1100</v>
      </c>
      <c r="F55" s="44"/>
      <c r="G55" s="22"/>
    </row>
    <row r="56" spans="1:7" ht="18.75" customHeight="1">
      <c r="A56" s="1" t="s">
        <v>116</v>
      </c>
      <c r="B56" s="58" t="s">
        <v>117</v>
      </c>
      <c r="C56" s="111"/>
      <c r="D56" s="112"/>
      <c r="E56" s="49">
        <v>500</v>
      </c>
      <c r="F56" s="43"/>
      <c r="G56" s="22"/>
    </row>
    <row r="57" spans="1:7" ht="24.75" customHeight="1">
      <c r="A57" s="2" t="s">
        <v>46</v>
      </c>
      <c r="B57" s="87" t="s">
        <v>24</v>
      </c>
      <c r="C57" s="88"/>
      <c r="D57" s="89"/>
      <c r="E57" s="50">
        <f>E58+E59+E60</f>
        <v>35200</v>
      </c>
      <c r="F57" s="44"/>
      <c r="G57" s="44"/>
    </row>
    <row r="58" spans="1:7" ht="66" customHeight="1">
      <c r="A58" s="1" t="s">
        <v>118</v>
      </c>
      <c r="B58" s="96" t="s">
        <v>91</v>
      </c>
      <c r="C58" s="97"/>
      <c r="D58" s="98"/>
      <c r="E58" s="47">
        <v>20100</v>
      </c>
      <c r="G58" s="13"/>
    </row>
    <row r="59" spans="1:6" ht="38.25" customHeight="1">
      <c r="A59" s="2" t="s">
        <v>67</v>
      </c>
      <c r="B59" s="96" t="s">
        <v>47</v>
      </c>
      <c r="C59" s="97"/>
      <c r="D59" s="98"/>
      <c r="E59" s="49">
        <v>4500</v>
      </c>
      <c r="F59" s="31"/>
    </row>
    <row r="60" spans="1:7" ht="39.75" customHeight="1">
      <c r="A60" s="2" t="s">
        <v>68</v>
      </c>
      <c r="B60" s="96" t="s">
        <v>109</v>
      </c>
      <c r="C60" s="97"/>
      <c r="D60" s="98"/>
      <c r="E60" s="47">
        <v>10600</v>
      </c>
      <c r="F60" s="20"/>
      <c r="G60" s="22"/>
    </row>
    <row r="61" spans="1:5" ht="18" customHeight="1">
      <c r="A61" s="2" t="s">
        <v>16</v>
      </c>
      <c r="B61" s="87" t="s">
        <v>18</v>
      </c>
      <c r="C61" s="88"/>
      <c r="D61" s="89"/>
      <c r="E61" s="10">
        <f>E62+E63+E64+E65+E68+E69+E70+E71</f>
        <v>2786.5</v>
      </c>
    </row>
    <row r="62" spans="1:5" ht="65.25" customHeight="1">
      <c r="A62" s="2" t="s">
        <v>49</v>
      </c>
      <c r="B62" s="58" t="s">
        <v>119</v>
      </c>
      <c r="C62" s="111"/>
      <c r="D62" s="112"/>
      <c r="E62" s="47">
        <v>50</v>
      </c>
    </row>
    <row r="63" spans="1:5" ht="39" customHeight="1">
      <c r="A63" s="2" t="s">
        <v>50</v>
      </c>
      <c r="B63" s="96" t="s">
        <v>99</v>
      </c>
      <c r="C63" s="97"/>
      <c r="D63" s="98"/>
      <c r="E63" s="47">
        <v>30</v>
      </c>
    </row>
    <row r="64" spans="1:5" ht="54.75" customHeight="1">
      <c r="A64" s="2" t="s">
        <v>51</v>
      </c>
      <c r="B64" s="96" t="s">
        <v>52</v>
      </c>
      <c r="C64" s="97"/>
      <c r="D64" s="98"/>
      <c r="E64" s="10">
        <v>13.1</v>
      </c>
    </row>
    <row r="65" spans="1:5" ht="68.25" customHeight="1">
      <c r="A65" s="1" t="s">
        <v>120</v>
      </c>
      <c r="B65" s="96" t="s">
        <v>69</v>
      </c>
      <c r="C65" s="97"/>
      <c r="D65" s="98"/>
      <c r="E65" s="47">
        <f>E66+E67</f>
        <v>158</v>
      </c>
    </row>
    <row r="66" spans="1:5" ht="27.75" customHeight="1">
      <c r="A66" s="2" t="s">
        <v>53</v>
      </c>
      <c r="B66" s="96" t="s">
        <v>70</v>
      </c>
      <c r="C66" s="97"/>
      <c r="D66" s="98"/>
      <c r="E66" s="47">
        <v>30</v>
      </c>
    </row>
    <row r="67" spans="1:5" ht="30" customHeight="1">
      <c r="A67" s="2" t="s">
        <v>54</v>
      </c>
      <c r="B67" s="96" t="s">
        <v>55</v>
      </c>
      <c r="C67" s="97"/>
      <c r="D67" s="98"/>
      <c r="E67" s="47">
        <v>128</v>
      </c>
    </row>
    <row r="68" spans="1:7" ht="42.75" customHeight="1">
      <c r="A68" s="2" t="s">
        <v>56</v>
      </c>
      <c r="B68" s="96" t="s">
        <v>57</v>
      </c>
      <c r="C68" s="97"/>
      <c r="D68" s="98"/>
      <c r="E68" s="10">
        <v>188.4</v>
      </c>
      <c r="G68" s="23"/>
    </row>
    <row r="69" spans="1:7" ht="43.5" customHeight="1">
      <c r="A69" s="2" t="s">
        <v>77</v>
      </c>
      <c r="B69" s="96" t="s">
        <v>78</v>
      </c>
      <c r="C69" s="97"/>
      <c r="D69" s="98"/>
      <c r="E69" s="54">
        <v>70</v>
      </c>
      <c r="F69" s="33"/>
      <c r="G69" s="23"/>
    </row>
    <row r="70" spans="1:7" ht="39.75" customHeight="1">
      <c r="A70" s="2" t="s">
        <v>62</v>
      </c>
      <c r="B70" s="96" t="s">
        <v>61</v>
      </c>
      <c r="C70" s="97"/>
      <c r="D70" s="98"/>
      <c r="E70" s="49">
        <v>50</v>
      </c>
      <c r="F70" s="31"/>
      <c r="G70" s="25"/>
    </row>
    <row r="71" spans="1:5" ht="28.5" customHeight="1">
      <c r="A71" s="2" t="s">
        <v>58</v>
      </c>
      <c r="B71" s="96" t="s">
        <v>59</v>
      </c>
      <c r="C71" s="97"/>
      <c r="D71" s="98"/>
      <c r="E71" s="47">
        <v>2227</v>
      </c>
    </row>
    <row r="72" spans="1:6" ht="16.5" customHeight="1">
      <c r="A72" s="2" t="s">
        <v>48</v>
      </c>
      <c r="B72" s="99" t="s">
        <v>8</v>
      </c>
      <c r="C72" s="100"/>
      <c r="D72" s="101"/>
      <c r="E72" s="49">
        <f>+E73</f>
        <v>0</v>
      </c>
      <c r="F72" s="31"/>
    </row>
    <row r="73" spans="1:5" ht="21" customHeight="1">
      <c r="A73" s="2" t="s">
        <v>79</v>
      </c>
      <c r="B73" s="96" t="s">
        <v>80</v>
      </c>
      <c r="C73" s="97"/>
      <c r="D73" s="98"/>
      <c r="E73" s="47">
        <v>0</v>
      </c>
    </row>
    <row r="74" spans="1:7" ht="16.5" customHeight="1">
      <c r="A74" s="12"/>
      <c r="B74" s="84" t="s">
        <v>75</v>
      </c>
      <c r="C74" s="85"/>
      <c r="D74" s="86"/>
      <c r="E74" s="9">
        <f>E42+E15</f>
        <v>497329.69999999995</v>
      </c>
      <c r="F74" s="30"/>
      <c r="G74" s="5"/>
    </row>
    <row r="75" spans="1:9" ht="16.5" customHeight="1">
      <c r="A75" s="1" t="s">
        <v>111</v>
      </c>
      <c r="B75" s="114" t="s">
        <v>72</v>
      </c>
      <c r="C75" s="114"/>
      <c r="D75" s="114"/>
      <c r="E75" s="9">
        <f>E76</f>
        <v>257126.3</v>
      </c>
      <c r="F75" s="32"/>
      <c r="G75" s="42"/>
      <c r="H75" s="27"/>
      <c r="I75" s="27"/>
    </row>
    <row r="76" spans="1:9" ht="27" customHeight="1">
      <c r="A76" s="1" t="s">
        <v>71</v>
      </c>
      <c r="B76" s="114" t="s">
        <v>112</v>
      </c>
      <c r="C76" s="114"/>
      <c r="D76" s="114"/>
      <c r="E76" s="18">
        <f>E77+E78+E92</f>
        <v>257126.3</v>
      </c>
      <c r="F76" s="32"/>
      <c r="G76" s="26"/>
      <c r="H76" s="27"/>
      <c r="I76" s="27"/>
    </row>
    <row r="77" spans="1:7" ht="28.5" customHeight="1">
      <c r="A77" s="1" t="s">
        <v>73</v>
      </c>
      <c r="B77" s="96" t="s">
        <v>74</v>
      </c>
      <c r="C77" s="97"/>
      <c r="D77" s="98"/>
      <c r="E77" s="10">
        <v>1772.4</v>
      </c>
      <c r="G77" s="5"/>
    </row>
    <row r="78" spans="1:7" ht="28.5" customHeight="1">
      <c r="A78" s="1" t="s">
        <v>121</v>
      </c>
      <c r="B78" s="64" t="s">
        <v>122</v>
      </c>
      <c r="C78" s="65"/>
      <c r="D78" s="66"/>
      <c r="E78" s="9">
        <f>E79+E80+E81+E82+E83+E84</f>
        <v>43001.100000000006</v>
      </c>
      <c r="G78" s="5"/>
    </row>
    <row r="79" spans="1:7" ht="45.75" customHeight="1">
      <c r="A79" s="1" t="s">
        <v>126</v>
      </c>
      <c r="B79" s="96" t="s">
        <v>127</v>
      </c>
      <c r="C79" s="59"/>
      <c r="D79" s="60"/>
      <c r="E79" s="10">
        <v>22.6</v>
      </c>
      <c r="G79" s="5"/>
    </row>
    <row r="80" spans="1:7" ht="28.5" customHeight="1">
      <c r="A80" s="1" t="s">
        <v>95</v>
      </c>
      <c r="B80" s="61" t="s">
        <v>96</v>
      </c>
      <c r="C80" s="62"/>
      <c r="D80" s="63"/>
      <c r="E80" s="10">
        <v>1214.7</v>
      </c>
      <c r="G80" s="5"/>
    </row>
    <row r="81" spans="1:7" ht="57" customHeight="1">
      <c r="A81" s="1" t="s">
        <v>129</v>
      </c>
      <c r="B81" s="61" t="s">
        <v>130</v>
      </c>
      <c r="C81" s="71"/>
      <c r="D81" s="72"/>
      <c r="E81" s="10">
        <v>7484.4</v>
      </c>
      <c r="G81" s="5"/>
    </row>
    <row r="82" spans="1:7" ht="57.75" customHeight="1">
      <c r="A82" s="1" t="s">
        <v>131</v>
      </c>
      <c r="B82" s="61" t="s">
        <v>132</v>
      </c>
      <c r="C82" s="71"/>
      <c r="D82" s="72"/>
      <c r="E82" s="10">
        <v>7235.1</v>
      </c>
      <c r="G82" s="5"/>
    </row>
    <row r="83" spans="1:7" ht="41.25" customHeight="1">
      <c r="A83" s="1" t="s">
        <v>133</v>
      </c>
      <c r="B83" s="61" t="s">
        <v>134</v>
      </c>
      <c r="C83" s="71"/>
      <c r="D83" s="72"/>
      <c r="E83" s="47">
        <v>22385</v>
      </c>
      <c r="G83" s="5"/>
    </row>
    <row r="84" spans="1:7" ht="21.75" customHeight="1">
      <c r="A84" s="1" t="s">
        <v>92</v>
      </c>
      <c r="B84" s="64" t="s">
        <v>123</v>
      </c>
      <c r="C84" s="65"/>
      <c r="D84" s="66"/>
      <c r="E84" s="9">
        <f>E85+E86+E87+E88+E89+E90+E91</f>
        <v>4659.3</v>
      </c>
      <c r="G84" s="5"/>
    </row>
    <row r="85" spans="1:7" ht="28.5" customHeight="1">
      <c r="A85" s="1" t="s">
        <v>92</v>
      </c>
      <c r="B85" s="61" t="s">
        <v>93</v>
      </c>
      <c r="C85" s="67"/>
      <c r="D85" s="68"/>
      <c r="E85" s="10">
        <v>423.6</v>
      </c>
      <c r="G85" s="5"/>
    </row>
    <row r="86" spans="1:7" ht="40.5" customHeight="1">
      <c r="A86" s="1" t="s">
        <v>92</v>
      </c>
      <c r="B86" s="58" t="s">
        <v>94</v>
      </c>
      <c r="C86" s="69"/>
      <c r="D86" s="70"/>
      <c r="E86" s="10">
        <v>394.4</v>
      </c>
      <c r="G86" s="5"/>
    </row>
    <row r="87" spans="1:7" ht="41.25" customHeight="1">
      <c r="A87" s="1" t="s">
        <v>92</v>
      </c>
      <c r="B87" s="58" t="s">
        <v>97</v>
      </c>
      <c r="C87" s="69"/>
      <c r="D87" s="70"/>
      <c r="E87" s="10">
        <v>1237.7</v>
      </c>
      <c r="G87" s="5"/>
    </row>
    <row r="88" spans="1:7" ht="42" customHeight="1">
      <c r="A88" s="1" t="s">
        <v>92</v>
      </c>
      <c r="B88" s="58" t="s">
        <v>98</v>
      </c>
      <c r="C88" s="69"/>
      <c r="D88" s="70"/>
      <c r="E88" s="10">
        <v>1680.3</v>
      </c>
      <c r="G88" s="5"/>
    </row>
    <row r="89" spans="1:7" ht="79.5" customHeight="1">
      <c r="A89" s="1" t="s">
        <v>92</v>
      </c>
      <c r="B89" s="113" t="s">
        <v>137</v>
      </c>
      <c r="C89" s="59"/>
      <c r="D89" s="60"/>
      <c r="E89" s="10">
        <v>412.6</v>
      </c>
      <c r="G89" s="5"/>
    </row>
    <row r="90" spans="1:7" ht="31.5" customHeight="1">
      <c r="A90" s="1" t="s">
        <v>92</v>
      </c>
      <c r="B90" s="58" t="s">
        <v>135</v>
      </c>
      <c r="C90" s="59"/>
      <c r="D90" s="60"/>
      <c r="E90" s="10">
        <v>398.4</v>
      </c>
      <c r="G90" s="5"/>
    </row>
    <row r="91" spans="1:7" ht="42" customHeight="1">
      <c r="A91" s="1" t="s">
        <v>92</v>
      </c>
      <c r="B91" s="58" t="s">
        <v>136</v>
      </c>
      <c r="C91" s="59"/>
      <c r="D91" s="60"/>
      <c r="E91" s="10">
        <v>112.3</v>
      </c>
      <c r="G91" s="5"/>
    </row>
    <row r="92" spans="1:7" ht="22.5" customHeight="1">
      <c r="A92" s="46" t="s">
        <v>138</v>
      </c>
      <c r="B92" s="55" t="s">
        <v>139</v>
      </c>
      <c r="C92" s="56"/>
      <c r="D92" s="57"/>
      <c r="E92" s="9">
        <f>E93+E94</f>
        <v>212352.8</v>
      </c>
      <c r="F92" s="30"/>
      <c r="G92" s="5"/>
    </row>
    <row r="93" spans="1:7" ht="42" customHeight="1">
      <c r="A93" s="1" t="s">
        <v>140</v>
      </c>
      <c r="B93" s="58" t="s">
        <v>141</v>
      </c>
      <c r="C93" s="59"/>
      <c r="D93" s="60"/>
      <c r="E93" s="10">
        <v>132.3</v>
      </c>
      <c r="G93" s="5"/>
    </row>
    <row r="94" spans="1:7" ht="29.25" customHeight="1">
      <c r="A94" s="46" t="s">
        <v>142</v>
      </c>
      <c r="B94" s="55" t="s">
        <v>143</v>
      </c>
      <c r="C94" s="56"/>
      <c r="D94" s="57"/>
      <c r="E94" s="9">
        <f>E95</f>
        <v>212220.5</v>
      </c>
      <c r="F94" s="30"/>
      <c r="G94" s="5"/>
    </row>
    <row r="95" spans="1:7" ht="61.5" customHeight="1">
      <c r="A95" s="1" t="s">
        <v>142</v>
      </c>
      <c r="B95" s="58" t="s">
        <v>144</v>
      </c>
      <c r="C95" s="59"/>
      <c r="D95" s="60"/>
      <c r="E95" s="10">
        <v>212220.5</v>
      </c>
      <c r="G95" s="5"/>
    </row>
    <row r="96" spans="1:7" ht="12.75">
      <c r="A96" s="12"/>
      <c r="B96" s="84" t="s">
        <v>76</v>
      </c>
      <c r="C96" s="85"/>
      <c r="D96" s="86"/>
      <c r="E96" s="48">
        <f>E75+E74</f>
        <v>754456</v>
      </c>
      <c r="F96" s="30"/>
      <c r="G96" s="42"/>
    </row>
    <row r="99" spans="5:6" ht="12.75">
      <c r="E99" s="26"/>
      <c r="F99" s="30"/>
    </row>
  </sheetData>
  <sheetProtection/>
  <mergeCells count="90">
    <mergeCell ref="B55:D55"/>
    <mergeCell ref="B89:D89"/>
    <mergeCell ref="B90:D90"/>
    <mergeCell ref="B91:D91"/>
    <mergeCell ref="B83:D83"/>
    <mergeCell ref="B96:D96"/>
    <mergeCell ref="B75:D75"/>
    <mergeCell ref="B76:D76"/>
    <mergeCell ref="B77:D77"/>
    <mergeCell ref="B78:D78"/>
    <mergeCell ref="B79:D79"/>
    <mergeCell ref="B69:D69"/>
    <mergeCell ref="B70:D70"/>
    <mergeCell ref="B71:D71"/>
    <mergeCell ref="B72:D72"/>
    <mergeCell ref="B73:D73"/>
    <mergeCell ref="B74:D74"/>
    <mergeCell ref="B66:D66"/>
    <mergeCell ref="B67:D67"/>
    <mergeCell ref="B68:D68"/>
    <mergeCell ref="B61:D61"/>
    <mergeCell ref="B62:D62"/>
    <mergeCell ref="B63:D63"/>
    <mergeCell ref="B64:D64"/>
    <mergeCell ref="B56:D56"/>
    <mergeCell ref="B57:D57"/>
    <mergeCell ref="B58:D58"/>
    <mergeCell ref="B59:D59"/>
    <mergeCell ref="B60:D60"/>
    <mergeCell ref="B65:D65"/>
    <mergeCell ref="B45:D45"/>
    <mergeCell ref="B46:D46"/>
    <mergeCell ref="B47:D47"/>
    <mergeCell ref="B48:D48"/>
    <mergeCell ref="B53:D53"/>
    <mergeCell ref="B54:D54"/>
    <mergeCell ref="B49:D49"/>
    <mergeCell ref="B50:D50"/>
    <mergeCell ref="B51:D51"/>
    <mergeCell ref="B52:D52"/>
    <mergeCell ref="B42:D42"/>
    <mergeCell ref="B43:D43"/>
    <mergeCell ref="B37:D37"/>
    <mergeCell ref="B38:D38"/>
    <mergeCell ref="B39:D39"/>
    <mergeCell ref="B44:D44"/>
    <mergeCell ref="B33:D33"/>
    <mergeCell ref="B34:D34"/>
    <mergeCell ref="B35:D35"/>
    <mergeCell ref="B36:D36"/>
    <mergeCell ref="B40:D40"/>
    <mergeCell ref="B41:D41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81:D81"/>
    <mergeCell ref="B82:D82"/>
    <mergeCell ref="D4:E4"/>
    <mergeCell ref="D5:E5"/>
    <mergeCell ref="D6:E6"/>
    <mergeCell ref="D7:E7"/>
    <mergeCell ref="A10:E10"/>
    <mergeCell ref="A11:D11"/>
    <mergeCell ref="B13:D13"/>
    <mergeCell ref="B14:D14"/>
    <mergeCell ref="B92:D92"/>
    <mergeCell ref="B93:D93"/>
    <mergeCell ref="B94:D94"/>
    <mergeCell ref="B95:D95"/>
    <mergeCell ref="B80:D80"/>
    <mergeCell ref="B84:D84"/>
    <mergeCell ref="B85:D85"/>
    <mergeCell ref="B88:D88"/>
    <mergeCell ref="B86:D86"/>
    <mergeCell ref="B87:D8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8.25390625" style="0" customWidth="1"/>
    <col min="2" max="2" width="25.75390625" style="0" customWidth="1"/>
    <col min="3" max="3" width="56.625" style="0" customWidth="1"/>
  </cols>
  <sheetData>
    <row r="1" spans="1:3" ht="18" customHeight="1">
      <c r="A1" s="326"/>
      <c r="B1" s="326"/>
      <c r="C1" s="475" t="s">
        <v>855</v>
      </c>
    </row>
    <row r="2" spans="1:3" ht="32.25" customHeight="1">
      <c r="A2" s="326"/>
      <c r="B2" s="326"/>
      <c r="C2" s="474" t="s">
        <v>557</v>
      </c>
    </row>
    <row r="3" spans="1:3" ht="15.75">
      <c r="A3" s="326"/>
      <c r="B3" s="326"/>
      <c r="C3" s="474" t="s">
        <v>696</v>
      </c>
    </row>
    <row r="4" spans="1:3" ht="71.25" customHeight="1">
      <c r="A4" s="448" t="s">
        <v>854</v>
      </c>
      <c r="B4" s="448"/>
      <c r="C4" s="448"/>
    </row>
    <row r="5" spans="1:3" ht="39.75" customHeight="1">
      <c r="A5" s="352" t="s">
        <v>853</v>
      </c>
      <c r="B5" s="351"/>
      <c r="C5" s="350" t="s">
        <v>852</v>
      </c>
    </row>
    <row r="6" spans="1:3" ht="51.75" customHeight="1">
      <c r="A6" s="473" t="s">
        <v>851</v>
      </c>
      <c r="B6" s="473" t="s">
        <v>850</v>
      </c>
      <c r="C6" s="348"/>
    </row>
    <row r="7" spans="1:3" ht="14.25" customHeight="1">
      <c r="A7" s="346">
        <v>1</v>
      </c>
      <c r="B7" s="346">
        <v>2</v>
      </c>
      <c r="C7" s="346">
        <v>3</v>
      </c>
    </row>
    <row r="8" spans="1:3" ht="65.25" customHeight="1">
      <c r="A8" s="461" t="s">
        <v>847</v>
      </c>
      <c r="B8" s="469"/>
      <c r="C8" s="460" t="s">
        <v>849</v>
      </c>
    </row>
    <row r="9" spans="1:3" ht="98.25" customHeight="1">
      <c r="A9" s="459" t="s">
        <v>847</v>
      </c>
      <c r="B9" s="327" t="s">
        <v>769</v>
      </c>
      <c r="C9" s="281" t="s">
        <v>848</v>
      </c>
    </row>
    <row r="10" spans="1:3" ht="52.5" customHeight="1">
      <c r="A10" s="459" t="s">
        <v>847</v>
      </c>
      <c r="B10" s="327" t="s">
        <v>846</v>
      </c>
      <c r="C10" s="329" t="s">
        <v>682</v>
      </c>
    </row>
    <row r="11" spans="1:3" ht="35.25" customHeight="1">
      <c r="A11" s="461" t="s">
        <v>838</v>
      </c>
      <c r="B11" s="327"/>
      <c r="C11" s="336" t="s">
        <v>845</v>
      </c>
    </row>
    <row r="12" spans="1:3" ht="35.25" customHeight="1">
      <c r="A12" s="459" t="s">
        <v>838</v>
      </c>
      <c r="B12" s="472" t="s">
        <v>844</v>
      </c>
      <c r="C12" s="329" t="s">
        <v>149</v>
      </c>
    </row>
    <row r="13" spans="1:3" ht="35.25" customHeight="1">
      <c r="A13" s="459" t="s">
        <v>838</v>
      </c>
      <c r="B13" s="472" t="s">
        <v>843</v>
      </c>
      <c r="C13" s="329" t="s">
        <v>151</v>
      </c>
    </row>
    <row r="14" spans="1:3" ht="35.25" customHeight="1">
      <c r="A14" s="459" t="s">
        <v>838</v>
      </c>
      <c r="B14" s="472" t="s">
        <v>842</v>
      </c>
      <c r="C14" s="329" t="s">
        <v>153</v>
      </c>
    </row>
    <row r="15" spans="1:3" ht="35.25" customHeight="1">
      <c r="A15" s="459" t="s">
        <v>838</v>
      </c>
      <c r="B15" s="472" t="s">
        <v>841</v>
      </c>
      <c r="C15" s="329" t="s">
        <v>155</v>
      </c>
    </row>
    <row r="16" spans="1:3" ht="35.25" customHeight="1">
      <c r="A16" s="459" t="s">
        <v>838</v>
      </c>
      <c r="B16" s="472" t="s">
        <v>840</v>
      </c>
      <c r="C16" s="329" t="s">
        <v>157</v>
      </c>
    </row>
    <row r="17" spans="1:3" ht="48" customHeight="1">
      <c r="A17" s="459" t="s">
        <v>838</v>
      </c>
      <c r="B17" s="327" t="s">
        <v>839</v>
      </c>
      <c r="C17" s="277" t="s">
        <v>830</v>
      </c>
    </row>
    <row r="18" spans="1:3" ht="36" customHeight="1">
      <c r="A18" s="459" t="s">
        <v>838</v>
      </c>
      <c r="B18" s="458" t="s">
        <v>748</v>
      </c>
      <c r="C18" s="342" t="s">
        <v>747</v>
      </c>
    </row>
    <row r="19" spans="1:3" ht="49.5" customHeight="1">
      <c r="A19" s="459" t="s">
        <v>838</v>
      </c>
      <c r="B19" s="327" t="s">
        <v>751</v>
      </c>
      <c r="C19" s="329" t="s">
        <v>682</v>
      </c>
    </row>
    <row r="20" spans="1:3" ht="36" customHeight="1">
      <c r="A20" s="461" t="s">
        <v>836</v>
      </c>
      <c r="B20" s="327"/>
      <c r="C20" s="336" t="s">
        <v>837</v>
      </c>
    </row>
    <row r="21" spans="1:3" ht="46.5" customHeight="1">
      <c r="A21" s="459" t="s">
        <v>836</v>
      </c>
      <c r="B21" s="327" t="s">
        <v>751</v>
      </c>
      <c r="C21" s="329" t="s">
        <v>682</v>
      </c>
    </row>
    <row r="22" spans="1:3" ht="18" customHeight="1">
      <c r="A22" s="464" t="s">
        <v>834</v>
      </c>
      <c r="B22" s="465"/>
      <c r="C22" s="365" t="s">
        <v>835</v>
      </c>
    </row>
    <row r="23" spans="1:3" ht="47.25" customHeight="1">
      <c r="A23" s="459" t="s">
        <v>834</v>
      </c>
      <c r="B23" s="327" t="s">
        <v>833</v>
      </c>
      <c r="C23" s="277" t="s">
        <v>830</v>
      </c>
    </row>
    <row r="24" spans="1:3" ht="30.75" customHeight="1">
      <c r="A24" s="461" t="s">
        <v>829</v>
      </c>
      <c r="B24" s="327"/>
      <c r="C24" s="460" t="s">
        <v>832</v>
      </c>
    </row>
    <row r="25" spans="1:3" ht="45.75" customHeight="1">
      <c r="A25" s="459" t="s">
        <v>829</v>
      </c>
      <c r="B25" s="327" t="s">
        <v>831</v>
      </c>
      <c r="C25" s="277" t="s">
        <v>830</v>
      </c>
    </row>
    <row r="26" spans="1:3" ht="47.25" customHeight="1">
      <c r="A26" s="459" t="s">
        <v>829</v>
      </c>
      <c r="B26" s="327" t="s">
        <v>751</v>
      </c>
      <c r="C26" s="329" t="s">
        <v>682</v>
      </c>
    </row>
    <row r="27" spans="1:3" ht="47.25" customHeight="1">
      <c r="A27" s="461" t="s">
        <v>827</v>
      </c>
      <c r="B27" s="327"/>
      <c r="C27" s="336" t="s">
        <v>828</v>
      </c>
    </row>
    <row r="28" spans="1:3" ht="51.75" customHeight="1">
      <c r="A28" s="459" t="s">
        <v>827</v>
      </c>
      <c r="B28" s="327" t="s">
        <v>751</v>
      </c>
      <c r="C28" s="329" t="s">
        <v>682</v>
      </c>
    </row>
    <row r="29" spans="1:3" ht="34.5" customHeight="1">
      <c r="A29" s="461" t="s">
        <v>825</v>
      </c>
      <c r="B29" s="327"/>
      <c r="C29" s="336" t="s">
        <v>826</v>
      </c>
    </row>
    <row r="30" spans="1:3" ht="48.75" customHeight="1">
      <c r="A30" s="459" t="s">
        <v>825</v>
      </c>
      <c r="B30" s="327" t="s">
        <v>751</v>
      </c>
      <c r="C30" s="329" t="s">
        <v>682</v>
      </c>
    </row>
    <row r="31" spans="1:3" ht="32.25" customHeight="1">
      <c r="A31" s="459" t="s">
        <v>825</v>
      </c>
      <c r="B31" s="327" t="s">
        <v>824</v>
      </c>
      <c r="C31" s="329" t="s">
        <v>823</v>
      </c>
    </row>
    <row r="32" spans="1:3" ht="33.75" customHeight="1">
      <c r="A32" s="461" t="s">
        <v>821</v>
      </c>
      <c r="B32" s="469"/>
      <c r="C32" s="470" t="s">
        <v>822</v>
      </c>
    </row>
    <row r="33" spans="1:3" ht="47.25">
      <c r="A33" s="459" t="s">
        <v>821</v>
      </c>
      <c r="B33" s="327" t="s">
        <v>751</v>
      </c>
      <c r="C33" s="329" t="s">
        <v>682</v>
      </c>
    </row>
    <row r="34" spans="1:3" ht="31.5">
      <c r="A34" s="461" t="s">
        <v>819</v>
      </c>
      <c r="B34" s="327"/>
      <c r="C34" s="336" t="s">
        <v>820</v>
      </c>
    </row>
    <row r="35" spans="1:3" ht="47.25" customHeight="1">
      <c r="A35" s="459" t="s">
        <v>819</v>
      </c>
      <c r="B35" s="327" t="s">
        <v>751</v>
      </c>
      <c r="C35" s="329" t="s">
        <v>682</v>
      </c>
    </row>
    <row r="36" spans="1:3" ht="47.25">
      <c r="A36" s="461" t="s">
        <v>817</v>
      </c>
      <c r="B36" s="327"/>
      <c r="C36" s="336" t="s">
        <v>818</v>
      </c>
    </row>
    <row r="37" spans="1:5" ht="63" customHeight="1">
      <c r="A37" s="459" t="s">
        <v>817</v>
      </c>
      <c r="B37" s="458" t="s">
        <v>767</v>
      </c>
      <c r="C37" s="342" t="s">
        <v>816</v>
      </c>
      <c r="D37" s="462"/>
      <c r="E37" s="462"/>
    </row>
    <row r="38" spans="1:5" ht="24.75" customHeight="1">
      <c r="A38" s="464" t="s">
        <v>814</v>
      </c>
      <c r="B38" s="471"/>
      <c r="C38" s="470" t="s">
        <v>815</v>
      </c>
      <c r="D38" s="462"/>
      <c r="E38" s="462"/>
    </row>
    <row r="39" spans="1:5" ht="48" customHeight="1">
      <c r="A39" s="459" t="s">
        <v>814</v>
      </c>
      <c r="B39" s="327" t="s">
        <v>751</v>
      </c>
      <c r="C39" s="329" t="s">
        <v>682</v>
      </c>
      <c r="D39" s="462"/>
      <c r="E39" s="462"/>
    </row>
    <row r="40" spans="1:3" ht="15.75">
      <c r="A40" s="461" t="s">
        <v>812</v>
      </c>
      <c r="B40" s="469"/>
      <c r="C40" s="460" t="s">
        <v>813</v>
      </c>
    </row>
    <row r="41" spans="1:3" ht="66" customHeight="1">
      <c r="A41" s="459" t="s">
        <v>812</v>
      </c>
      <c r="B41" s="327" t="s">
        <v>811</v>
      </c>
      <c r="C41" s="281" t="s">
        <v>810</v>
      </c>
    </row>
    <row r="42" spans="1:3" ht="47.25">
      <c r="A42" s="461" t="s">
        <v>808</v>
      </c>
      <c r="B42" s="469"/>
      <c r="C42" s="468" t="s">
        <v>809</v>
      </c>
    </row>
    <row r="43" spans="1:3" ht="46.5" customHeight="1">
      <c r="A43" s="459" t="s">
        <v>808</v>
      </c>
      <c r="B43" s="327" t="s">
        <v>751</v>
      </c>
      <c r="C43" s="329" t="s">
        <v>682</v>
      </c>
    </row>
    <row r="44" spans="1:3" ht="15.75">
      <c r="A44" s="464" t="s">
        <v>773</v>
      </c>
      <c r="B44" s="467"/>
      <c r="C44" s="365" t="s">
        <v>807</v>
      </c>
    </row>
    <row r="45" spans="1:3" ht="21" customHeight="1">
      <c r="A45" s="459" t="s">
        <v>773</v>
      </c>
      <c r="B45" s="327" t="s">
        <v>806</v>
      </c>
      <c r="C45" s="277" t="s">
        <v>805</v>
      </c>
    </row>
    <row r="46" spans="1:3" ht="31.5">
      <c r="A46" s="459" t="s">
        <v>773</v>
      </c>
      <c r="B46" s="327" t="s">
        <v>804</v>
      </c>
      <c r="C46" s="277" t="s">
        <v>803</v>
      </c>
    </row>
    <row r="47" spans="1:3" ht="47.25">
      <c r="A47" s="459" t="s">
        <v>773</v>
      </c>
      <c r="B47" s="327" t="s">
        <v>802</v>
      </c>
      <c r="C47" s="277" t="s">
        <v>801</v>
      </c>
    </row>
    <row r="48" spans="1:3" ht="15.75">
      <c r="A48" s="459" t="s">
        <v>773</v>
      </c>
      <c r="B48" s="327" t="s">
        <v>800</v>
      </c>
      <c r="C48" s="277" t="s">
        <v>799</v>
      </c>
    </row>
    <row r="49" spans="1:3" ht="30.75" customHeight="1">
      <c r="A49" s="459" t="s">
        <v>773</v>
      </c>
      <c r="B49" s="327" t="s">
        <v>798</v>
      </c>
      <c r="C49" s="277" t="s">
        <v>797</v>
      </c>
    </row>
    <row r="50" spans="1:3" ht="47.25">
      <c r="A50" s="459" t="s">
        <v>773</v>
      </c>
      <c r="B50" s="327" t="s">
        <v>796</v>
      </c>
      <c r="C50" s="281" t="s">
        <v>795</v>
      </c>
    </row>
    <row r="51" spans="1:3" ht="66.75" customHeight="1">
      <c r="A51" s="459" t="s">
        <v>773</v>
      </c>
      <c r="B51" s="327" t="s">
        <v>794</v>
      </c>
      <c r="C51" s="281" t="s">
        <v>793</v>
      </c>
    </row>
    <row r="52" spans="1:5" ht="66.75" customHeight="1">
      <c r="A52" s="459" t="s">
        <v>773</v>
      </c>
      <c r="B52" s="458" t="s">
        <v>792</v>
      </c>
      <c r="C52" s="281" t="s">
        <v>791</v>
      </c>
      <c r="D52" s="25"/>
      <c r="E52" s="25"/>
    </row>
    <row r="53" spans="1:5" ht="64.5" customHeight="1">
      <c r="A53" s="459" t="s">
        <v>773</v>
      </c>
      <c r="B53" s="458" t="s">
        <v>790</v>
      </c>
      <c r="C53" s="342" t="s">
        <v>789</v>
      </c>
      <c r="D53" s="462"/>
      <c r="E53" s="462"/>
    </row>
    <row r="54" spans="1:5" ht="48.75" customHeight="1">
      <c r="A54" s="459" t="s">
        <v>773</v>
      </c>
      <c r="B54" s="458" t="s">
        <v>788</v>
      </c>
      <c r="C54" s="342" t="s">
        <v>787</v>
      </c>
      <c r="D54" s="462"/>
      <c r="E54" s="462"/>
    </row>
    <row r="55" spans="1:3" ht="15.75">
      <c r="A55" s="459" t="s">
        <v>773</v>
      </c>
      <c r="B55" s="458" t="s">
        <v>786</v>
      </c>
      <c r="C55" s="342" t="s">
        <v>785</v>
      </c>
    </row>
    <row r="56" spans="1:3" ht="48.75" customHeight="1">
      <c r="A56" s="459" t="s">
        <v>773</v>
      </c>
      <c r="B56" s="458" t="s">
        <v>784</v>
      </c>
      <c r="C56" s="281" t="s">
        <v>783</v>
      </c>
    </row>
    <row r="57" spans="1:3" ht="36" customHeight="1">
      <c r="A57" s="459" t="s">
        <v>773</v>
      </c>
      <c r="B57" s="458" t="s">
        <v>782</v>
      </c>
      <c r="C57" s="281" t="s">
        <v>781</v>
      </c>
    </row>
    <row r="58" spans="1:3" ht="35.25" customHeight="1">
      <c r="A58" s="459" t="s">
        <v>773</v>
      </c>
      <c r="B58" s="458" t="s">
        <v>780</v>
      </c>
      <c r="C58" s="281" t="s">
        <v>779</v>
      </c>
    </row>
    <row r="59" spans="1:5" ht="99" customHeight="1">
      <c r="A59" s="459" t="s">
        <v>773</v>
      </c>
      <c r="B59" s="458" t="s">
        <v>778</v>
      </c>
      <c r="C59" s="342" t="s">
        <v>777</v>
      </c>
      <c r="D59" s="462"/>
      <c r="E59" s="462"/>
    </row>
    <row r="60" spans="1:5" ht="67.5" customHeight="1">
      <c r="A60" s="459" t="s">
        <v>773</v>
      </c>
      <c r="B60" s="458" t="s">
        <v>776</v>
      </c>
      <c r="C60" s="342" t="s">
        <v>775</v>
      </c>
      <c r="D60" s="462"/>
      <c r="E60" s="462"/>
    </row>
    <row r="61" spans="1:5" ht="81" customHeight="1">
      <c r="A61" s="459" t="s">
        <v>773</v>
      </c>
      <c r="B61" s="458" t="s">
        <v>774</v>
      </c>
      <c r="C61" s="466" t="s">
        <v>52</v>
      </c>
      <c r="D61" s="462"/>
      <c r="E61" s="462"/>
    </row>
    <row r="62" spans="1:3" ht="47.25" customHeight="1">
      <c r="A62" s="459" t="s">
        <v>773</v>
      </c>
      <c r="B62" s="327" t="s">
        <v>751</v>
      </c>
      <c r="C62" s="329" t="s">
        <v>682</v>
      </c>
    </row>
    <row r="63" spans="1:3" ht="23.25" customHeight="1">
      <c r="A63" s="464" t="s">
        <v>771</v>
      </c>
      <c r="B63" s="465"/>
      <c r="C63" s="365" t="s">
        <v>772</v>
      </c>
    </row>
    <row r="64" spans="1:3" ht="91.5" customHeight="1">
      <c r="A64" s="459" t="s">
        <v>771</v>
      </c>
      <c r="B64" s="327" t="s">
        <v>769</v>
      </c>
      <c r="C64" s="277" t="s">
        <v>768</v>
      </c>
    </row>
    <row r="65" spans="1:3" ht="31.5">
      <c r="A65" s="461" t="s">
        <v>762</v>
      </c>
      <c r="B65" s="334"/>
      <c r="C65" s="460" t="s">
        <v>770</v>
      </c>
    </row>
    <row r="66" spans="1:3" ht="95.25" customHeight="1">
      <c r="A66" s="459" t="s">
        <v>762</v>
      </c>
      <c r="B66" s="327" t="s">
        <v>769</v>
      </c>
      <c r="C66" s="277" t="s">
        <v>768</v>
      </c>
    </row>
    <row r="67" spans="1:3" ht="69" customHeight="1">
      <c r="A67" s="459" t="s">
        <v>762</v>
      </c>
      <c r="B67" s="458" t="s">
        <v>767</v>
      </c>
      <c r="C67" s="342" t="s">
        <v>57</v>
      </c>
    </row>
    <row r="68" spans="1:5" ht="82.5" customHeight="1">
      <c r="A68" s="459" t="s">
        <v>762</v>
      </c>
      <c r="B68" s="458" t="s">
        <v>766</v>
      </c>
      <c r="C68" s="342" t="s">
        <v>765</v>
      </c>
      <c r="D68" s="462"/>
      <c r="E68" s="462"/>
    </row>
    <row r="69" spans="1:5" ht="34.5" customHeight="1">
      <c r="A69" s="459" t="s">
        <v>762</v>
      </c>
      <c r="B69" s="458" t="s">
        <v>764</v>
      </c>
      <c r="C69" s="342" t="s">
        <v>763</v>
      </c>
      <c r="D69" s="462"/>
      <c r="E69" s="462"/>
    </row>
    <row r="70" spans="1:3" ht="49.5" customHeight="1">
      <c r="A70" s="459" t="s">
        <v>762</v>
      </c>
      <c r="B70" s="327" t="s">
        <v>751</v>
      </c>
      <c r="C70" s="329" t="s">
        <v>682</v>
      </c>
    </row>
    <row r="71" spans="1:3" ht="19.5" customHeight="1">
      <c r="A71" s="464" t="s">
        <v>760</v>
      </c>
      <c r="B71" s="463"/>
      <c r="C71" s="365" t="s">
        <v>761</v>
      </c>
    </row>
    <row r="72" spans="1:3" ht="47.25">
      <c r="A72" s="459" t="s">
        <v>760</v>
      </c>
      <c r="B72" s="327" t="s">
        <v>751</v>
      </c>
      <c r="C72" s="329" t="s">
        <v>682</v>
      </c>
    </row>
    <row r="73" spans="1:3" ht="31.5">
      <c r="A73" s="461" t="s">
        <v>323</v>
      </c>
      <c r="B73" s="327"/>
      <c r="C73" s="336" t="s">
        <v>759</v>
      </c>
    </row>
    <row r="74" spans="1:3" ht="39.75" customHeight="1">
      <c r="A74" s="459" t="s">
        <v>323</v>
      </c>
      <c r="B74" s="327" t="s">
        <v>758</v>
      </c>
      <c r="C74" s="277" t="s">
        <v>757</v>
      </c>
    </row>
    <row r="75" spans="1:3" ht="15.75">
      <c r="A75" s="461" t="s">
        <v>421</v>
      </c>
      <c r="B75" s="327"/>
      <c r="C75" s="460" t="s">
        <v>756</v>
      </c>
    </row>
    <row r="76" spans="1:5" ht="63.75" customHeight="1">
      <c r="A76" s="459" t="s">
        <v>421</v>
      </c>
      <c r="B76" s="458" t="s">
        <v>755</v>
      </c>
      <c r="C76" s="342" t="s">
        <v>754</v>
      </c>
      <c r="D76" s="462"/>
      <c r="E76" s="462"/>
    </row>
    <row r="77" spans="1:5" ht="33.75" customHeight="1" hidden="1">
      <c r="A77" s="459"/>
      <c r="B77" s="458"/>
      <c r="C77" s="342"/>
      <c r="D77" s="462"/>
      <c r="E77" s="462"/>
    </row>
    <row r="78" spans="1:3" ht="15.75">
      <c r="A78" s="461" t="s">
        <v>752</v>
      </c>
      <c r="B78" s="327"/>
      <c r="C78" s="336" t="s">
        <v>753</v>
      </c>
    </row>
    <row r="79" spans="1:3" ht="47.25">
      <c r="A79" s="459" t="s">
        <v>752</v>
      </c>
      <c r="B79" s="327" t="s">
        <v>751</v>
      </c>
      <c r="C79" s="329" t="s">
        <v>682</v>
      </c>
    </row>
    <row r="80" spans="1:3" ht="31.5">
      <c r="A80" s="461" t="s">
        <v>749</v>
      </c>
      <c r="B80" s="327"/>
      <c r="C80" s="460" t="s">
        <v>750</v>
      </c>
    </row>
    <row r="81" spans="1:3" ht="34.5" customHeight="1">
      <c r="A81" s="459" t="s">
        <v>749</v>
      </c>
      <c r="B81" s="458" t="s">
        <v>748</v>
      </c>
      <c r="C81" s="342" t="s">
        <v>747</v>
      </c>
    </row>
    <row r="82" spans="1:3" ht="15.75">
      <c r="A82" s="457"/>
      <c r="B82" s="454"/>
      <c r="C82" s="453"/>
    </row>
    <row r="83" spans="1:3" ht="15.75">
      <c r="A83" s="457"/>
      <c r="B83" s="454"/>
      <c r="C83" s="453"/>
    </row>
    <row r="84" spans="1:3" ht="15.75">
      <c r="A84" s="456"/>
      <c r="B84" s="454"/>
      <c r="C84" s="453"/>
    </row>
    <row r="85" spans="1:3" ht="15.75">
      <c r="A85" s="456"/>
      <c r="B85" s="454"/>
      <c r="C85" s="453"/>
    </row>
    <row r="86" spans="1:3" ht="15.75">
      <c r="A86" s="455"/>
      <c r="B86" s="454"/>
      <c r="C86" s="453"/>
    </row>
  </sheetData>
  <sheetProtection/>
  <mergeCells count="3">
    <mergeCell ref="A4:C4"/>
    <mergeCell ref="A5:B5"/>
    <mergeCell ref="C5:C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0.2421875" style="0" customWidth="1"/>
    <col min="3" max="3" width="85.00390625" style="0" customWidth="1"/>
    <col min="4" max="4" width="14.375" style="269" customWidth="1"/>
    <col min="5" max="5" width="9.625" style="0" bestFit="1" customWidth="1"/>
  </cols>
  <sheetData>
    <row r="1" spans="2:4" ht="16.5">
      <c r="B1" s="302"/>
      <c r="C1" s="301" t="s">
        <v>930</v>
      </c>
      <c r="D1" s="301"/>
    </row>
    <row r="2" spans="2:4" ht="31.5" customHeight="1">
      <c r="B2" s="269"/>
      <c r="C2" s="300" t="s">
        <v>578</v>
      </c>
      <c r="D2" s="300"/>
    </row>
    <row r="3" spans="2:4" ht="15.75">
      <c r="B3" s="269"/>
      <c r="C3" s="300" t="s">
        <v>577</v>
      </c>
      <c r="D3" s="299"/>
    </row>
    <row r="4" spans="2:3" ht="12.75">
      <c r="B4" s="269"/>
      <c r="C4" s="298"/>
    </row>
    <row r="5" spans="2:4" ht="14.25" customHeight="1">
      <c r="B5" s="294" t="s">
        <v>576</v>
      </c>
      <c r="C5" s="294"/>
      <c r="D5" s="294"/>
    </row>
    <row r="6" spans="2:4" ht="15.75">
      <c r="B6" s="297"/>
      <c r="C6" s="296" t="s">
        <v>929</v>
      </c>
      <c r="D6" s="295"/>
    </row>
    <row r="7" spans="1:4" ht="15.75">
      <c r="A7" s="293"/>
      <c r="B7" s="294" t="s">
        <v>928</v>
      </c>
      <c r="C7" s="294"/>
      <c r="D7" s="294"/>
    </row>
    <row r="8" spans="1:4" ht="16.5">
      <c r="A8" s="293"/>
      <c r="C8" s="292"/>
      <c r="D8" s="202" t="s">
        <v>573</v>
      </c>
    </row>
    <row r="9" spans="2:4" ht="39" customHeight="1">
      <c r="B9" s="502" t="s">
        <v>572</v>
      </c>
      <c r="C9" s="502" t="s">
        <v>927</v>
      </c>
      <c r="D9" s="502" t="s">
        <v>926</v>
      </c>
    </row>
    <row r="10" spans="2:4" ht="17.25" customHeight="1">
      <c r="B10" s="275"/>
      <c r="C10" s="501" t="s">
        <v>925</v>
      </c>
      <c r="D10" s="500"/>
    </row>
    <row r="11" spans="2:4" ht="31.5" customHeight="1">
      <c r="B11" s="280" t="s">
        <v>569</v>
      </c>
      <c r="C11" s="485" t="s">
        <v>924</v>
      </c>
      <c r="D11" s="276">
        <v>2500</v>
      </c>
    </row>
    <row r="12" spans="2:4" ht="30" customHeight="1">
      <c r="B12" s="280" t="s">
        <v>923</v>
      </c>
      <c r="C12" s="490" t="s">
        <v>508</v>
      </c>
      <c r="D12" s="276">
        <v>515</v>
      </c>
    </row>
    <row r="13" spans="2:4" ht="29.25" customHeight="1">
      <c r="B13" s="489" t="s">
        <v>922</v>
      </c>
      <c r="C13" s="486" t="s">
        <v>518</v>
      </c>
      <c r="D13" s="276">
        <v>128.2</v>
      </c>
    </row>
    <row r="14" spans="2:4" ht="29.25" customHeight="1">
      <c r="B14" s="489" t="s">
        <v>921</v>
      </c>
      <c r="C14" s="486" t="s">
        <v>884</v>
      </c>
      <c r="D14" s="276">
        <v>30</v>
      </c>
    </row>
    <row r="15" spans="2:4" ht="33" customHeight="1">
      <c r="B15" s="489" t="s">
        <v>920</v>
      </c>
      <c r="C15" s="497" t="s">
        <v>521</v>
      </c>
      <c r="D15" s="276">
        <v>500</v>
      </c>
    </row>
    <row r="16" spans="2:4" ht="33" customHeight="1">
      <c r="B16" s="489" t="s">
        <v>919</v>
      </c>
      <c r="C16" s="485" t="s">
        <v>880</v>
      </c>
      <c r="D16" s="276">
        <v>540</v>
      </c>
    </row>
    <row r="17" spans="2:4" ht="15.75">
      <c r="B17" s="275"/>
      <c r="C17" s="274" t="s">
        <v>568</v>
      </c>
      <c r="D17" s="273">
        <f>SUM(D11:D16)</f>
        <v>4213.2</v>
      </c>
    </row>
    <row r="18" spans="2:4" ht="31.5">
      <c r="B18" s="275"/>
      <c r="C18" s="492" t="s">
        <v>918</v>
      </c>
      <c r="D18" s="273"/>
    </row>
    <row r="19" spans="2:4" ht="18" customHeight="1">
      <c r="B19" s="280" t="s">
        <v>566</v>
      </c>
      <c r="C19" s="486" t="s">
        <v>917</v>
      </c>
      <c r="D19" s="493">
        <v>10000</v>
      </c>
    </row>
    <row r="20" spans="2:5" ht="30">
      <c r="B20" s="280" t="s">
        <v>564</v>
      </c>
      <c r="C20" s="486" t="s">
        <v>916</v>
      </c>
      <c r="D20" s="493">
        <v>15448.7</v>
      </c>
      <c r="E20" s="499"/>
    </row>
    <row r="21" spans="2:4" ht="15">
      <c r="B21" s="280" t="s">
        <v>562</v>
      </c>
      <c r="C21" s="486" t="s">
        <v>882</v>
      </c>
      <c r="D21" s="276">
        <v>40</v>
      </c>
    </row>
    <row r="22" spans="2:4" ht="30">
      <c r="B22" s="280" t="s">
        <v>915</v>
      </c>
      <c r="C22" s="486" t="s">
        <v>914</v>
      </c>
      <c r="D22" s="276">
        <v>100</v>
      </c>
    </row>
    <row r="23" spans="2:4" ht="15">
      <c r="B23" s="280" t="s">
        <v>913</v>
      </c>
      <c r="C23" s="497" t="s">
        <v>912</v>
      </c>
      <c r="D23" s="276">
        <v>500</v>
      </c>
    </row>
    <row r="24" spans="2:4" ht="29.25" customHeight="1">
      <c r="B24" s="280" t="s">
        <v>911</v>
      </c>
      <c r="C24" s="478" t="s">
        <v>861</v>
      </c>
      <c r="D24" s="276">
        <v>400</v>
      </c>
    </row>
    <row r="25" spans="2:4" ht="15">
      <c r="B25" s="280" t="s">
        <v>910</v>
      </c>
      <c r="C25" s="498" t="s">
        <v>435</v>
      </c>
      <c r="D25" s="276">
        <v>50</v>
      </c>
    </row>
    <row r="26" spans="2:4" ht="15">
      <c r="B26" s="280" t="s">
        <v>909</v>
      </c>
      <c r="C26" s="497" t="s">
        <v>908</v>
      </c>
      <c r="D26" s="276">
        <v>3000</v>
      </c>
    </row>
    <row r="27" spans="2:4" ht="33.75" customHeight="1">
      <c r="B27" s="280" t="s">
        <v>907</v>
      </c>
      <c r="C27" s="485" t="s">
        <v>880</v>
      </c>
      <c r="D27" s="276">
        <v>2351.5</v>
      </c>
    </row>
    <row r="28" spans="2:4" ht="15.75">
      <c r="B28" s="275"/>
      <c r="C28" s="274" t="s">
        <v>560</v>
      </c>
      <c r="D28" s="273">
        <f>SUM(D19:D27)</f>
        <v>31890.2</v>
      </c>
    </row>
    <row r="29" spans="2:4" ht="34.5" customHeight="1">
      <c r="B29" s="272"/>
      <c r="C29" s="496" t="s">
        <v>906</v>
      </c>
      <c r="D29" s="273"/>
    </row>
    <row r="30" spans="2:4" ht="19.5" customHeight="1">
      <c r="B30" s="495" t="s">
        <v>905</v>
      </c>
      <c r="C30" s="484" t="s">
        <v>878</v>
      </c>
      <c r="D30" s="493">
        <v>6872</v>
      </c>
    </row>
    <row r="31" spans="2:4" ht="30">
      <c r="B31" s="494" t="s">
        <v>904</v>
      </c>
      <c r="C31" s="484" t="s">
        <v>903</v>
      </c>
      <c r="D31" s="493">
        <v>50</v>
      </c>
    </row>
    <row r="32" spans="2:4" ht="16.5">
      <c r="B32" s="272"/>
      <c r="C32" s="274" t="s">
        <v>902</v>
      </c>
      <c r="D32" s="273">
        <f>SUM(D30:D31)</f>
        <v>6922</v>
      </c>
    </row>
    <row r="33" spans="2:4" ht="36" customHeight="1">
      <c r="B33" s="275"/>
      <c r="C33" s="492" t="s">
        <v>901</v>
      </c>
      <c r="D33" s="491"/>
    </row>
    <row r="34" spans="2:4" ht="32.25" customHeight="1">
      <c r="B34" s="489" t="s">
        <v>900</v>
      </c>
      <c r="C34" s="490" t="s">
        <v>391</v>
      </c>
      <c r="D34" s="276">
        <v>200</v>
      </c>
    </row>
    <row r="35" spans="2:4" ht="33.75" customHeight="1">
      <c r="B35" s="489" t="s">
        <v>899</v>
      </c>
      <c r="C35" s="486" t="s">
        <v>884</v>
      </c>
      <c r="D35" s="276">
        <v>20</v>
      </c>
    </row>
    <row r="36" spans="2:4" ht="23.25" customHeight="1">
      <c r="B36" s="272"/>
      <c r="C36" s="274" t="s">
        <v>898</v>
      </c>
      <c r="D36" s="273">
        <f>SUM(D34:D35)</f>
        <v>220</v>
      </c>
    </row>
    <row r="37" spans="2:4" ht="31.5">
      <c r="B37" s="275"/>
      <c r="C37" s="488" t="s">
        <v>897</v>
      </c>
      <c r="D37" s="487"/>
    </row>
    <row r="38" spans="2:4" ht="14.25" customHeight="1">
      <c r="B38" s="280" t="s">
        <v>896</v>
      </c>
      <c r="C38" s="481" t="s">
        <v>895</v>
      </c>
      <c r="D38" s="276">
        <v>4710.6</v>
      </c>
    </row>
    <row r="39" spans="2:4" ht="0.75" customHeight="1">
      <c r="B39" s="280"/>
      <c r="C39" s="481" t="s">
        <v>873</v>
      </c>
      <c r="D39" s="276"/>
    </row>
    <row r="40" spans="2:4" ht="15" hidden="1">
      <c r="B40" s="280"/>
      <c r="C40" s="480" t="s">
        <v>894</v>
      </c>
      <c r="D40" s="479"/>
    </row>
    <row r="41" spans="2:4" ht="15" hidden="1">
      <c r="B41" s="280"/>
      <c r="C41" s="480" t="s">
        <v>893</v>
      </c>
      <c r="D41" s="479"/>
    </row>
    <row r="42" spans="2:4" ht="15" hidden="1">
      <c r="B42" s="280"/>
      <c r="C42" s="480" t="s">
        <v>892</v>
      </c>
      <c r="D42" s="479"/>
    </row>
    <row r="43" spans="2:4" ht="30" hidden="1">
      <c r="B43" s="280"/>
      <c r="C43" s="480" t="s">
        <v>891</v>
      </c>
      <c r="D43" s="479"/>
    </row>
    <row r="44" spans="2:4" ht="15" hidden="1">
      <c r="B44" s="280"/>
      <c r="C44" s="480" t="s">
        <v>890</v>
      </c>
      <c r="D44" s="479"/>
    </row>
    <row r="45" spans="2:4" ht="30" hidden="1">
      <c r="B45" s="280"/>
      <c r="C45" s="480" t="s">
        <v>889</v>
      </c>
      <c r="D45" s="479"/>
    </row>
    <row r="46" spans="2:4" ht="15" hidden="1">
      <c r="B46" s="280"/>
      <c r="C46" s="480" t="s">
        <v>888</v>
      </c>
      <c r="D46" s="479"/>
    </row>
    <row r="47" spans="2:4" ht="15" hidden="1">
      <c r="B47" s="280"/>
      <c r="C47" s="480" t="s">
        <v>887</v>
      </c>
      <c r="D47" s="479"/>
    </row>
    <row r="48" spans="2:4" ht="15" hidden="1">
      <c r="B48" s="280"/>
      <c r="C48" s="480" t="s">
        <v>886</v>
      </c>
      <c r="D48" s="479"/>
    </row>
    <row r="49" spans="2:4" ht="30">
      <c r="B49" s="278" t="s">
        <v>885</v>
      </c>
      <c r="C49" s="486" t="s">
        <v>884</v>
      </c>
      <c r="D49" s="276">
        <v>50</v>
      </c>
    </row>
    <row r="50" spans="2:4" ht="15">
      <c r="B50" s="280" t="s">
        <v>883</v>
      </c>
      <c r="C50" s="486" t="s">
        <v>882</v>
      </c>
      <c r="D50" s="276">
        <v>10</v>
      </c>
    </row>
    <row r="51" spans="2:4" ht="30">
      <c r="B51" s="280" t="s">
        <v>881</v>
      </c>
      <c r="C51" s="485" t="s">
        <v>880</v>
      </c>
      <c r="D51" s="276">
        <v>150</v>
      </c>
    </row>
    <row r="52" spans="2:4" ht="17.25" customHeight="1">
      <c r="B52" s="278" t="s">
        <v>879</v>
      </c>
      <c r="C52" s="484" t="s">
        <v>878</v>
      </c>
      <c r="D52" s="276">
        <v>2000</v>
      </c>
    </row>
    <row r="53" spans="2:4" ht="15.75">
      <c r="B53" s="275"/>
      <c r="C53" s="274" t="s">
        <v>877</v>
      </c>
      <c r="D53" s="273">
        <f>D38+D52+D49+D50+D51</f>
        <v>6920.6</v>
      </c>
    </row>
    <row r="54" spans="2:4" ht="33" customHeight="1">
      <c r="B54" s="275"/>
      <c r="C54" s="483" t="s">
        <v>876</v>
      </c>
      <c r="D54" s="482"/>
    </row>
    <row r="55" spans="2:5" ht="15">
      <c r="B55" s="280" t="s">
        <v>875</v>
      </c>
      <c r="C55" s="481" t="s">
        <v>874</v>
      </c>
      <c r="D55" s="276">
        <v>5300</v>
      </c>
      <c r="E55" s="269"/>
    </row>
    <row r="56" spans="2:4" ht="0.75" customHeight="1">
      <c r="B56" s="280"/>
      <c r="C56" s="481" t="s">
        <v>873</v>
      </c>
      <c r="D56" s="276"/>
    </row>
    <row r="57" spans="2:4" ht="15" hidden="1">
      <c r="B57" s="280"/>
      <c r="C57" s="480" t="s">
        <v>872</v>
      </c>
      <c r="D57" s="479"/>
    </row>
    <row r="58" spans="2:4" ht="15" hidden="1">
      <c r="B58" s="280"/>
      <c r="C58" s="480" t="s">
        <v>871</v>
      </c>
      <c r="D58" s="479"/>
    </row>
    <row r="59" spans="2:4" ht="15" hidden="1">
      <c r="B59" s="280"/>
      <c r="C59" s="480" t="s">
        <v>870</v>
      </c>
      <c r="D59" s="479"/>
    </row>
    <row r="60" spans="2:4" ht="30" hidden="1">
      <c r="B60" s="280"/>
      <c r="C60" s="480" t="s">
        <v>869</v>
      </c>
      <c r="D60" s="479"/>
    </row>
    <row r="61" spans="2:4" ht="30" hidden="1">
      <c r="B61" s="280"/>
      <c r="C61" s="480" t="s">
        <v>868</v>
      </c>
      <c r="D61" s="479"/>
    </row>
    <row r="62" spans="2:4" ht="30" hidden="1">
      <c r="B62" s="280"/>
      <c r="C62" s="480" t="s">
        <v>867</v>
      </c>
      <c r="D62" s="479"/>
    </row>
    <row r="63" spans="2:4" ht="15" hidden="1">
      <c r="B63" s="280"/>
      <c r="C63" s="480" t="s">
        <v>866</v>
      </c>
      <c r="D63" s="479"/>
    </row>
    <row r="64" spans="2:4" ht="15" hidden="1">
      <c r="B64" s="280"/>
      <c r="C64" s="480" t="s">
        <v>865</v>
      </c>
      <c r="D64" s="479"/>
    </row>
    <row r="65" spans="2:4" ht="15" hidden="1">
      <c r="B65" s="280"/>
      <c r="C65" s="480" t="s">
        <v>864</v>
      </c>
      <c r="D65" s="479"/>
    </row>
    <row r="66" spans="2:4" ht="45" hidden="1">
      <c r="B66" s="280"/>
      <c r="C66" s="480" t="s">
        <v>863</v>
      </c>
      <c r="D66" s="479"/>
    </row>
    <row r="67" spans="2:4" ht="30">
      <c r="B67" s="280" t="s">
        <v>862</v>
      </c>
      <c r="C67" s="478" t="s">
        <v>861</v>
      </c>
      <c r="D67" s="276">
        <v>100</v>
      </c>
    </row>
    <row r="68" spans="2:4" ht="15.75">
      <c r="B68" s="275"/>
      <c r="C68" s="274" t="s">
        <v>860</v>
      </c>
      <c r="D68" s="273">
        <f>D55+D67</f>
        <v>5400</v>
      </c>
    </row>
    <row r="69" spans="2:9" ht="31.5" customHeight="1">
      <c r="B69" s="280"/>
      <c r="C69" s="477" t="s">
        <v>859</v>
      </c>
      <c r="D69" s="276"/>
      <c r="E69" s="269"/>
      <c r="F69" s="269"/>
      <c r="G69" s="269"/>
      <c r="H69" s="269"/>
      <c r="I69" s="269"/>
    </row>
    <row r="70" spans="2:9" ht="30.75" customHeight="1">
      <c r="B70" s="280" t="s">
        <v>858</v>
      </c>
      <c r="C70" s="476" t="s">
        <v>857</v>
      </c>
      <c r="D70" s="276">
        <v>910</v>
      </c>
      <c r="F70" s="269"/>
      <c r="G70" s="269"/>
      <c r="H70" s="269"/>
      <c r="I70" s="269"/>
    </row>
    <row r="71" spans="2:4" ht="15.75">
      <c r="B71" s="275"/>
      <c r="C71" s="274" t="s">
        <v>856</v>
      </c>
      <c r="D71" s="273">
        <f>D70</f>
        <v>910</v>
      </c>
    </row>
    <row r="72" spans="2:4" ht="16.5">
      <c r="B72" s="272"/>
      <c r="C72" s="271" t="s">
        <v>559</v>
      </c>
      <c r="D72" s="270">
        <f>D17+D28+D32+D36+D53+D68+D71</f>
        <v>56476</v>
      </c>
    </row>
  </sheetData>
  <sheetProtection/>
  <mergeCells count="5">
    <mergeCell ref="C1:D1"/>
    <mergeCell ref="C2:D2"/>
    <mergeCell ref="C3:D3"/>
    <mergeCell ref="B5:D5"/>
    <mergeCell ref="B7:D7"/>
  </mergeCells>
  <printOptions horizontalCentered="1"/>
  <pageMargins left="0.3937007874015748" right="0.1968503937007874" top="0.7874015748031497" bottom="0.7874015748031497" header="0" footer="0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0.2421875" style="0" customWidth="1"/>
    <col min="3" max="3" width="80.25390625" style="0" customWidth="1"/>
    <col min="4" max="4" width="10.00390625" style="269" customWidth="1"/>
    <col min="5" max="5" width="10.625" style="0" customWidth="1"/>
  </cols>
  <sheetData>
    <row r="1" spans="2:5" ht="16.5">
      <c r="B1" s="302"/>
      <c r="C1" s="516" t="s">
        <v>943</v>
      </c>
      <c r="D1" s="516"/>
      <c r="E1" s="516"/>
    </row>
    <row r="2" spans="2:5" ht="32.25" customHeight="1">
      <c r="B2" s="269"/>
      <c r="C2" s="515" t="s">
        <v>578</v>
      </c>
      <c r="D2" s="515"/>
      <c r="E2" s="515"/>
    </row>
    <row r="3" spans="2:5" ht="15.75" customHeight="1">
      <c r="B3" s="269"/>
      <c r="C3" s="515" t="s">
        <v>577</v>
      </c>
      <c r="D3" s="515"/>
      <c r="E3" s="515"/>
    </row>
    <row r="4" spans="2:3" ht="12.75">
      <c r="B4" s="269"/>
      <c r="C4" s="298"/>
    </row>
    <row r="5" spans="2:5" ht="13.5" customHeight="1">
      <c r="B5" s="294" t="s">
        <v>576</v>
      </c>
      <c r="C5" s="294"/>
      <c r="D5" s="294"/>
      <c r="E5" s="294"/>
    </row>
    <row r="6" spans="2:5" ht="15.75">
      <c r="B6" s="294" t="s">
        <v>929</v>
      </c>
      <c r="C6" s="294"/>
      <c r="D6" s="294"/>
      <c r="E6" s="294"/>
    </row>
    <row r="7" spans="1:5" ht="15.75">
      <c r="A7" s="293"/>
      <c r="B7" s="294" t="s">
        <v>942</v>
      </c>
      <c r="C7" s="294"/>
      <c r="D7" s="294"/>
      <c r="E7" s="294"/>
    </row>
    <row r="8" spans="1:5" ht="16.5">
      <c r="A8" s="293"/>
      <c r="C8" s="292"/>
      <c r="D8" s="291"/>
      <c r="E8" s="291" t="s">
        <v>573</v>
      </c>
    </row>
    <row r="9" spans="2:5" ht="39" customHeight="1">
      <c r="B9" s="502" t="s">
        <v>572</v>
      </c>
      <c r="C9" s="502" t="s">
        <v>927</v>
      </c>
      <c r="D9" s="502" t="s">
        <v>941</v>
      </c>
      <c r="E9" s="502" t="s">
        <v>940</v>
      </c>
    </row>
    <row r="10" spans="2:5" ht="21.75" customHeight="1">
      <c r="B10" s="514" t="s">
        <v>925</v>
      </c>
      <c r="C10" s="513"/>
      <c r="D10" s="513"/>
      <c r="E10" s="512"/>
    </row>
    <row r="11" spans="2:5" ht="31.5" customHeight="1">
      <c r="B11" s="280" t="s">
        <v>569</v>
      </c>
      <c r="C11" s="485" t="s">
        <v>924</v>
      </c>
      <c r="D11" s="276">
        <v>1000</v>
      </c>
      <c r="E11" s="276">
        <v>1000</v>
      </c>
    </row>
    <row r="12" spans="2:5" ht="30" customHeight="1">
      <c r="B12" s="280" t="s">
        <v>923</v>
      </c>
      <c r="C12" s="486" t="s">
        <v>518</v>
      </c>
      <c r="D12" s="276">
        <v>50</v>
      </c>
      <c r="E12" s="276">
        <v>50</v>
      </c>
    </row>
    <row r="13" spans="2:5" ht="29.25" customHeight="1">
      <c r="B13" s="489" t="s">
        <v>922</v>
      </c>
      <c r="C13" s="486" t="s">
        <v>884</v>
      </c>
      <c r="D13" s="276">
        <v>35</v>
      </c>
      <c r="E13" s="276">
        <v>0</v>
      </c>
    </row>
    <row r="14" spans="2:5" ht="29.25" customHeight="1">
      <c r="B14" s="489" t="s">
        <v>921</v>
      </c>
      <c r="C14" s="497" t="s">
        <v>521</v>
      </c>
      <c r="D14" s="276">
        <v>50</v>
      </c>
      <c r="E14" s="276">
        <v>0</v>
      </c>
    </row>
    <row r="15" spans="2:5" ht="33" customHeight="1">
      <c r="B15" s="489" t="s">
        <v>920</v>
      </c>
      <c r="C15" s="485" t="s">
        <v>880</v>
      </c>
      <c r="D15" s="276">
        <v>540</v>
      </c>
      <c r="E15" s="276">
        <v>540</v>
      </c>
    </row>
    <row r="16" spans="2:5" ht="15.75">
      <c r="B16" s="275"/>
      <c r="C16" s="274" t="s">
        <v>568</v>
      </c>
      <c r="D16" s="273">
        <f>SUM(D11:D15)</f>
        <v>1675</v>
      </c>
      <c r="E16" s="273">
        <f>SUM(E11:E15)</f>
        <v>1590</v>
      </c>
    </row>
    <row r="17" spans="2:5" ht="38.25" customHeight="1">
      <c r="B17" s="285" t="s">
        <v>918</v>
      </c>
      <c r="C17" s="284"/>
      <c r="D17" s="284"/>
      <c r="E17" s="283"/>
    </row>
    <row r="18" spans="2:5" ht="18" customHeight="1">
      <c r="B18" s="280" t="s">
        <v>566</v>
      </c>
      <c r="C18" s="486" t="s">
        <v>917</v>
      </c>
      <c r="D18" s="493">
        <v>8000</v>
      </c>
      <c r="E18" s="511">
        <v>8000</v>
      </c>
    </row>
    <row r="19" spans="2:5" ht="30">
      <c r="B19" s="280" t="s">
        <v>564</v>
      </c>
      <c r="C19" s="486" t="s">
        <v>916</v>
      </c>
      <c r="D19" s="493">
        <f>3000+5000</f>
        <v>8000</v>
      </c>
      <c r="E19" s="493">
        <f>3000+5000</f>
        <v>8000</v>
      </c>
    </row>
    <row r="20" spans="2:5" ht="15">
      <c r="B20" s="280" t="s">
        <v>562</v>
      </c>
      <c r="C20" s="486" t="s">
        <v>882</v>
      </c>
      <c r="D20" s="276">
        <v>45</v>
      </c>
      <c r="E20" s="511">
        <v>50</v>
      </c>
    </row>
    <row r="21" spans="2:5" ht="30">
      <c r="B21" s="280" t="s">
        <v>915</v>
      </c>
      <c r="C21" s="486" t="s">
        <v>939</v>
      </c>
      <c r="D21" s="276">
        <v>150</v>
      </c>
      <c r="E21" s="511">
        <v>200</v>
      </c>
    </row>
    <row r="22" spans="2:5" ht="15">
      <c r="B22" s="280" t="s">
        <v>913</v>
      </c>
      <c r="C22" s="497" t="s">
        <v>912</v>
      </c>
      <c r="D22" s="276">
        <v>500</v>
      </c>
      <c r="E22" s="511">
        <v>500</v>
      </c>
    </row>
    <row r="23" spans="2:5" ht="29.25" customHeight="1">
      <c r="B23" s="280" t="s">
        <v>911</v>
      </c>
      <c r="C23" s="503" t="s">
        <v>861</v>
      </c>
      <c r="D23" s="276">
        <v>450</v>
      </c>
      <c r="E23" s="511">
        <v>450</v>
      </c>
    </row>
    <row r="24" spans="2:5" ht="15">
      <c r="B24" s="280" t="s">
        <v>910</v>
      </c>
      <c r="C24" s="498" t="s">
        <v>435</v>
      </c>
      <c r="D24" s="276">
        <v>100</v>
      </c>
      <c r="E24" s="511">
        <v>100</v>
      </c>
    </row>
    <row r="25" spans="2:5" ht="15">
      <c r="B25" s="280" t="s">
        <v>909</v>
      </c>
      <c r="C25" s="497" t="s">
        <v>908</v>
      </c>
      <c r="D25" s="276">
        <v>1500</v>
      </c>
      <c r="E25" s="511">
        <v>1500</v>
      </c>
    </row>
    <row r="26" spans="2:5" ht="31.5" customHeight="1">
      <c r="B26" s="280" t="s">
        <v>907</v>
      </c>
      <c r="C26" s="485" t="s">
        <v>880</v>
      </c>
      <c r="D26" s="276">
        <v>1500</v>
      </c>
      <c r="E26" s="511">
        <v>1500</v>
      </c>
    </row>
    <row r="27" spans="2:5" ht="15.75">
      <c r="B27" s="275"/>
      <c r="C27" s="274" t="s">
        <v>560</v>
      </c>
      <c r="D27" s="273">
        <f>SUM(D18:D26)</f>
        <v>20245</v>
      </c>
      <c r="E27" s="273">
        <f>SUM(E18:E26)</f>
        <v>20300</v>
      </c>
    </row>
    <row r="28" spans="2:5" ht="33.75" customHeight="1">
      <c r="B28" s="285" t="s">
        <v>906</v>
      </c>
      <c r="C28" s="284"/>
      <c r="D28" s="284"/>
      <c r="E28" s="283"/>
    </row>
    <row r="29" spans="2:5" ht="19.5" customHeight="1">
      <c r="B29" s="495" t="s">
        <v>905</v>
      </c>
      <c r="C29" s="484" t="s">
        <v>878</v>
      </c>
      <c r="D29" s="493">
        <v>6700</v>
      </c>
      <c r="E29" s="493">
        <v>6700</v>
      </c>
    </row>
    <row r="30" spans="2:5" ht="30">
      <c r="B30" s="510" t="s">
        <v>938</v>
      </c>
      <c r="C30" s="484" t="s">
        <v>903</v>
      </c>
      <c r="D30" s="493">
        <v>50</v>
      </c>
      <c r="E30" s="493">
        <v>0</v>
      </c>
    </row>
    <row r="31" spans="2:5" ht="16.5">
      <c r="B31" s="272"/>
      <c r="C31" s="274" t="s">
        <v>902</v>
      </c>
      <c r="D31" s="273">
        <f>SUM(D29:D30)</f>
        <v>6750</v>
      </c>
      <c r="E31" s="273">
        <f>SUM(E29:E30)</f>
        <v>6700</v>
      </c>
    </row>
    <row r="32" spans="2:5" ht="35.25" customHeight="1">
      <c r="B32" s="509" t="s">
        <v>901</v>
      </c>
      <c r="C32" s="508"/>
      <c r="D32" s="508"/>
      <c r="E32" s="507"/>
    </row>
    <row r="33" spans="2:5" ht="34.5" customHeight="1">
      <c r="B33" s="489" t="s">
        <v>900</v>
      </c>
      <c r="C33" s="490" t="s">
        <v>391</v>
      </c>
      <c r="D33" s="276">
        <v>200</v>
      </c>
      <c r="E33" s="276">
        <v>200</v>
      </c>
    </row>
    <row r="34" spans="2:5" ht="30">
      <c r="B34" s="489" t="s">
        <v>937</v>
      </c>
      <c r="C34" s="486" t="s">
        <v>884</v>
      </c>
      <c r="D34" s="276">
        <v>30</v>
      </c>
      <c r="E34" s="276">
        <v>0</v>
      </c>
    </row>
    <row r="35" spans="2:5" ht="16.5">
      <c r="B35" s="272"/>
      <c r="C35" s="274" t="s">
        <v>898</v>
      </c>
      <c r="D35" s="273">
        <f>SUM(D33:D34)</f>
        <v>230</v>
      </c>
      <c r="E35" s="273">
        <f>SUM(E33:E34)</f>
        <v>200</v>
      </c>
    </row>
    <row r="36" spans="2:5" ht="32.25" customHeight="1">
      <c r="B36" s="506" t="s">
        <v>936</v>
      </c>
      <c r="C36" s="505"/>
      <c r="D36" s="505"/>
      <c r="E36" s="504"/>
    </row>
    <row r="37" spans="2:5" ht="15">
      <c r="B37" s="280" t="s">
        <v>896</v>
      </c>
      <c r="C37" s="481" t="s">
        <v>895</v>
      </c>
      <c r="D37" s="276">
        <v>3500</v>
      </c>
      <c r="E37" s="276">
        <v>2550</v>
      </c>
    </row>
    <row r="38" spans="2:5" ht="15" hidden="1">
      <c r="B38" s="280"/>
      <c r="C38" s="481" t="s">
        <v>873</v>
      </c>
      <c r="D38" s="276"/>
      <c r="E38" s="276"/>
    </row>
    <row r="39" spans="2:5" ht="15" hidden="1">
      <c r="B39" s="280"/>
      <c r="C39" s="480" t="s">
        <v>894</v>
      </c>
      <c r="D39" s="479"/>
      <c r="E39" s="276"/>
    </row>
    <row r="40" spans="2:5" ht="15" hidden="1">
      <c r="B40" s="280"/>
      <c r="C40" s="480" t="s">
        <v>893</v>
      </c>
      <c r="D40" s="479"/>
      <c r="E40" s="276"/>
    </row>
    <row r="41" spans="2:5" ht="15" hidden="1">
      <c r="B41" s="280"/>
      <c r="C41" s="480" t="s">
        <v>892</v>
      </c>
      <c r="D41" s="479"/>
      <c r="E41" s="276"/>
    </row>
    <row r="42" spans="2:5" ht="30" hidden="1">
      <c r="B42" s="280"/>
      <c r="C42" s="480" t="s">
        <v>891</v>
      </c>
      <c r="D42" s="479"/>
      <c r="E42" s="276"/>
    </row>
    <row r="43" spans="2:5" ht="15" hidden="1">
      <c r="B43" s="280"/>
      <c r="C43" s="480" t="s">
        <v>890</v>
      </c>
      <c r="D43" s="479"/>
      <c r="E43" s="276"/>
    </row>
    <row r="44" spans="2:5" ht="30" hidden="1">
      <c r="B44" s="280"/>
      <c r="C44" s="480" t="s">
        <v>889</v>
      </c>
      <c r="D44" s="479"/>
      <c r="E44" s="276"/>
    </row>
    <row r="45" spans="2:5" ht="15" hidden="1">
      <c r="B45" s="280"/>
      <c r="C45" s="480" t="s">
        <v>888</v>
      </c>
      <c r="D45" s="479"/>
      <c r="E45" s="276"/>
    </row>
    <row r="46" spans="2:5" ht="15" hidden="1">
      <c r="B46" s="280"/>
      <c r="C46" s="480" t="s">
        <v>887</v>
      </c>
      <c r="D46" s="479"/>
      <c r="E46" s="276"/>
    </row>
    <row r="47" spans="2:5" ht="15" hidden="1">
      <c r="B47" s="280"/>
      <c r="C47" s="480" t="s">
        <v>886</v>
      </c>
      <c r="D47" s="479"/>
      <c r="E47" s="276"/>
    </row>
    <row r="48" spans="2:5" ht="30">
      <c r="B48" s="489" t="s">
        <v>935</v>
      </c>
      <c r="C48" s="486" t="s">
        <v>884</v>
      </c>
      <c r="D48" s="276">
        <v>50</v>
      </c>
      <c r="E48" s="276">
        <v>0</v>
      </c>
    </row>
    <row r="49" spans="2:5" ht="15">
      <c r="B49" s="489" t="s">
        <v>934</v>
      </c>
      <c r="C49" s="486" t="s">
        <v>882</v>
      </c>
      <c r="D49" s="276">
        <v>30</v>
      </c>
      <c r="E49" s="276">
        <v>30</v>
      </c>
    </row>
    <row r="50" spans="2:5" ht="30">
      <c r="B50" s="489" t="s">
        <v>933</v>
      </c>
      <c r="C50" s="485" t="s">
        <v>880</v>
      </c>
      <c r="D50" s="276">
        <v>150</v>
      </c>
      <c r="E50" s="276">
        <v>150</v>
      </c>
    </row>
    <row r="51" spans="2:5" ht="17.25" customHeight="1">
      <c r="B51" s="489" t="s">
        <v>932</v>
      </c>
      <c r="C51" s="484" t="s">
        <v>878</v>
      </c>
      <c r="D51" s="276">
        <v>2000</v>
      </c>
      <c r="E51" s="276">
        <v>2000</v>
      </c>
    </row>
    <row r="52" spans="2:5" ht="15.75">
      <c r="B52" s="275"/>
      <c r="C52" s="274" t="s">
        <v>877</v>
      </c>
      <c r="D52" s="273">
        <f>D37+D51+D50+D49+D48</f>
        <v>5730</v>
      </c>
      <c r="E52" s="273">
        <f>E37+E51+E50+E49+E48</f>
        <v>4730</v>
      </c>
    </row>
    <row r="53" spans="2:5" ht="22.5" customHeight="1">
      <c r="B53" s="285" t="s">
        <v>931</v>
      </c>
      <c r="C53" s="284"/>
      <c r="D53" s="284"/>
      <c r="E53" s="283"/>
    </row>
    <row r="54" spans="2:5" ht="15">
      <c r="B54" s="280" t="s">
        <v>875</v>
      </c>
      <c r="C54" s="481" t="s">
        <v>874</v>
      </c>
      <c r="D54" s="276">
        <v>7000</v>
      </c>
      <c r="E54" s="276">
        <v>4000</v>
      </c>
    </row>
    <row r="55" spans="2:5" ht="15" hidden="1">
      <c r="B55" s="280" t="s">
        <v>875</v>
      </c>
      <c r="C55" s="481" t="s">
        <v>873</v>
      </c>
      <c r="D55" s="276"/>
      <c r="E55" s="276"/>
    </row>
    <row r="56" spans="2:5" ht="15" hidden="1">
      <c r="B56" s="280" t="s">
        <v>875</v>
      </c>
      <c r="C56" s="480" t="s">
        <v>872</v>
      </c>
      <c r="D56" s="276"/>
      <c r="E56" s="276"/>
    </row>
    <row r="57" spans="2:5" ht="30" hidden="1">
      <c r="B57" s="280" t="s">
        <v>875</v>
      </c>
      <c r="C57" s="480" t="s">
        <v>871</v>
      </c>
      <c r="D57" s="276"/>
      <c r="E57" s="276"/>
    </row>
    <row r="58" spans="2:5" ht="15" hidden="1">
      <c r="B58" s="280" t="s">
        <v>875</v>
      </c>
      <c r="C58" s="480" t="s">
        <v>870</v>
      </c>
      <c r="D58" s="276"/>
      <c r="E58" s="276"/>
    </row>
    <row r="59" spans="2:5" ht="30" hidden="1">
      <c r="B59" s="280" t="s">
        <v>875</v>
      </c>
      <c r="C59" s="480" t="s">
        <v>869</v>
      </c>
      <c r="D59" s="276"/>
      <c r="E59" s="276"/>
    </row>
    <row r="60" spans="2:5" ht="30" hidden="1">
      <c r="B60" s="280" t="s">
        <v>875</v>
      </c>
      <c r="C60" s="480" t="s">
        <v>868</v>
      </c>
      <c r="D60" s="276"/>
      <c r="E60" s="276"/>
    </row>
    <row r="61" spans="2:5" ht="30" hidden="1">
      <c r="B61" s="280" t="s">
        <v>875</v>
      </c>
      <c r="C61" s="480" t="s">
        <v>867</v>
      </c>
      <c r="D61" s="276"/>
      <c r="E61" s="276"/>
    </row>
    <row r="62" spans="2:5" ht="15" hidden="1">
      <c r="B62" s="280" t="s">
        <v>875</v>
      </c>
      <c r="C62" s="480" t="s">
        <v>866</v>
      </c>
      <c r="D62" s="276"/>
      <c r="E62" s="276"/>
    </row>
    <row r="63" spans="2:5" ht="15" hidden="1">
      <c r="B63" s="280" t="s">
        <v>875</v>
      </c>
      <c r="C63" s="480" t="s">
        <v>865</v>
      </c>
      <c r="D63" s="276"/>
      <c r="E63" s="276"/>
    </row>
    <row r="64" spans="2:5" ht="15" hidden="1">
      <c r="B64" s="280" t="s">
        <v>875</v>
      </c>
      <c r="C64" s="480" t="s">
        <v>864</v>
      </c>
      <c r="D64" s="276"/>
      <c r="E64" s="276"/>
    </row>
    <row r="65" spans="2:5" ht="45" hidden="1">
      <c r="B65" s="280" t="s">
        <v>875</v>
      </c>
      <c r="C65" s="480" t="s">
        <v>863</v>
      </c>
      <c r="D65" s="276"/>
      <c r="E65" s="276"/>
    </row>
    <row r="66" spans="2:5" ht="30">
      <c r="B66" s="280" t="s">
        <v>862</v>
      </c>
      <c r="C66" s="503" t="s">
        <v>861</v>
      </c>
      <c r="D66" s="276">
        <v>100</v>
      </c>
      <c r="E66" s="276">
        <v>100</v>
      </c>
    </row>
    <row r="67" spans="2:5" ht="15.75">
      <c r="B67" s="275"/>
      <c r="C67" s="274" t="s">
        <v>860</v>
      </c>
      <c r="D67" s="273">
        <f>D54+D66</f>
        <v>7100</v>
      </c>
      <c r="E67" s="273">
        <f>E54+E66</f>
        <v>4100</v>
      </c>
    </row>
    <row r="68" spans="2:5" ht="16.5">
      <c r="B68" s="272"/>
      <c r="C68" s="271" t="s">
        <v>559</v>
      </c>
      <c r="D68" s="270">
        <f>D16+D27+D31+D35+D52+D67</f>
        <v>41730</v>
      </c>
      <c r="E68" s="270">
        <f>E16+E27+E31+E35+E52+E67</f>
        <v>37620</v>
      </c>
    </row>
  </sheetData>
  <sheetProtection/>
  <mergeCells count="12">
    <mergeCell ref="B10:E10"/>
    <mergeCell ref="B17:E17"/>
    <mergeCell ref="B28:E28"/>
    <mergeCell ref="B32:E32"/>
    <mergeCell ref="B36:E36"/>
    <mergeCell ref="B53:E53"/>
    <mergeCell ref="B5:E5"/>
    <mergeCell ref="B6:E6"/>
    <mergeCell ref="B7:E7"/>
    <mergeCell ref="C1:E1"/>
    <mergeCell ref="C2:E2"/>
    <mergeCell ref="C3:E3"/>
  </mergeCells>
  <printOptions horizontalCentered="1"/>
  <pageMargins left="1.1811023622047245" right="0.1968503937007874" top="0.7874015748031497" bottom="0.7874015748031497" header="0" footer="0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7.625" style="0" customWidth="1"/>
    <col min="2" max="2" width="34.00390625" style="0" customWidth="1"/>
    <col min="3" max="3" width="14.00390625" style="0" customWidth="1"/>
  </cols>
  <sheetData>
    <row r="1" spans="2:3" ht="18" customHeight="1">
      <c r="B1" s="534" t="s">
        <v>955</v>
      </c>
      <c r="C1" s="115"/>
    </row>
    <row r="2" spans="2:3" ht="32.25" customHeight="1">
      <c r="B2" s="533" t="s">
        <v>557</v>
      </c>
      <c r="C2" s="115"/>
    </row>
    <row r="3" spans="2:3" ht="15">
      <c r="B3" s="532" t="s">
        <v>954</v>
      </c>
      <c r="C3" s="115"/>
    </row>
    <row r="4" spans="2:3" ht="12.75">
      <c r="B4" s="115"/>
      <c r="C4" s="115"/>
    </row>
    <row r="5" spans="1:3" ht="15.75" customHeight="1">
      <c r="A5" s="531" t="s">
        <v>953</v>
      </c>
      <c r="B5" s="531"/>
      <c r="C5" s="288"/>
    </row>
    <row r="6" spans="1:3" ht="15.75" customHeight="1">
      <c r="A6" s="530" t="s">
        <v>952</v>
      </c>
      <c r="B6" s="530"/>
      <c r="C6" s="529"/>
    </row>
    <row r="7" spans="1:3" ht="15.75">
      <c r="A7" s="326"/>
      <c r="B7" s="326"/>
      <c r="C7" s="326"/>
    </row>
    <row r="8" spans="1:3" ht="15.75">
      <c r="A8" s="326"/>
      <c r="B8" s="528" t="s">
        <v>86</v>
      </c>
      <c r="C8" s="326"/>
    </row>
    <row r="9" spans="1:3" ht="25.5" customHeight="1">
      <c r="A9" s="526" t="s">
        <v>951</v>
      </c>
      <c r="B9" s="527">
        <f>B12+B15</f>
        <v>39402.100000000006</v>
      </c>
      <c r="C9" s="524"/>
    </row>
    <row r="10" spans="1:3" ht="13.5" customHeight="1">
      <c r="A10" s="526"/>
      <c r="B10" s="525"/>
      <c r="C10" s="524"/>
    </row>
    <row r="11" spans="1:3" ht="18.75" customHeight="1">
      <c r="A11" s="277" t="s">
        <v>950</v>
      </c>
      <c r="B11" s="521"/>
      <c r="C11" s="519"/>
    </row>
    <row r="12" spans="1:3" ht="31.5" customHeight="1">
      <c r="A12" s="460" t="s">
        <v>949</v>
      </c>
      <c r="B12" s="521">
        <f>B13+B14</f>
        <v>39402.100000000006</v>
      </c>
      <c r="C12" s="519"/>
    </row>
    <row r="13" spans="1:3" ht="51" customHeight="1">
      <c r="A13" s="522" t="s">
        <v>948</v>
      </c>
      <c r="B13" s="523">
        <v>66427.1</v>
      </c>
      <c r="C13" s="519"/>
    </row>
    <row r="14" spans="1:3" ht="48.75" customHeight="1">
      <c r="A14" s="522" t="s">
        <v>947</v>
      </c>
      <c r="B14" s="521">
        <v>-27025</v>
      </c>
      <c r="C14" s="519"/>
    </row>
    <row r="15" spans="1:3" ht="42.75" customHeight="1">
      <c r="A15" s="460" t="s">
        <v>946</v>
      </c>
      <c r="B15" s="521">
        <f>B16-B17</f>
        <v>0</v>
      </c>
      <c r="C15" s="519"/>
    </row>
    <row r="16" spans="1:3" ht="64.5" customHeight="1">
      <c r="A16" s="522" t="s">
        <v>945</v>
      </c>
      <c r="B16" s="521">
        <v>0</v>
      </c>
      <c r="C16" s="519"/>
    </row>
    <row r="17" spans="1:3" ht="63">
      <c r="A17" s="522" t="s">
        <v>944</v>
      </c>
      <c r="B17" s="521">
        <v>0</v>
      </c>
      <c r="C17" s="457"/>
    </row>
    <row r="18" spans="1:3" ht="15.75">
      <c r="A18" s="520"/>
      <c r="B18" s="519"/>
      <c r="C18" s="519"/>
    </row>
    <row r="19" spans="1:3" ht="12.75">
      <c r="A19" s="455"/>
      <c r="B19" s="455"/>
      <c r="C19" s="455"/>
    </row>
    <row r="20" spans="1:3" ht="12.75">
      <c r="A20" s="518"/>
      <c r="B20" s="517"/>
      <c r="C20" s="517"/>
    </row>
  </sheetData>
  <sheetProtection/>
  <mergeCells count="6">
    <mergeCell ref="A5:B5"/>
    <mergeCell ref="A6:B6"/>
    <mergeCell ref="A20:C20"/>
    <mergeCell ref="A9:A10"/>
    <mergeCell ref="B9:B10"/>
    <mergeCell ref="C9:C10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56.75390625" style="0" customWidth="1"/>
    <col min="2" max="3" width="14.25390625" style="0" customWidth="1"/>
    <col min="4" max="4" width="11.875" style="0" customWidth="1"/>
    <col min="5" max="5" width="15.625" style="0" customWidth="1"/>
  </cols>
  <sheetData>
    <row r="1" spans="2:5" ht="18" customHeight="1">
      <c r="B1" s="544" t="s">
        <v>959</v>
      </c>
      <c r="C1" s="544"/>
      <c r="D1" s="115"/>
      <c r="E1" s="115"/>
    </row>
    <row r="2" spans="2:5" ht="32.25" customHeight="1">
      <c r="B2" s="543" t="s">
        <v>557</v>
      </c>
      <c r="C2" s="543"/>
      <c r="D2" s="115"/>
      <c r="E2" s="115"/>
    </row>
    <row r="3" spans="2:5" ht="15.75" customHeight="1">
      <c r="B3" s="542" t="s">
        <v>954</v>
      </c>
      <c r="C3" s="542"/>
      <c r="D3" s="115"/>
      <c r="E3" s="115"/>
    </row>
    <row r="4" spans="2:5" ht="15">
      <c r="B4" s="532"/>
      <c r="C4" s="115"/>
      <c r="D4" s="115"/>
      <c r="E4" s="115"/>
    </row>
    <row r="5" spans="1:9" ht="15.75" customHeight="1">
      <c r="A5" s="531" t="s">
        <v>953</v>
      </c>
      <c r="B5" s="531"/>
      <c r="C5" s="531"/>
      <c r="D5" s="288"/>
      <c r="E5" s="288"/>
      <c r="F5" s="288"/>
      <c r="G5" s="288"/>
      <c r="H5" s="288"/>
      <c r="I5" s="288"/>
    </row>
    <row r="6" spans="1:9" ht="15.75" customHeight="1">
      <c r="A6" s="531" t="s">
        <v>958</v>
      </c>
      <c r="B6" s="531"/>
      <c r="C6" s="531"/>
      <c r="D6" s="529"/>
      <c r="E6" s="529"/>
      <c r="F6" s="529"/>
      <c r="G6" s="326"/>
      <c r="H6" s="326"/>
      <c r="I6" s="326"/>
    </row>
    <row r="7" spans="1:9" ht="15.75">
      <c r="A7" s="326"/>
      <c r="B7" s="326"/>
      <c r="C7" s="326"/>
      <c r="D7" s="326"/>
      <c r="E7" s="326"/>
      <c r="F7" s="326"/>
      <c r="G7" s="326"/>
      <c r="H7" s="326"/>
      <c r="I7" s="326"/>
    </row>
    <row r="8" spans="1:9" ht="15.75">
      <c r="A8" s="326"/>
      <c r="B8" s="528"/>
      <c r="C8" s="541" t="s">
        <v>86</v>
      </c>
      <c r="D8" s="326"/>
      <c r="E8" s="326"/>
      <c r="F8" s="326"/>
      <c r="G8" s="326"/>
      <c r="H8" s="326"/>
      <c r="I8" s="326"/>
    </row>
    <row r="9" spans="1:9" ht="15.75">
      <c r="A9" s="540" t="s">
        <v>951</v>
      </c>
      <c r="B9" s="521" t="s">
        <v>957</v>
      </c>
      <c r="C9" s="521" t="s">
        <v>956</v>
      </c>
      <c r="D9" s="326"/>
      <c r="E9" s="326"/>
      <c r="F9" s="326"/>
      <c r="G9" s="326"/>
      <c r="H9" s="326"/>
      <c r="I9" s="326"/>
    </row>
    <row r="10" spans="1:9" ht="25.5" customHeight="1">
      <c r="A10" s="540"/>
      <c r="B10" s="539">
        <f>B13+B16</f>
        <v>34648.5</v>
      </c>
      <c r="C10" s="539">
        <f>C13+C16</f>
        <v>28632.09999999999</v>
      </c>
      <c r="D10" s="524"/>
      <c r="E10" s="524"/>
      <c r="F10" s="326"/>
      <c r="G10" s="326"/>
      <c r="H10" s="326"/>
      <c r="I10" s="326"/>
    </row>
    <row r="11" spans="1:9" ht="13.5" customHeight="1">
      <c r="A11" s="540"/>
      <c r="B11" s="539"/>
      <c r="C11" s="539"/>
      <c r="D11" s="524"/>
      <c r="E11" s="524"/>
      <c r="F11" s="326"/>
      <c r="G11" s="326"/>
      <c r="H11" s="326"/>
      <c r="I11" s="326"/>
    </row>
    <row r="12" spans="1:9" ht="14.25" customHeight="1">
      <c r="A12" s="277" t="s">
        <v>950</v>
      </c>
      <c r="B12" s="521"/>
      <c r="C12" s="521"/>
      <c r="D12" s="519"/>
      <c r="E12" s="519"/>
      <c r="F12" s="326"/>
      <c r="G12" s="326"/>
      <c r="H12" s="326"/>
      <c r="I12" s="326"/>
    </row>
    <row r="13" spans="1:9" ht="31.5" customHeight="1">
      <c r="A13" s="460" t="s">
        <v>949</v>
      </c>
      <c r="B13" s="521">
        <f>B14+B15</f>
        <v>34648.5</v>
      </c>
      <c r="C13" s="521">
        <f>C14+C15</f>
        <v>28632.09999999999</v>
      </c>
      <c r="D13" s="519"/>
      <c r="E13" s="519"/>
      <c r="F13" s="326"/>
      <c r="G13" s="326"/>
      <c r="H13" s="326"/>
      <c r="I13" s="326"/>
    </row>
    <row r="14" spans="1:9" ht="51" customHeight="1">
      <c r="A14" s="522" t="s">
        <v>948</v>
      </c>
      <c r="B14" s="523">
        <v>101075.6</v>
      </c>
      <c r="C14" s="521">
        <v>129707.7</v>
      </c>
      <c r="D14" s="519"/>
      <c r="E14" s="519"/>
      <c r="F14" s="326"/>
      <c r="G14" s="326"/>
      <c r="H14" s="326"/>
      <c r="I14" s="326"/>
    </row>
    <row r="15" spans="1:9" ht="41.25" customHeight="1">
      <c r="A15" s="538" t="s">
        <v>947</v>
      </c>
      <c r="B15" s="521">
        <v>-66427.1</v>
      </c>
      <c r="C15" s="521">
        <v>-101075.6</v>
      </c>
      <c r="D15" s="519"/>
      <c r="E15" s="519"/>
      <c r="F15" s="326"/>
      <c r="G15" s="326"/>
      <c r="H15" s="326"/>
      <c r="I15" s="326"/>
    </row>
    <row r="16" spans="1:9" ht="42.75" customHeight="1">
      <c r="A16" s="460" t="s">
        <v>946</v>
      </c>
      <c r="B16" s="521">
        <f>B17-B18</f>
        <v>0</v>
      </c>
      <c r="C16" s="521">
        <f>C17-C18</f>
        <v>0</v>
      </c>
      <c r="D16" s="519"/>
      <c r="E16" s="519"/>
      <c r="F16" s="326"/>
      <c r="G16" s="326"/>
      <c r="H16" s="326"/>
      <c r="I16" s="326"/>
    </row>
    <row r="17" spans="1:9" ht="54.75" customHeight="1">
      <c r="A17" s="538" t="s">
        <v>945</v>
      </c>
      <c r="B17" s="521">
        <v>0</v>
      </c>
      <c r="C17" s="521">
        <v>0</v>
      </c>
      <c r="D17" s="519"/>
      <c r="E17" s="519"/>
      <c r="F17" s="537"/>
      <c r="G17" s="326"/>
      <c r="H17" s="326"/>
      <c r="I17" s="326"/>
    </row>
    <row r="18" spans="1:9" ht="47.25">
      <c r="A18" s="522" t="s">
        <v>944</v>
      </c>
      <c r="B18" s="521">
        <v>0</v>
      </c>
      <c r="C18" s="521">
        <v>0</v>
      </c>
      <c r="D18" s="457"/>
      <c r="E18" s="457"/>
      <c r="F18" s="326"/>
      <c r="G18" s="326"/>
      <c r="H18" s="326"/>
      <c r="I18" s="326"/>
    </row>
    <row r="19" spans="1:9" ht="15.75">
      <c r="A19" s="520"/>
      <c r="B19" s="519"/>
      <c r="C19" s="519"/>
      <c r="D19" s="519"/>
      <c r="E19" s="519"/>
      <c r="F19" s="326"/>
      <c r="G19" s="326"/>
      <c r="H19" s="326"/>
      <c r="I19" s="326"/>
    </row>
    <row r="20" spans="1:5" ht="12.75">
      <c r="A20" s="455"/>
      <c r="B20" s="455"/>
      <c r="C20" s="455"/>
      <c r="D20" s="455"/>
      <c r="E20" s="455"/>
    </row>
    <row r="21" spans="1:5" ht="12.75">
      <c r="A21" s="518"/>
      <c r="B21" s="517"/>
      <c r="C21" s="517"/>
      <c r="D21" s="535"/>
      <c r="E21" s="455"/>
    </row>
    <row r="22" spans="1:5" ht="12.75">
      <c r="A22" s="536"/>
      <c r="B22" s="536"/>
      <c r="C22" s="536"/>
      <c r="D22" s="535"/>
      <c r="E22" s="455"/>
    </row>
    <row r="23" spans="1:5" ht="12.75">
      <c r="A23" s="455"/>
      <c r="B23" s="455"/>
      <c r="C23" s="455"/>
      <c r="D23" s="455"/>
      <c r="E23" s="455"/>
    </row>
    <row r="24" spans="1:5" ht="12.75">
      <c r="A24" s="455"/>
      <c r="B24" s="455"/>
      <c r="C24" s="455"/>
      <c r="D24" s="455"/>
      <c r="E24" s="455"/>
    </row>
    <row r="25" spans="1:5" ht="12.75">
      <c r="A25" s="455"/>
      <c r="B25" s="455"/>
      <c r="C25" s="455"/>
      <c r="D25" s="455"/>
      <c r="E25" s="455"/>
    </row>
    <row r="26" spans="1:5" ht="12.75">
      <c r="A26" s="455"/>
      <c r="B26" s="455"/>
      <c r="C26" s="455"/>
      <c r="D26" s="455"/>
      <c r="E26" s="455"/>
    </row>
    <row r="27" spans="1:5" ht="12.75">
      <c r="A27" s="455"/>
      <c r="B27" s="455"/>
      <c r="C27" s="455"/>
      <c r="D27" s="455"/>
      <c r="E27" s="455"/>
    </row>
    <row r="28" spans="1:5" ht="12.75">
      <c r="A28" s="455"/>
      <c r="B28" s="455"/>
      <c r="C28" s="455"/>
      <c r="D28" s="455"/>
      <c r="E28" s="455"/>
    </row>
    <row r="29" spans="1:5" ht="12.75">
      <c r="A29" s="455"/>
      <c r="B29" s="455"/>
      <c r="C29" s="455"/>
      <c r="D29" s="455"/>
      <c r="E29" s="455"/>
    </row>
    <row r="30" spans="1:5" ht="12.75">
      <c r="A30" s="455"/>
      <c r="B30" s="455"/>
      <c r="C30" s="455"/>
      <c r="D30" s="455"/>
      <c r="E30" s="455"/>
    </row>
    <row r="31" spans="1:5" ht="12.75">
      <c r="A31" s="455"/>
      <c r="B31" s="455"/>
      <c r="C31" s="455"/>
      <c r="D31" s="455"/>
      <c r="E31" s="455"/>
    </row>
    <row r="32" spans="1:5" ht="12.75">
      <c r="A32" s="455"/>
      <c r="B32" s="455"/>
      <c r="C32" s="455"/>
      <c r="D32" s="455"/>
      <c r="E32" s="455"/>
    </row>
    <row r="33" spans="1:5" ht="12.75">
      <c r="A33" s="455"/>
      <c r="B33" s="455"/>
      <c r="C33" s="455"/>
      <c r="D33" s="455"/>
      <c r="E33" s="455"/>
    </row>
    <row r="34" spans="1:5" ht="12.75">
      <c r="A34" s="455"/>
      <c r="B34" s="455"/>
      <c r="C34" s="455"/>
      <c r="D34" s="455"/>
      <c r="E34" s="455"/>
    </row>
    <row r="35" spans="1:5" ht="12.75">
      <c r="A35" s="455"/>
      <c r="B35" s="455"/>
      <c r="C35" s="455"/>
      <c r="D35" s="455"/>
      <c r="E35" s="455"/>
    </row>
  </sheetData>
  <sheetProtection/>
  <mergeCells count="12">
    <mergeCell ref="B1:C1"/>
    <mergeCell ref="B2:C2"/>
    <mergeCell ref="B3:C3"/>
    <mergeCell ref="A5:C5"/>
    <mergeCell ref="A6:C6"/>
    <mergeCell ref="E10:E11"/>
    <mergeCell ref="A21:C21"/>
    <mergeCell ref="A22:C22"/>
    <mergeCell ref="B10:B11"/>
    <mergeCell ref="C10:C11"/>
    <mergeCell ref="D10:D11"/>
    <mergeCell ref="A9:A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.25390625" style="545" customWidth="1"/>
    <col min="2" max="2" width="59.75390625" style="545" customWidth="1"/>
    <col min="3" max="3" width="14.375" style="545" customWidth="1"/>
    <col min="4" max="16384" width="9.125" style="545" customWidth="1"/>
  </cols>
  <sheetData>
    <row r="1" spans="2:4" ht="15.75">
      <c r="B1" s="568" t="s">
        <v>974</v>
      </c>
      <c r="C1" s="568"/>
      <c r="D1" s="568"/>
    </row>
    <row r="2" spans="2:4" ht="15.75">
      <c r="B2" s="567" t="s">
        <v>621</v>
      </c>
      <c r="C2" s="567"/>
      <c r="D2" s="567"/>
    </row>
    <row r="3" spans="2:4" ht="15.75">
      <c r="B3" s="567" t="s">
        <v>89</v>
      </c>
      <c r="C3" s="567"/>
      <c r="D3" s="567"/>
    </row>
    <row r="4" spans="2:4" ht="15.75">
      <c r="B4" s="567" t="s">
        <v>973</v>
      </c>
      <c r="C4" s="567"/>
      <c r="D4" s="567"/>
    </row>
    <row r="5" ht="24.75" customHeight="1">
      <c r="B5" s="566"/>
    </row>
    <row r="6" spans="2:3" ht="15.75">
      <c r="B6" s="565" t="s">
        <v>972</v>
      </c>
      <c r="C6" s="565"/>
    </row>
    <row r="7" spans="2:3" ht="16.5" customHeight="1">
      <c r="B7" s="564" t="s">
        <v>971</v>
      </c>
      <c r="C7" s="564"/>
    </row>
    <row r="8" spans="2:3" ht="16.5" customHeight="1">
      <c r="B8" s="564" t="s">
        <v>970</v>
      </c>
      <c r="C8" s="564"/>
    </row>
    <row r="9" spans="2:3" ht="15.75" customHeight="1">
      <c r="B9" s="563" t="s">
        <v>969</v>
      </c>
      <c r="C9" s="563"/>
    </row>
    <row r="10" ht="15">
      <c r="C10" s="562"/>
    </row>
    <row r="11" spans="1:3" ht="30">
      <c r="A11" s="561" t="s">
        <v>968</v>
      </c>
      <c r="B11" s="560" t="s">
        <v>967</v>
      </c>
      <c r="C11" s="559" t="s">
        <v>966</v>
      </c>
    </row>
    <row r="12" spans="1:3" ht="15.75">
      <c r="A12" s="558" t="s">
        <v>965</v>
      </c>
      <c r="B12" s="557"/>
      <c r="C12" s="556"/>
    </row>
    <row r="13" spans="1:3" ht="19.5" customHeight="1">
      <c r="A13" s="552" t="s">
        <v>964</v>
      </c>
      <c r="B13" s="551" t="s">
        <v>963</v>
      </c>
      <c r="C13" s="550">
        <v>0.5</v>
      </c>
    </row>
    <row r="14" spans="1:3" ht="19.5" customHeight="1">
      <c r="A14" s="555" t="s">
        <v>962</v>
      </c>
      <c r="B14" s="554"/>
      <c r="C14" s="553"/>
    </row>
    <row r="15" spans="1:3" ht="24.75" customHeight="1">
      <c r="A15" s="552" t="s">
        <v>961</v>
      </c>
      <c r="B15" s="551" t="s">
        <v>960</v>
      </c>
      <c r="C15" s="550">
        <v>0.05</v>
      </c>
    </row>
    <row r="16" spans="1:3" ht="11.25" customHeight="1">
      <c r="A16" s="546"/>
      <c r="B16" s="546"/>
      <c r="C16" s="549"/>
    </row>
    <row r="17" spans="1:2" ht="12" customHeight="1">
      <c r="A17" s="546"/>
      <c r="B17" s="546"/>
    </row>
    <row r="18" spans="1:3" ht="15.75">
      <c r="A18" s="548"/>
      <c r="B18" s="547"/>
      <c r="C18" s="547"/>
    </row>
    <row r="19" spans="1:2" ht="15.75">
      <c r="A19" s="546"/>
      <c r="B19" s="546"/>
    </row>
    <row r="20" spans="1:2" ht="15.75">
      <c r="A20" s="546"/>
      <c r="B20" s="546"/>
    </row>
  </sheetData>
  <sheetProtection/>
  <mergeCells count="11">
    <mergeCell ref="A14:C14"/>
    <mergeCell ref="B4:D4"/>
    <mergeCell ref="A18:C18"/>
    <mergeCell ref="B6:C6"/>
    <mergeCell ref="B7:C7"/>
    <mergeCell ref="B1:D1"/>
    <mergeCell ref="B2:D2"/>
    <mergeCell ref="B3:D3"/>
    <mergeCell ref="B8:C8"/>
    <mergeCell ref="B9:C9"/>
    <mergeCell ref="A12:C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0.2421875" style="0" customWidth="1"/>
    <col min="2" max="2" width="5.25390625" style="0" customWidth="1"/>
    <col min="3" max="3" width="87.875" style="0" customWidth="1"/>
    <col min="4" max="4" width="13.00390625" style="269" customWidth="1"/>
    <col min="6" max="6" width="9.625" style="0" bestFit="1" customWidth="1"/>
  </cols>
  <sheetData>
    <row r="1" spans="2:4" ht="16.5">
      <c r="B1" s="302"/>
      <c r="C1" s="301" t="s">
        <v>579</v>
      </c>
      <c r="D1" s="301"/>
    </row>
    <row r="2" spans="2:4" ht="31.5" customHeight="1">
      <c r="B2" s="269"/>
      <c r="C2" s="300" t="s">
        <v>578</v>
      </c>
      <c r="D2" s="300"/>
    </row>
    <row r="3" spans="2:4" ht="15.75">
      <c r="B3" s="269"/>
      <c r="C3" s="300" t="s">
        <v>577</v>
      </c>
      <c r="D3" s="299"/>
    </row>
    <row r="4" spans="2:3" ht="12.75">
      <c r="B4" s="269"/>
      <c r="C4" s="298"/>
    </row>
    <row r="5" spans="2:4" ht="13.5" customHeight="1">
      <c r="B5" s="294" t="s">
        <v>576</v>
      </c>
      <c r="C5" s="294"/>
      <c r="D5" s="294"/>
    </row>
    <row r="6" spans="2:4" ht="15.75">
      <c r="B6" s="297"/>
      <c r="C6" s="296" t="s">
        <v>575</v>
      </c>
      <c r="D6" s="295"/>
    </row>
    <row r="7" spans="1:4" ht="15.75">
      <c r="A7" s="293"/>
      <c r="B7" s="294" t="s">
        <v>574</v>
      </c>
      <c r="C7" s="294"/>
      <c r="D7" s="294"/>
    </row>
    <row r="8" spans="1:4" ht="16.5">
      <c r="A8" s="293"/>
      <c r="C8" s="292"/>
      <c r="D8" s="291" t="s">
        <v>573</v>
      </c>
    </row>
    <row r="9" spans="2:4" ht="48" customHeight="1">
      <c r="B9" s="290" t="s">
        <v>572</v>
      </c>
      <c r="C9" s="290" t="s">
        <v>571</v>
      </c>
      <c r="D9" s="289" t="s">
        <v>128</v>
      </c>
    </row>
    <row r="10" spans="2:4" ht="26.25" customHeight="1">
      <c r="B10" s="285" t="s">
        <v>570</v>
      </c>
      <c r="C10" s="284"/>
      <c r="D10" s="283"/>
    </row>
    <row r="11" spans="2:4" ht="31.5" customHeight="1">
      <c r="B11" s="280" t="s">
        <v>569</v>
      </c>
      <c r="C11" s="288" t="s">
        <v>561</v>
      </c>
      <c r="D11" s="276">
        <v>540</v>
      </c>
    </row>
    <row r="12" spans="2:4" ht="16.5" customHeight="1">
      <c r="B12" s="287"/>
      <c r="C12" s="274" t="s">
        <v>568</v>
      </c>
      <c r="D12" s="286">
        <f>D11</f>
        <v>540</v>
      </c>
    </row>
    <row r="13" spans="2:5" ht="40.5" customHeight="1">
      <c r="B13" s="285" t="s">
        <v>567</v>
      </c>
      <c r="C13" s="284"/>
      <c r="D13" s="283"/>
      <c r="E13" s="282"/>
    </row>
    <row r="14" spans="2:4" ht="37.5" customHeight="1">
      <c r="B14" s="280" t="s">
        <v>566</v>
      </c>
      <c r="C14" s="281" t="s">
        <v>565</v>
      </c>
      <c r="D14" s="276">
        <v>22385</v>
      </c>
    </row>
    <row r="15" spans="2:4" ht="31.5">
      <c r="B15" s="280" t="s">
        <v>564</v>
      </c>
      <c r="C15" s="279" t="s">
        <v>563</v>
      </c>
      <c r="D15" s="276">
        <v>112.3</v>
      </c>
    </row>
    <row r="16" spans="2:4" ht="31.5">
      <c r="B16" s="278" t="s">
        <v>562</v>
      </c>
      <c r="C16" s="277" t="s">
        <v>561</v>
      </c>
      <c r="D16" s="276">
        <v>150</v>
      </c>
    </row>
    <row r="17" spans="2:4" ht="15.75">
      <c r="B17" s="275"/>
      <c r="C17" s="274" t="s">
        <v>560</v>
      </c>
      <c r="D17" s="273">
        <f>SUM(D14:D16)</f>
        <v>22647.3</v>
      </c>
    </row>
    <row r="18" spans="2:4" ht="16.5">
      <c r="B18" s="272"/>
      <c r="C18" s="271" t="s">
        <v>559</v>
      </c>
      <c r="D18" s="270">
        <f>D12+D17</f>
        <v>23187.3</v>
      </c>
    </row>
  </sheetData>
  <sheetProtection/>
  <mergeCells count="7">
    <mergeCell ref="B10:D10"/>
    <mergeCell ref="B13:D13"/>
    <mergeCell ref="C1:D1"/>
    <mergeCell ref="C2:D2"/>
    <mergeCell ref="C3:D3"/>
    <mergeCell ref="B5:D5"/>
    <mergeCell ref="B7:D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125" style="115" customWidth="1"/>
    <col min="2" max="2" width="77.25390625" style="115" customWidth="1"/>
    <col min="3" max="3" width="27.125" style="115" customWidth="1"/>
    <col min="4" max="16384" width="9.125" style="115" customWidth="1"/>
  </cols>
  <sheetData>
    <row r="1" spans="2:4" ht="16.5">
      <c r="B1" s="201"/>
      <c r="C1" s="200" t="s">
        <v>261</v>
      </c>
      <c r="D1" s="198"/>
    </row>
    <row r="2" spans="3:4" ht="47.25" customHeight="1">
      <c r="C2" s="199" t="s">
        <v>260</v>
      </c>
      <c r="D2" s="199"/>
    </row>
    <row r="3" spans="3:4" ht="15" customHeight="1">
      <c r="C3" s="199" t="s">
        <v>259</v>
      </c>
      <c r="D3" s="199"/>
    </row>
    <row r="4" spans="3:4" ht="19.5" customHeight="1">
      <c r="C4" s="198"/>
      <c r="D4" s="198"/>
    </row>
    <row r="5" spans="1:12" ht="32.25" customHeight="1">
      <c r="A5" s="197" t="s">
        <v>258</v>
      </c>
      <c r="B5" s="197"/>
      <c r="C5" s="197"/>
      <c r="D5" s="196"/>
      <c r="E5" s="196"/>
      <c r="F5" s="196"/>
      <c r="G5" s="196"/>
      <c r="H5" s="196"/>
      <c r="I5" s="196"/>
      <c r="J5" s="196"/>
      <c r="K5" s="196"/>
      <c r="L5" s="196"/>
    </row>
    <row r="6" spans="1:2" ht="0.75" customHeight="1" hidden="1">
      <c r="A6" s="195"/>
      <c r="B6" s="195"/>
    </row>
    <row r="7" spans="1:3" ht="22.5" customHeight="1">
      <c r="A7" s="194"/>
      <c r="B7" s="194"/>
      <c r="C7" s="193" t="s">
        <v>86</v>
      </c>
    </row>
    <row r="8" spans="1:3" ht="60" customHeight="1">
      <c r="A8" s="192" t="s">
        <v>257</v>
      </c>
      <c r="B8" s="192" t="s">
        <v>256</v>
      </c>
      <c r="C8" s="191" t="s">
        <v>255</v>
      </c>
    </row>
    <row r="9" spans="1:3" ht="15">
      <c r="A9" s="190">
        <v>1</v>
      </c>
      <c r="B9" s="189">
        <v>2</v>
      </c>
      <c r="C9" s="188">
        <v>3</v>
      </c>
    </row>
    <row r="10" spans="1:3" ht="18" customHeight="1">
      <c r="A10" s="170" t="s">
        <v>254</v>
      </c>
      <c r="B10" s="149" t="s">
        <v>253</v>
      </c>
      <c r="C10" s="154">
        <f>SUM(C11:C18)</f>
        <v>91717.6</v>
      </c>
    </row>
    <row r="11" spans="1:3" ht="32.25" customHeight="1">
      <c r="A11" s="161" t="s">
        <v>252</v>
      </c>
      <c r="B11" s="187" t="s">
        <v>251</v>
      </c>
      <c r="C11" s="145">
        <f>'прил 4'!G26</f>
        <v>1053</v>
      </c>
    </row>
    <row r="12" spans="1:3" ht="50.25" customHeight="1">
      <c r="A12" s="161" t="s">
        <v>250</v>
      </c>
      <c r="B12" s="186" t="s">
        <v>249</v>
      </c>
      <c r="C12" s="145">
        <f>'прил 4'!G14</f>
        <v>4269</v>
      </c>
    </row>
    <row r="13" spans="1:3" ht="47.25" customHeight="1">
      <c r="A13" s="161" t="s">
        <v>248</v>
      </c>
      <c r="B13" s="186" t="s">
        <v>247</v>
      </c>
      <c r="C13" s="145">
        <f>'прил 4'!G29</f>
        <v>43824</v>
      </c>
    </row>
    <row r="14" spans="1:3" ht="24.75" customHeight="1">
      <c r="A14" s="161" t="s">
        <v>246</v>
      </c>
      <c r="B14" s="186" t="s">
        <v>245</v>
      </c>
      <c r="C14" s="145">
        <f>'прил 4'!G37</f>
        <v>22.6</v>
      </c>
    </row>
    <row r="15" spans="1:3" ht="30.75" customHeight="1">
      <c r="A15" s="161" t="s">
        <v>244</v>
      </c>
      <c r="B15" s="176" t="s">
        <v>243</v>
      </c>
      <c r="C15" s="145">
        <f>'прил 4'!G146+'прил 4'!G106</f>
        <v>11773</v>
      </c>
    </row>
    <row r="16" spans="1:3" ht="30.75" customHeight="1">
      <c r="A16" s="161" t="s">
        <v>242</v>
      </c>
      <c r="B16" s="185" t="s">
        <v>241</v>
      </c>
      <c r="C16" s="145">
        <f>'прил 4'!G41</f>
        <v>4649</v>
      </c>
    </row>
    <row r="17" spans="1:3" ht="15.75" customHeight="1">
      <c r="A17" s="172" t="s">
        <v>240</v>
      </c>
      <c r="B17" s="146" t="s">
        <v>239</v>
      </c>
      <c r="C17" s="145">
        <f>'прил 4'!G45</f>
        <v>3500</v>
      </c>
    </row>
    <row r="18" spans="1:3" ht="15.75">
      <c r="A18" s="172" t="s">
        <v>238</v>
      </c>
      <c r="B18" s="136" t="s">
        <v>237</v>
      </c>
      <c r="C18" s="145">
        <f>'прил 4'!G49+'прил 4'!G130+'прил 4'!G238</f>
        <v>22627</v>
      </c>
    </row>
    <row r="19" spans="1:3" ht="30.75" customHeight="1">
      <c r="A19" s="184" t="s">
        <v>236</v>
      </c>
      <c r="B19" s="183" t="s">
        <v>235</v>
      </c>
      <c r="C19" s="154">
        <f>C21+C20</f>
        <v>11879.2</v>
      </c>
    </row>
    <row r="20" spans="1:3" ht="16.5" customHeight="1">
      <c r="A20" s="161" t="s">
        <v>234</v>
      </c>
      <c r="B20" s="182" t="s">
        <v>233</v>
      </c>
      <c r="C20" s="145">
        <f>'прил 4'!G60+'прил 4'!G159</f>
        <v>198.2</v>
      </c>
    </row>
    <row r="21" spans="1:3" ht="30.75" customHeight="1">
      <c r="A21" s="161" t="s">
        <v>232</v>
      </c>
      <c r="B21" s="181" t="s">
        <v>231</v>
      </c>
      <c r="C21" s="171">
        <f>'прил 4'!G280</f>
        <v>11681</v>
      </c>
    </row>
    <row r="22" spans="1:3" ht="15" customHeight="1">
      <c r="A22" s="180" t="s">
        <v>230</v>
      </c>
      <c r="B22" s="179" t="s">
        <v>229</v>
      </c>
      <c r="C22" s="154">
        <f>SUM(C23:C26)</f>
        <v>19558</v>
      </c>
    </row>
    <row r="23" spans="1:3" ht="15" customHeight="1">
      <c r="A23" s="177" t="s">
        <v>228</v>
      </c>
      <c r="B23" s="153" t="s">
        <v>227</v>
      </c>
      <c r="C23" s="145">
        <v>0</v>
      </c>
    </row>
    <row r="24" spans="1:3" ht="15" customHeight="1">
      <c r="A24" s="177" t="s">
        <v>226</v>
      </c>
      <c r="B24" s="153" t="s">
        <v>225</v>
      </c>
      <c r="C24" s="145">
        <f>'прил 4'!G294</f>
        <v>318</v>
      </c>
    </row>
    <row r="25" spans="1:3" ht="15.75">
      <c r="A25" s="177" t="s">
        <v>224</v>
      </c>
      <c r="B25" s="178" t="s">
        <v>223</v>
      </c>
      <c r="C25" s="175">
        <f>'прил 4'!G164</f>
        <v>12200</v>
      </c>
    </row>
    <row r="26" spans="1:3" ht="15.75">
      <c r="A26" s="177" t="s">
        <v>222</v>
      </c>
      <c r="B26" s="176" t="s">
        <v>221</v>
      </c>
      <c r="C26" s="175">
        <f>'прил 4'!G67+'прил 4'!G170</f>
        <v>7040</v>
      </c>
    </row>
    <row r="27" spans="1:3" ht="15.75">
      <c r="A27" s="170" t="s">
        <v>220</v>
      </c>
      <c r="B27" s="169" t="s">
        <v>219</v>
      </c>
      <c r="C27" s="168">
        <f>SUM(C28:C31)</f>
        <v>74122.7</v>
      </c>
    </row>
    <row r="28" spans="1:3" ht="15.75">
      <c r="A28" s="172" t="s">
        <v>218</v>
      </c>
      <c r="B28" s="146" t="s">
        <v>217</v>
      </c>
      <c r="C28" s="171">
        <f>'прил 4'!G175</f>
        <v>1771</v>
      </c>
    </row>
    <row r="29" spans="1:3" ht="15.75">
      <c r="A29" s="172" t="s">
        <v>216</v>
      </c>
      <c r="B29" s="174" t="s">
        <v>215</v>
      </c>
      <c r="C29" s="171">
        <f>'прил 4'!G187</f>
        <v>2500</v>
      </c>
    </row>
    <row r="30" spans="1:3" ht="15" customHeight="1">
      <c r="A30" s="172" t="s">
        <v>214</v>
      </c>
      <c r="B30" s="173" t="s">
        <v>213</v>
      </c>
      <c r="C30" s="171">
        <f>'прил 4'!G190+'прил 4'!G247</f>
        <v>43620</v>
      </c>
    </row>
    <row r="31" spans="1:3" ht="15" customHeight="1">
      <c r="A31" s="172" t="s">
        <v>212</v>
      </c>
      <c r="B31" s="136" t="s">
        <v>211</v>
      </c>
      <c r="C31" s="171">
        <f>'прил 4'!G205</f>
        <v>26231.7</v>
      </c>
    </row>
    <row r="32" spans="1:3" ht="15.75" customHeight="1">
      <c r="A32" s="170" t="s">
        <v>210</v>
      </c>
      <c r="B32" s="169" t="s">
        <v>209</v>
      </c>
      <c r="C32" s="168">
        <f>C33</f>
        <v>700</v>
      </c>
    </row>
    <row r="33" spans="1:3" ht="14.25" customHeight="1">
      <c r="A33" s="167" t="s">
        <v>208</v>
      </c>
      <c r="B33" s="166" t="s">
        <v>207</v>
      </c>
      <c r="C33" s="165">
        <f>'прил 4'!G223</f>
        <v>700</v>
      </c>
    </row>
    <row r="34" spans="1:3" ht="15.75">
      <c r="A34" s="164" t="s">
        <v>206</v>
      </c>
      <c r="B34" s="163" t="s">
        <v>205</v>
      </c>
      <c r="C34" s="162">
        <f>SUM(C35:C38)</f>
        <v>492683.4</v>
      </c>
    </row>
    <row r="35" spans="1:3" ht="15.75">
      <c r="A35" s="161" t="s">
        <v>204</v>
      </c>
      <c r="B35" s="160" t="s">
        <v>203</v>
      </c>
      <c r="C35" s="139">
        <f>'прил 4'!G298</f>
        <v>137242.4</v>
      </c>
    </row>
    <row r="36" spans="1:3" ht="15.75">
      <c r="A36" s="161" t="s">
        <v>202</v>
      </c>
      <c r="B36" s="160" t="s">
        <v>201</v>
      </c>
      <c r="C36" s="139">
        <f>'прил 4'!G305+'прил 4'!G254+'прил 4'!G387</f>
        <v>321881.4</v>
      </c>
    </row>
    <row r="37" spans="1:3" ht="15.75" customHeight="1">
      <c r="A37" s="161" t="s">
        <v>200</v>
      </c>
      <c r="B37" s="160" t="s">
        <v>199</v>
      </c>
      <c r="C37" s="139">
        <f>'прил 4'!G327</f>
        <v>3557</v>
      </c>
    </row>
    <row r="38" spans="1:3" ht="15.75" customHeight="1">
      <c r="A38" s="159" t="s">
        <v>198</v>
      </c>
      <c r="B38" s="158" t="s">
        <v>197</v>
      </c>
      <c r="C38" s="157">
        <f>'прил 4'!G79+'прил 4'!G334</f>
        <v>30002.600000000002</v>
      </c>
    </row>
    <row r="39" spans="1:3" ht="40.5" customHeight="1" hidden="1">
      <c r="A39" s="156"/>
      <c r="B39" s="155" t="s">
        <v>196</v>
      </c>
      <c r="C39" s="145">
        <v>0</v>
      </c>
    </row>
    <row r="40" spans="1:3" ht="31.5" customHeight="1">
      <c r="A40" s="130" t="s">
        <v>195</v>
      </c>
      <c r="B40" s="149" t="s">
        <v>194</v>
      </c>
      <c r="C40" s="154">
        <f>SUM(C41:C42)</f>
        <v>39592.3</v>
      </c>
    </row>
    <row r="41" spans="1:3" ht="15" customHeight="1">
      <c r="A41" s="126" t="s">
        <v>193</v>
      </c>
      <c r="B41" s="153" t="s">
        <v>192</v>
      </c>
      <c r="C41" s="145">
        <f>'прил 4'!G392</f>
        <v>31322.3</v>
      </c>
    </row>
    <row r="42" spans="1:3" ht="24" customHeight="1">
      <c r="A42" s="152" t="s">
        <v>191</v>
      </c>
      <c r="B42" s="146" t="s">
        <v>190</v>
      </c>
      <c r="C42" s="151">
        <f>'прил 4'!G409</f>
        <v>8270</v>
      </c>
    </row>
    <row r="43" spans="1:3" ht="13.5" customHeight="1">
      <c r="A43" s="150" t="s">
        <v>189</v>
      </c>
      <c r="B43" s="149" t="s">
        <v>188</v>
      </c>
      <c r="C43" s="148">
        <f>SUM(C44:C44)</f>
        <v>3930.6</v>
      </c>
    </row>
    <row r="44" spans="1:3" ht="16.5" customHeight="1">
      <c r="A44" s="147" t="s">
        <v>187</v>
      </c>
      <c r="B44" s="146" t="s">
        <v>186</v>
      </c>
      <c r="C44" s="145">
        <f>'прил 4'!G84+'прил 4'!G359</f>
        <v>3930.6</v>
      </c>
    </row>
    <row r="45" spans="1:3" ht="15" customHeight="1">
      <c r="A45" s="144" t="s">
        <v>185</v>
      </c>
      <c r="B45" s="143" t="s">
        <v>184</v>
      </c>
      <c r="C45" s="121">
        <f>C46+C47+C48+C49</f>
        <v>45619.299999999996</v>
      </c>
    </row>
    <row r="46" spans="1:3" ht="15.75">
      <c r="A46" s="142" t="s">
        <v>183</v>
      </c>
      <c r="B46" s="141" t="s">
        <v>182</v>
      </c>
      <c r="C46" s="140">
        <f>'прил 4'!G93</f>
        <v>1025</v>
      </c>
    </row>
    <row r="47" spans="1:3" ht="13.5" customHeight="1">
      <c r="A47" s="126" t="s">
        <v>181</v>
      </c>
      <c r="B47" s="125" t="s">
        <v>180</v>
      </c>
      <c r="C47" s="139">
        <f>'прил 4'!G97+'прил 4'!G227+'прил 4'!G366</f>
        <v>3541.5</v>
      </c>
    </row>
    <row r="48" spans="1:3" ht="15" customHeight="1">
      <c r="A48" s="126" t="s">
        <v>179</v>
      </c>
      <c r="B48" s="131" t="s">
        <v>178</v>
      </c>
      <c r="C48" s="139">
        <f>'прил 4'!G370+'прил 4'!G141</f>
        <v>37216.799999999996</v>
      </c>
    </row>
    <row r="49" spans="1:3" ht="15.75" customHeight="1">
      <c r="A49" s="126" t="s">
        <v>177</v>
      </c>
      <c r="B49" s="125" t="s">
        <v>176</v>
      </c>
      <c r="C49" s="124">
        <f>'прил 4'!G233</f>
        <v>3836</v>
      </c>
    </row>
    <row r="50" spans="1:3" ht="15.75" customHeight="1">
      <c r="A50" s="130" t="s">
        <v>175</v>
      </c>
      <c r="B50" s="138" t="s">
        <v>174</v>
      </c>
      <c r="C50" s="128">
        <f>C51+C52</f>
        <v>12791</v>
      </c>
    </row>
    <row r="51" spans="1:3" ht="15.75" customHeight="1">
      <c r="A51" s="126" t="s">
        <v>173</v>
      </c>
      <c r="B51" s="125" t="s">
        <v>172</v>
      </c>
      <c r="C51" s="124">
        <f>'прил 4'!G259+'прил 4'!G382</f>
        <v>8922</v>
      </c>
    </row>
    <row r="52" spans="1:3" ht="15.75" customHeight="1">
      <c r="A52" s="137" t="s">
        <v>171</v>
      </c>
      <c r="B52" s="136" t="s">
        <v>170</v>
      </c>
      <c r="C52" s="135">
        <f>'прил 4'!G264</f>
        <v>3869</v>
      </c>
    </row>
    <row r="53" spans="1:3" ht="15.75" customHeight="1">
      <c r="A53" s="134" t="s">
        <v>169</v>
      </c>
      <c r="B53" s="133" t="s">
        <v>168</v>
      </c>
      <c r="C53" s="132">
        <f>C54</f>
        <v>800</v>
      </c>
    </row>
    <row r="54" spans="1:3" ht="15.75" customHeight="1">
      <c r="A54" s="126" t="s">
        <v>167</v>
      </c>
      <c r="B54" s="131" t="s">
        <v>166</v>
      </c>
      <c r="C54" s="124">
        <f>'прил 4'!G100</f>
        <v>800</v>
      </c>
    </row>
    <row r="55" spans="1:3" ht="39.75" customHeight="1">
      <c r="A55" s="130" t="s">
        <v>165</v>
      </c>
      <c r="B55" s="129" t="s">
        <v>164</v>
      </c>
      <c r="C55" s="128">
        <f>C56</f>
        <v>464</v>
      </c>
    </row>
    <row r="56" spans="1:3" ht="15.75" customHeight="1">
      <c r="A56" s="126" t="s">
        <v>163</v>
      </c>
      <c r="B56" s="127" t="s">
        <v>162</v>
      </c>
      <c r="C56" s="124">
        <f>'прил 4'!G120</f>
        <v>464</v>
      </c>
    </row>
    <row r="57" spans="1:3" ht="15.75" customHeight="1">
      <c r="A57" s="126"/>
      <c r="B57" s="125"/>
      <c r="C57" s="124"/>
    </row>
    <row r="58" spans="1:3" ht="20.25" customHeight="1">
      <c r="A58" s="123" t="s">
        <v>161</v>
      </c>
      <c r="B58" s="122"/>
      <c r="C58" s="121">
        <f>C10+C19+C22+C27+C32+C34+C40+C43+C45+C50+C53+C55</f>
        <v>793858.1000000001</v>
      </c>
    </row>
    <row r="59" spans="1:3" ht="18.75" customHeight="1">
      <c r="A59" s="120"/>
      <c r="B59" s="119"/>
      <c r="C59" s="118"/>
    </row>
    <row r="60" ht="12.75">
      <c r="C60" s="117"/>
    </row>
    <row r="63" ht="12.75">
      <c r="C63" s="116"/>
    </row>
  </sheetData>
  <sheetProtection/>
  <mergeCells count="2">
    <mergeCell ref="A5:C5"/>
    <mergeCell ref="A58:B58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7.125" style="115" customWidth="1"/>
    <col min="2" max="2" width="74.625" style="115" customWidth="1"/>
    <col min="3" max="3" width="14.00390625" style="115" hidden="1" customWidth="1"/>
    <col min="4" max="4" width="16.75390625" style="115" customWidth="1"/>
    <col min="5" max="5" width="16.625" style="115" customWidth="1"/>
    <col min="6" max="16384" width="9.125" style="115" customWidth="1"/>
  </cols>
  <sheetData>
    <row r="1" spans="4:5" ht="12.75" customHeight="1">
      <c r="D1" s="370" t="s">
        <v>704</v>
      </c>
      <c r="E1" s="370"/>
    </row>
    <row r="2" spans="4:5" ht="30" customHeight="1">
      <c r="D2" s="369" t="s">
        <v>260</v>
      </c>
      <c r="E2" s="369"/>
    </row>
    <row r="3" spans="4:5" ht="15" customHeight="1">
      <c r="D3" s="369" t="s">
        <v>703</v>
      </c>
      <c r="E3" s="369"/>
    </row>
    <row r="4" spans="4:5" ht="15" customHeight="1">
      <c r="D4" s="368"/>
      <c r="E4" s="368"/>
    </row>
    <row r="5" spans="1:12" ht="51" customHeight="1">
      <c r="A5" s="197" t="s">
        <v>702</v>
      </c>
      <c r="B5" s="197"/>
      <c r="C5" s="197"/>
      <c r="D5" s="197"/>
      <c r="E5" s="197"/>
      <c r="F5" s="196"/>
      <c r="G5" s="196"/>
      <c r="H5" s="196"/>
      <c r="I5" s="196"/>
      <c r="J5" s="196"/>
      <c r="K5" s="196"/>
      <c r="L5" s="196"/>
    </row>
    <row r="6" spans="1:2" ht="0.75" customHeight="1" hidden="1">
      <c r="A6" s="195"/>
      <c r="B6" s="195"/>
    </row>
    <row r="7" spans="1:5" ht="22.5" customHeight="1">
      <c r="A7" s="194"/>
      <c r="B7" s="194"/>
      <c r="C7" s="193"/>
      <c r="E7" s="367" t="s">
        <v>86</v>
      </c>
    </row>
    <row r="8" spans="1:5" ht="60" customHeight="1">
      <c r="A8" s="192" t="s">
        <v>257</v>
      </c>
      <c r="B8" s="192" t="s">
        <v>256</v>
      </c>
      <c r="C8" s="191" t="s">
        <v>255</v>
      </c>
      <c r="D8" s="191" t="s">
        <v>701</v>
      </c>
      <c r="E8" s="191" t="s">
        <v>700</v>
      </c>
    </row>
    <row r="9" spans="1:5" ht="15">
      <c r="A9" s="190">
        <v>1</v>
      </c>
      <c r="B9" s="189">
        <v>2</v>
      </c>
      <c r="C9" s="188">
        <v>3</v>
      </c>
      <c r="D9" s="366"/>
      <c r="E9" s="366"/>
    </row>
    <row r="10" spans="1:5" ht="18" customHeight="1">
      <c r="A10" s="170" t="s">
        <v>254</v>
      </c>
      <c r="B10" s="149" t="s">
        <v>253</v>
      </c>
      <c r="C10" s="154">
        <f>SUM(C11:C17)</f>
        <v>90785</v>
      </c>
      <c r="D10" s="154">
        <f>SUM(D11:D17)</f>
        <v>95422.82100000001</v>
      </c>
      <c r="E10" s="154">
        <f>SUM(E11:E17)</f>
        <v>94933.14516</v>
      </c>
    </row>
    <row r="11" spans="1:5" ht="32.25" customHeight="1">
      <c r="A11" s="161" t="s">
        <v>252</v>
      </c>
      <c r="B11" s="187" t="s">
        <v>251</v>
      </c>
      <c r="C11" s="145">
        <f>'прил 4.1'!G25</f>
        <v>1053</v>
      </c>
      <c r="D11" s="145">
        <f>'прил 4.1'!H25</f>
        <v>1115.1270000000002</v>
      </c>
      <c r="E11" s="145">
        <f>'прил 4.1'!I25</f>
        <v>1173.1136040000001</v>
      </c>
    </row>
    <row r="12" spans="1:5" ht="50.25" customHeight="1">
      <c r="A12" s="161" t="s">
        <v>250</v>
      </c>
      <c r="B12" s="186" t="s">
        <v>249</v>
      </c>
      <c r="C12" s="145">
        <f>'прил 4.1'!G13</f>
        <v>4269</v>
      </c>
      <c r="D12" s="145">
        <f>'прил 4.1'!H13</f>
        <v>4520.871000000001</v>
      </c>
      <c r="E12" s="145">
        <f>'прил 4.1'!I13</f>
        <v>4755.956292</v>
      </c>
    </row>
    <row r="13" spans="1:5" ht="47.25" customHeight="1">
      <c r="A13" s="161" t="s">
        <v>248</v>
      </c>
      <c r="B13" s="186" t="s">
        <v>247</v>
      </c>
      <c r="C13" s="145">
        <f>'прил 4.1'!G28</f>
        <v>43824</v>
      </c>
      <c r="D13" s="145">
        <f>'прил 4.1'!H28</f>
        <v>46409.61600000001</v>
      </c>
      <c r="E13" s="145">
        <f>'прил 4.1'!I28</f>
        <v>48822.916032</v>
      </c>
    </row>
    <row r="14" spans="1:5" ht="30.75" customHeight="1">
      <c r="A14" s="161" t="s">
        <v>244</v>
      </c>
      <c r="B14" s="176" t="s">
        <v>243</v>
      </c>
      <c r="C14" s="145">
        <f>'прил 4.1'!G93+'прил 4.1'!G128</f>
        <v>10863</v>
      </c>
      <c r="D14" s="145">
        <f>'прил 4.1'!H93+'прил 4.1'!H128</f>
        <v>11519.921000000002</v>
      </c>
      <c r="E14" s="145">
        <f>'прил 4.1'!I93+'прил 4.1'!I128</f>
        <v>12102.140492</v>
      </c>
    </row>
    <row r="15" spans="1:5" ht="30.75" customHeight="1">
      <c r="A15" s="161" t="s">
        <v>242</v>
      </c>
      <c r="B15" s="185" t="s">
        <v>241</v>
      </c>
      <c r="C15" s="145">
        <f>'прил 4.1'!G36</f>
        <v>4649</v>
      </c>
      <c r="D15" s="145">
        <f>'прил 4.1'!H36</f>
        <v>4923.291</v>
      </c>
      <c r="E15" s="145">
        <f>'прил 4.1'!I36</f>
        <v>0</v>
      </c>
    </row>
    <row r="16" spans="1:5" ht="15.75" customHeight="1">
      <c r="A16" s="172" t="s">
        <v>240</v>
      </c>
      <c r="B16" s="146" t="s">
        <v>239</v>
      </c>
      <c r="C16" s="145">
        <f>'прил 4.1'!G40</f>
        <v>3500</v>
      </c>
      <c r="D16" s="145">
        <f>'прил 4.1'!H40</f>
        <v>3500</v>
      </c>
      <c r="E16" s="145">
        <f>'прил 4.1'!I40</f>
        <v>3500</v>
      </c>
    </row>
    <row r="17" spans="1:5" ht="15.75">
      <c r="A17" s="172" t="s">
        <v>238</v>
      </c>
      <c r="B17" s="136" t="s">
        <v>237</v>
      </c>
      <c r="C17" s="145">
        <f>'прил 4.1'!G44+'прил 4.1'!G112+'прил 4.1'!G217</f>
        <v>22627</v>
      </c>
      <c r="D17" s="145">
        <f>'прил 4.1'!H44+'прил 4.1'!H112+'прил 4.1'!H217</f>
        <v>23433.995</v>
      </c>
      <c r="E17" s="145">
        <f>'прил 4.1'!I44+'прил 4.1'!I112+'прил 4.1'!I217</f>
        <v>24579.018740000003</v>
      </c>
    </row>
    <row r="18" spans="1:5" ht="30.75" customHeight="1">
      <c r="A18" s="184" t="s">
        <v>236</v>
      </c>
      <c r="B18" s="183" t="s">
        <v>235</v>
      </c>
      <c r="C18" s="154">
        <f>C20+C19</f>
        <v>11879.2</v>
      </c>
      <c r="D18" s="154">
        <f>D20+D19</f>
        <v>12497.198999999999</v>
      </c>
      <c r="E18" s="154">
        <f>E20+E19</f>
        <v>13068.333347999998</v>
      </c>
    </row>
    <row r="19" spans="1:5" ht="16.5" customHeight="1">
      <c r="A19" s="161" t="s">
        <v>234</v>
      </c>
      <c r="B19" s="182" t="s">
        <v>233</v>
      </c>
      <c r="C19" s="145">
        <f>'прил 4.1'!G55+'прил 4.1'!G141</f>
        <v>198.2</v>
      </c>
      <c r="D19" s="145">
        <f>'прил 4.1'!H55+'прил 4.1'!H141</f>
        <v>130</v>
      </c>
      <c r="E19" s="145">
        <f>'прил 4.1'!I55+'прил 4.1'!I141</f>
        <v>100</v>
      </c>
    </row>
    <row r="20" spans="1:5" ht="30.75" customHeight="1">
      <c r="A20" s="161" t="s">
        <v>232</v>
      </c>
      <c r="B20" s="181" t="s">
        <v>231</v>
      </c>
      <c r="C20" s="171">
        <f>'прил 4.1'!G260</f>
        <v>11681</v>
      </c>
      <c r="D20" s="171">
        <f>'прил 4.1'!H260</f>
        <v>12367.198999999999</v>
      </c>
      <c r="E20" s="171">
        <f>'прил 4.1'!I260</f>
        <v>12968.333347999998</v>
      </c>
    </row>
    <row r="21" spans="1:5" ht="15" customHeight="1">
      <c r="A21" s="180" t="s">
        <v>230</v>
      </c>
      <c r="B21" s="179" t="s">
        <v>229</v>
      </c>
      <c r="C21" s="154">
        <f>SUM(C22:C24)</f>
        <v>19043</v>
      </c>
      <c r="D21" s="154">
        <f>SUM(D22:D24)</f>
        <v>15955.437</v>
      </c>
      <c r="E21" s="154">
        <f>SUM(E22:E24)</f>
        <v>16293.719723999999</v>
      </c>
    </row>
    <row r="22" spans="1:5" ht="15" customHeight="1">
      <c r="A22" s="177" t="s">
        <v>226</v>
      </c>
      <c r="B22" s="153" t="s">
        <v>225</v>
      </c>
      <c r="C22" s="145">
        <f>'прил 4.1'!G275</f>
        <v>318</v>
      </c>
      <c r="D22" s="145">
        <f>'прил 4.1'!H275</f>
        <v>336.76200000000006</v>
      </c>
      <c r="E22" s="145">
        <f>'прил 4.1'!I275</f>
        <v>354.27362400000004</v>
      </c>
    </row>
    <row r="23" spans="1:5" ht="15.75">
      <c r="A23" s="177" t="s">
        <v>224</v>
      </c>
      <c r="B23" s="178" t="s">
        <v>223</v>
      </c>
      <c r="C23" s="175">
        <f>'прил 4.1'!G146</f>
        <v>12200</v>
      </c>
      <c r="D23" s="175">
        <f>'прил 4.1'!H146</f>
        <v>10329.8</v>
      </c>
      <c r="E23" s="175">
        <f>'прил 4.1'!I146</f>
        <v>10450.9496</v>
      </c>
    </row>
    <row r="24" spans="1:5" ht="15.75">
      <c r="A24" s="177" t="s">
        <v>222</v>
      </c>
      <c r="B24" s="176" t="s">
        <v>221</v>
      </c>
      <c r="C24" s="175">
        <f>'прил 4.1'!G62+'прил 4.1'!G152</f>
        <v>6525</v>
      </c>
      <c r="D24" s="175">
        <f>'прил 4.1'!H62+'прил 4.1'!H152</f>
        <v>5288.875</v>
      </c>
      <c r="E24" s="175">
        <f>'прил 4.1'!I62+'прил 4.1'!I152</f>
        <v>5488.4965</v>
      </c>
    </row>
    <row r="25" spans="1:5" ht="15.75">
      <c r="A25" s="170" t="s">
        <v>220</v>
      </c>
      <c r="B25" s="169" t="s">
        <v>219</v>
      </c>
      <c r="C25" s="168">
        <f>SUM(C26:C29)</f>
        <v>72122.7</v>
      </c>
      <c r="D25" s="168">
        <f>SUM(D26:D29)</f>
        <v>66819.299</v>
      </c>
      <c r="E25" s="168">
        <f>SUM(E26:E29)</f>
        <v>64829.859268</v>
      </c>
    </row>
    <row r="26" spans="1:5" ht="15.75">
      <c r="A26" s="172" t="s">
        <v>218</v>
      </c>
      <c r="B26" s="146" t="s">
        <v>217</v>
      </c>
      <c r="C26" s="171">
        <f>'прил 4.1'!G157</f>
        <v>1771</v>
      </c>
      <c r="D26" s="171">
        <f>'прил 4.1'!H157</f>
        <v>3221.649</v>
      </c>
      <c r="E26" s="171">
        <f>'прил 4.1'!I157</f>
        <v>3212.254748</v>
      </c>
    </row>
    <row r="27" spans="1:5" ht="15.75">
      <c r="A27" s="172" t="s">
        <v>216</v>
      </c>
      <c r="B27" s="174" t="s">
        <v>215</v>
      </c>
      <c r="C27" s="171">
        <f>'прил 4.1'!G169</f>
        <v>2500</v>
      </c>
      <c r="D27" s="171">
        <f>'прил 4.1'!H169</f>
        <v>2647.5</v>
      </c>
      <c r="E27" s="171">
        <f>'прил 4.1'!I169</f>
        <v>2785.17</v>
      </c>
    </row>
    <row r="28" spans="1:5" ht="15" customHeight="1">
      <c r="A28" s="172" t="s">
        <v>214</v>
      </c>
      <c r="B28" s="173" t="s">
        <v>213</v>
      </c>
      <c r="C28" s="171">
        <f>'прил 4.1'!G172+'прил 4.1'!G227</f>
        <v>43620</v>
      </c>
      <c r="D28" s="171">
        <f>'прил 4.1'!H172+'прил 4.1'!H227</f>
        <v>44907.503</v>
      </c>
      <c r="E28" s="171">
        <f>'прил 4.1'!I172+'прил 4.1'!I227</f>
        <v>42220.769876</v>
      </c>
    </row>
    <row r="29" spans="1:5" ht="15" customHeight="1">
      <c r="A29" s="172" t="s">
        <v>212</v>
      </c>
      <c r="B29" s="136" t="s">
        <v>211</v>
      </c>
      <c r="C29" s="171">
        <f>'прил 4.1'!G187</f>
        <v>24231.7</v>
      </c>
      <c r="D29" s="171">
        <f>'прил 4.1'!H187</f>
        <v>16042.647</v>
      </c>
      <c r="E29" s="171">
        <f>'прил 4.1'!I187</f>
        <v>16611.664644000004</v>
      </c>
    </row>
    <row r="30" spans="1:5" ht="15.75" customHeight="1">
      <c r="A30" s="170" t="s">
        <v>210</v>
      </c>
      <c r="B30" s="169" t="s">
        <v>209</v>
      </c>
      <c r="C30" s="168">
        <f>C31</f>
        <v>700</v>
      </c>
      <c r="D30" s="168">
        <f>D31</f>
        <v>741.3</v>
      </c>
      <c r="E30" s="168">
        <f>E31</f>
        <v>779.8475999999999</v>
      </c>
    </row>
    <row r="31" spans="1:5" ht="14.25" customHeight="1">
      <c r="A31" s="167" t="s">
        <v>208</v>
      </c>
      <c r="B31" s="166" t="s">
        <v>207</v>
      </c>
      <c r="C31" s="165">
        <f>'прил 4.1'!G202</f>
        <v>700</v>
      </c>
      <c r="D31" s="165">
        <f>'прил 4.1'!H202</f>
        <v>741.3</v>
      </c>
      <c r="E31" s="165">
        <f>'прил 4.1'!I202</f>
        <v>779.8475999999999</v>
      </c>
    </row>
    <row r="32" spans="1:5" ht="15.75">
      <c r="A32" s="164" t="s">
        <v>206</v>
      </c>
      <c r="B32" s="163" t="s">
        <v>205</v>
      </c>
      <c r="C32" s="162">
        <f>SUM(C33:C36)</f>
        <v>492683.4</v>
      </c>
      <c r="D32" s="162">
        <f>SUM(D33:D36)</f>
        <v>535336.0008</v>
      </c>
      <c r="E32" s="162">
        <f>SUM(E33:E36)</f>
        <v>554597.7048416</v>
      </c>
    </row>
    <row r="33" spans="1:5" ht="15.75">
      <c r="A33" s="161" t="s">
        <v>204</v>
      </c>
      <c r="B33" s="160" t="s">
        <v>203</v>
      </c>
      <c r="C33" s="139">
        <f>'прил 4.1'!G279</f>
        <v>137242.4</v>
      </c>
      <c r="D33" s="139">
        <f>'прил 4.1'!H279</f>
        <v>145333.932</v>
      </c>
      <c r="E33" s="139">
        <f>'прил 4.1'!I279</f>
        <v>152882.477664</v>
      </c>
    </row>
    <row r="34" spans="1:5" ht="15.75">
      <c r="A34" s="161" t="s">
        <v>202</v>
      </c>
      <c r="B34" s="160" t="s">
        <v>201</v>
      </c>
      <c r="C34" s="139">
        <f>'прил 4.1'!G286+'прил 4.1'!G234+'прил 4.1'!G368</f>
        <v>321881.4</v>
      </c>
      <c r="D34" s="139">
        <f>'прил 4.1'!H286+'прил 4.1'!H234+'прил 4.1'!H368</f>
        <v>356438.2258</v>
      </c>
      <c r="E34" s="139">
        <f>'прил 4.1'!I286+'прил 4.1'!I234+'прил 4.1'!I368</f>
        <v>369205.9411416</v>
      </c>
    </row>
    <row r="35" spans="1:5" ht="15.75" customHeight="1">
      <c r="A35" s="161" t="s">
        <v>200</v>
      </c>
      <c r="B35" s="160" t="s">
        <v>199</v>
      </c>
      <c r="C35" s="139">
        <f>'прил 4.1'!G308</f>
        <v>3557</v>
      </c>
      <c r="D35" s="139">
        <f>'прил 4.1'!H308</f>
        <v>3709.5739999999996</v>
      </c>
      <c r="E35" s="139">
        <f>'прил 4.1'!I308</f>
        <v>3851.979848</v>
      </c>
    </row>
    <row r="36" spans="1:5" ht="14.25" customHeight="1">
      <c r="A36" s="159" t="s">
        <v>198</v>
      </c>
      <c r="B36" s="158" t="s">
        <v>197</v>
      </c>
      <c r="C36" s="157">
        <f>'прил 4.1'!G72+'прил 4.1'!G315</f>
        <v>30002.600000000002</v>
      </c>
      <c r="D36" s="157">
        <f>'прил 4.1'!H72+'прил 4.1'!H315</f>
        <v>29854.269000000004</v>
      </c>
      <c r="E36" s="157">
        <f>'прил 4.1'!I72+'прил 4.1'!I315</f>
        <v>28657.306188000002</v>
      </c>
    </row>
    <row r="37" spans="1:5" ht="31.5" customHeight="1">
      <c r="A37" s="130" t="s">
        <v>195</v>
      </c>
      <c r="B37" s="149" t="s">
        <v>194</v>
      </c>
      <c r="C37" s="154">
        <f>SUM(C38:C39)</f>
        <v>39592.3</v>
      </c>
      <c r="D37" s="154">
        <f>SUM(D38:D39)</f>
        <v>43301.840000000004</v>
      </c>
      <c r="E37" s="154">
        <f>SUM(E38:E39)</f>
        <v>41581.614808</v>
      </c>
    </row>
    <row r="38" spans="1:5" ht="15" customHeight="1">
      <c r="A38" s="126" t="s">
        <v>193</v>
      </c>
      <c r="B38" s="153" t="s">
        <v>192</v>
      </c>
      <c r="C38" s="145">
        <f>'прил 4.1'!G373</f>
        <v>31322.3</v>
      </c>
      <c r="D38" s="145">
        <f>'прил 4.1'!H373</f>
        <v>34543.91</v>
      </c>
      <c r="E38" s="145">
        <f>'прил 4.1'!I373</f>
        <v>32964.11372</v>
      </c>
    </row>
    <row r="39" spans="1:5" ht="24" customHeight="1">
      <c r="A39" s="152" t="s">
        <v>191</v>
      </c>
      <c r="B39" s="146" t="s">
        <v>190</v>
      </c>
      <c r="C39" s="151">
        <f>'прил 4.1'!G390</f>
        <v>8270</v>
      </c>
      <c r="D39" s="151">
        <f>'прил 4.1'!H390</f>
        <v>8757.93</v>
      </c>
      <c r="E39" s="151">
        <f>'прил 4.1'!I390</f>
        <v>8617.501088</v>
      </c>
    </row>
    <row r="40" spans="1:5" ht="13.5" customHeight="1">
      <c r="A40" s="150" t="s">
        <v>189</v>
      </c>
      <c r="B40" s="149" t="s">
        <v>188</v>
      </c>
      <c r="C40" s="148">
        <f>C41</f>
        <v>412.6</v>
      </c>
      <c r="D40" s="148">
        <f>D41</f>
        <v>412.6</v>
      </c>
      <c r="E40" s="148">
        <f>E41</f>
        <v>424</v>
      </c>
    </row>
    <row r="41" spans="1:5" ht="16.5" customHeight="1">
      <c r="A41" s="147" t="s">
        <v>187</v>
      </c>
      <c r="B41" s="146" t="s">
        <v>186</v>
      </c>
      <c r="C41" s="145">
        <f>'прил 4.1'!G340</f>
        <v>412.6</v>
      </c>
      <c r="D41" s="145">
        <f>'прил 4.1'!H340</f>
        <v>412.6</v>
      </c>
      <c r="E41" s="145">
        <f>'прил 4.1'!I340</f>
        <v>424</v>
      </c>
    </row>
    <row r="42" spans="1:5" ht="15" customHeight="1">
      <c r="A42" s="144" t="s">
        <v>185</v>
      </c>
      <c r="B42" s="365" t="s">
        <v>184</v>
      </c>
      <c r="C42" s="121">
        <f>C43+C44+C45+C46</f>
        <v>46238</v>
      </c>
      <c r="D42" s="121">
        <f>D43+D44+D45+D46</f>
        <v>46531.899</v>
      </c>
      <c r="E42" s="121">
        <f>E43+E44+E45+E46</f>
        <v>48476.2197</v>
      </c>
    </row>
    <row r="43" spans="1:5" ht="15.75">
      <c r="A43" s="364" t="s">
        <v>183</v>
      </c>
      <c r="B43" s="363" t="s">
        <v>182</v>
      </c>
      <c r="C43" s="362">
        <f>'прил 4.1'!G77</f>
        <v>1025</v>
      </c>
      <c r="D43" s="362">
        <f>'прил 4.1'!H77</f>
        <v>1085.475</v>
      </c>
      <c r="E43" s="362">
        <f>'прил 4.1'!I77</f>
        <v>1141.9197</v>
      </c>
    </row>
    <row r="44" spans="1:5" ht="13.5" customHeight="1">
      <c r="A44" s="126" t="s">
        <v>181</v>
      </c>
      <c r="B44" s="153" t="s">
        <v>180</v>
      </c>
      <c r="C44" s="139">
        <f>'прил 4.1'!G81+'прил 4.1'!G206+'прил 4.1'!G347</f>
        <v>3541.5</v>
      </c>
      <c r="D44" s="139">
        <f>'прил 4.1'!H81+'прил 4.1'!H206+'прил 4.1'!H347</f>
        <v>2690</v>
      </c>
      <c r="E44" s="139">
        <f>'прил 4.1'!I81+'прил 4.1'!I206+'прил 4.1'!I347</f>
        <v>2690</v>
      </c>
    </row>
    <row r="45" spans="1:5" ht="15" customHeight="1">
      <c r="A45" s="126" t="s">
        <v>179</v>
      </c>
      <c r="B45" s="131" t="s">
        <v>178</v>
      </c>
      <c r="C45" s="139">
        <f>'прил 4.1'!G351+'прил 4.1'!G123</f>
        <v>37835.5</v>
      </c>
      <c r="D45" s="139">
        <f>'прил 4.1'!H351+'прил 4.1'!H123</f>
        <v>38694.1</v>
      </c>
      <c r="E45" s="139">
        <f>'прил 4.1'!I351+'прил 4.1'!I123</f>
        <v>41144.3</v>
      </c>
    </row>
    <row r="46" spans="1:5" ht="15.75" customHeight="1">
      <c r="A46" s="126" t="s">
        <v>177</v>
      </c>
      <c r="B46" s="125" t="s">
        <v>176</v>
      </c>
      <c r="C46" s="124">
        <f>'прил 4.1'!G212</f>
        <v>3836</v>
      </c>
      <c r="D46" s="124">
        <f>'прил 4.1'!H212</f>
        <v>4062.324</v>
      </c>
      <c r="E46" s="124">
        <f>'прил 4.1'!I212</f>
        <v>3500</v>
      </c>
    </row>
    <row r="47" spans="1:5" ht="15.75" customHeight="1">
      <c r="A47" s="130" t="s">
        <v>175</v>
      </c>
      <c r="B47" s="138" t="s">
        <v>174</v>
      </c>
      <c r="C47" s="128">
        <f>C48+C49</f>
        <v>12791</v>
      </c>
      <c r="D47" s="128">
        <f>D48+D49</f>
        <v>12847.271</v>
      </c>
      <c r="E47" s="128">
        <f>E48+E49</f>
        <v>12910.3159136</v>
      </c>
    </row>
    <row r="48" spans="1:5" ht="15.75" customHeight="1">
      <c r="A48" s="126" t="s">
        <v>173</v>
      </c>
      <c r="B48" s="125" t="s">
        <v>172</v>
      </c>
      <c r="C48" s="124">
        <f>'прил 4.1'!G239+'прил 4.1'!G363</f>
        <v>8922</v>
      </c>
      <c r="D48" s="124">
        <f>'прил 4.1'!H239+'прил 4.1'!H363</f>
        <v>8750</v>
      </c>
      <c r="E48" s="124">
        <f>'прил 4.1'!I239+'прил 4.1'!I363</f>
        <v>8700</v>
      </c>
    </row>
    <row r="49" spans="1:5" ht="15.75" customHeight="1">
      <c r="A49" s="137" t="s">
        <v>171</v>
      </c>
      <c r="B49" s="136" t="s">
        <v>170</v>
      </c>
      <c r="C49" s="135">
        <f>'прил 4.1'!G244</f>
        <v>3869</v>
      </c>
      <c r="D49" s="135">
        <f>'прил 4.1'!H244</f>
        <v>4097.271000000001</v>
      </c>
      <c r="E49" s="135">
        <f>'прил 4.1'!I244</f>
        <v>4210.3159135999995</v>
      </c>
    </row>
    <row r="50" spans="1:5" ht="15.75" customHeight="1">
      <c r="A50" s="134" t="s">
        <v>169</v>
      </c>
      <c r="B50" s="133" t="s">
        <v>168</v>
      </c>
      <c r="C50" s="132">
        <f>C51</f>
        <v>800</v>
      </c>
      <c r="D50" s="132">
        <f>D51</f>
        <v>847.2</v>
      </c>
      <c r="E50" s="132">
        <f>E51</f>
        <v>891.2544</v>
      </c>
    </row>
    <row r="51" spans="1:5" ht="15.75" customHeight="1">
      <c r="A51" s="126" t="s">
        <v>167</v>
      </c>
      <c r="B51" s="131" t="s">
        <v>166</v>
      </c>
      <c r="C51" s="124">
        <f>'прил 4.1'!G84</f>
        <v>800</v>
      </c>
      <c r="D51" s="124">
        <f>'прил 4.1'!H84</f>
        <v>847.2</v>
      </c>
      <c r="E51" s="124">
        <f>'прил 4.1'!I84</f>
        <v>891.2544</v>
      </c>
    </row>
    <row r="52" spans="1:5" ht="39.75" customHeight="1">
      <c r="A52" s="130" t="s">
        <v>165</v>
      </c>
      <c r="B52" s="129" t="s">
        <v>164</v>
      </c>
      <c r="C52" s="361">
        <f>C53</f>
        <v>464</v>
      </c>
      <c r="D52" s="128">
        <f>D53</f>
        <v>8338.7</v>
      </c>
      <c r="E52" s="168">
        <f>E53</f>
        <v>10700.8</v>
      </c>
    </row>
    <row r="53" spans="1:5" ht="15.75" customHeight="1">
      <c r="A53" s="126" t="s">
        <v>163</v>
      </c>
      <c r="B53" s="127" t="s">
        <v>162</v>
      </c>
      <c r="C53" s="360">
        <f>'прил 4.1'!G102</f>
        <v>464</v>
      </c>
      <c r="D53" s="135">
        <f>'прил 4.1'!H102</f>
        <v>8338.7</v>
      </c>
      <c r="E53" s="135">
        <f>'прил 4.1'!I102</f>
        <v>10700.8</v>
      </c>
    </row>
    <row r="54" spans="1:5" ht="15.75" customHeight="1">
      <c r="A54" s="142" t="s">
        <v>699</v>
      </c>
      <c r="B54" s="359" t="s">
        <v>698</v>
      </c>
      <c r="C54" s="358"/>
      <c r="D54" s="357">
        <f>'прил 4.1'!H89</f>
        <v>21515</v>
      </c>
      <c r="E54" s="356">
        <f>'прил 4.1'!I89</f>
        <v>45237</v>
      </c>
    </row>
    <row r="55" spans="1:5" ht="20.25" customHeight="1">
      <c r="A55" s="123" t="s">
        <v>161</v>
      </c>
      <c r="B55" s="122"/>
      <c r="C55" s="121">
        <f>C10+C18+C21+C25+C30+C32+C37+C40+C42+C47+C50+C52+C54</f>
        <v>787511.2000000001</v>
      </c>
      <c r="D55" s="121">
        <f>D10+D18+D21+D25+D30+D32+D37+D40+D42+D47+D50+D52+D54</f>
        <v>860566.5667999998</v>
      </c>
      <c r="E55" s="121">
        <f>E10+E18+E21+E25+E30+E32+E37+E40+E42+E47+E50+E52+E54</f>
        <v>904723.8147632001</v>
      </c>
    </row>
    <row r="56" spans="1:3" ht="18.75" customHeight="1">
      <c r="A56" s="120"/>
      <c r="B56" s="119"/>
      <c r="C56" s="118"/>
    </row>
    <row r="57" ht="12.75">
      <c r="C57" s="117"/>
    </row>
    <row r="60" ht="12.75">
      <c r="C60" s="116"/>
    </row>
  </sheetData>
  <sheetProtection/>
  <mergeCells count="5">
    <mergeCell ref="D1:E1"/>
    <mergeCell ref="A55:B55"/>
    <mergeCell ref="A5:E5"/>
    <mergeCell ref="D2:E2"/>
    <mergeCell ref="D3:E3"/>
  </mergeCells>
  <printOptions horizontalCentered="1"/>
  <pageMargins left="1.1811023622047245" right="0.3937007874015748" top="0.7874015748031497" bottom="0.7874015748031497" header="3.1496062992125986" footer="3.1496062992125986"/>
  <pageSetup horizontalDpi="600" verticalDpi="600" orientation="portrait" paperSize="9" scale="75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8.25390625" style="0" customWidth="1"/>
    <col min="2" max="2" width="57.25390625" style="0" customWidth="1"/>
    <col min="3" max="3" width="19.75390625" style="0" customWidth="1"/>
    <col min="4" max="4" width="9.125" style="0" customWidth="1"/>
  </cols>
  <sheetData>
    <row r="1" spans="1:3" ht="18" customHeight="1">
      <c r="A1" s="322"/>
      <c r="B1" s="321" t="s">
        <v>622</v>
      </c>
      <c r="C1" s="321"/>
    </row>
    <row r="2" spans="1:3" ht="18.75" customHeight="1">
      <c r="A2" s="115"/>
      <c r="B2" s="320" t="s">
        <v>621</v>
      </c>
      <c r="C2" s="320"/>
    </row>
    <row r="3" spans="1:3" ht="15" customHeight="1">
      <c r="A3" s="115"/>
      <c r="B3" s="320" t="s">
        <v>89</v>
      </c>
      <c r="C3" s="320"/>
    </row>
    <row r="4" spans="2:3" ht="15" customHeight="1">
      <c r="B4" s="320" t="s">
        <v>620</v>
      </c>
      <c r="C4" s="320"/>
    </row>
    <row r="5" spans="2:3" ht="15" customHeight="1">
      <c r="B5" s="317"/>
      <c r="C5" s="317"/>
    </row>
    <row r="6" spans="1:3" ht="15.75" customHeight="1">
      <c r="A6" s="319" t="s">
        <v>619</v>
      </c>
      <c r="B6" s="319"/>
      <c r="C6" s="319"/>
    </row>
    <row r="7" spans="1:3" ht="15.75">
      <c r="A7" s="319" t="s">
        <v>618</v>
      </c>
      <c r="B7" s="319"/>
      <c r="C7" s="319"/>
    </row>
    <row r="8" spans="2:3" ht="15">
      <c r="B8" s="318"/>
      <c r="C8" s="317" t="s">
        <v>573</v>
      </c>
    </row>
    <row r="9" spans="1:3" ht="48" customHeight="1">
      <c r="A9" s="316"/>
      <c r="B9" s="315" t="s">
        <v>554</v>
      </c>
      <c r="C9" s="314" t="s">
        <v>128</v>
      </c>
    </row>
    <row r="10" spans="1:3" ht="29.25" customHeight="1">
      <c r="A10" s="311" t="s">
        <v>617</v>
      </c>
      <c r="B10" s="310" t="s">
        <v>616</v>
      </c>
      <c r="C10" s="303">
        <f>C11+C13</f>
        <v>39402.100000000006</v>
      </c>
    </row>
    <row r="11" spans="1:3" ht="18.75" customHeight="1">
      <c r="A11" s="308" t="s">
        <v>615</v>
      </c>
      <c r="B11" s="309" t="s">
        <v>614</v>
      </c>
      <c r="C11" s="306">
        <f>C12</f>
        <v>66427.1</v>
      </c>
    </row>
    <row r="12" spans="1:3" ht="31.5" customHeight="1">
      <c r="A12" s="308" t="s">
        <v>613</v>
      </c>
      <c r="B12" s="313" t="s">
        <v>612</v>
      </c>
      <c r="C12" s="306">
        <v>66427.1</v>
      </c>
    </row>
    <row r="13" spans="1:3" ht="34.5" customHeight="1">
      <c r="A13" s="308" t="s">
        <v>611</v>
      </c>
      <c r="B13" s="309" t="s">
        <v>610</v>
      </c>
      <c r="C13" s="306">
        <v>-27025</v>
      </c>
    </row>
    <row r="14" spans="1:3" ht="48.75" customHeight="1">
      <c r="A14" s="308" t="s">
        <v>609</v>
      </c>
      <c r="B14" s="313" t="s">
        <v>608</v>
      </c>
      <c r="C14" s="306">
        <v>-25025</v>
      </c>
    </row>
    <row r="15" spans="1:3" ht="33.75" customHeight="1">
      <c r="A15" s="311" t="s">
        <v>607</v>
      </c>
      <c r="B15" s="310" t="s">
        <v>606</v>
      </c>
      <c r="C15" s="303">
        <f>C16+C18</f>
        <v>0</v>
      </c>
    </row>
    <row r="16" spans="1:3" ht="47.25" customHeight="1">
      <c r="A16" s="308" t="s">
        <v>605</v>
      </c>
      <c r="B16" s="309" t="s">
        <v>604</v>
      </c>
      <c r="C16" s="306">
        <f>C17</f>
        <v>0</v>
      </c>
    </row>
    <row r="17" spans="1:3" ht="60" customHeight="1">
      <c r="A17" s="308" t="s">
        <v>603</v>
      </c>
      <c r="B17" s="313" t="s">
        <v>602</v>
      </c>
      <c r="C17" s="306">
        <v>0</v>
      </c>
    </row>
    <row r="18" spans="1:3" ht="52.5" customHeight="1">
      <c r="A18" s="308" t="s">
        <v>601</v>
      </c>
      <c r="B18" s="309" t="s">
        <v>600</v>
      </c>
      <c r="C18" s="306">
        <f>C19</f>
        <v>0</v>
      </c>
    </row>
    <row r="19" spans="1:3" ht="63.75" customHeight="1">
      <c r="A19" s="308" t="s">
        <v>599</v>
      </c>
      <c r="B19" s="313" t="s">
        <v>598</v>
      </c>
      <c r="C19" s="306">
        <v>0</v>
      </c>
    </row>
    <row r="20" spans="1:3" ht="28.5">
      <c r="A20" s="311" t="s">
        <v>597</v>
      </c>
      <c r="B20" s="310" t="s">
        <v>596</v>
      </c>
      <c r="C20" s="303">
        <f>C25-C21</f>
        <v>0</v>
      </c>
    </row>
    <row r="21" spans="1:3" ht="15.75">
      <c r="A21" s="311" t="s">
        <v>588</v>
      </c>
      <c r="B21" s="310" t="s">
        <v>595</v>
      </c>
      <c r="C21" s="303">
        <f>C22</f>
        <v>820883.1</v>
      </c>
    </row>
    <row r="22" spans="1:3" ht="15.75">
      <c r="A22" s="308" t="s">
        <v>594</v>
      </c>
      <c r="B22" s="309" t="s">
        <v>593</v>
      </c>
      <c r="C22" s="306">
        <f>C23</f>
        <v>820883.1</v>
      </c>
    </row>
    <row r="23" spans="1:3" ht="15.75">
      <c r="A23" s="308" t="s">
        <v>592</v>
      </c>
      <c r="B23" s="312" t="s">
        <v>591</v>
      </c>
      <c r="C23" s="306">
        <f>C24</f>
        <v>820883.1</v>
      </c>
    </row>
    <row r="24" spans="1:3" ht="30">
      <c r="A24" s="308" t="s">
        <v>590</v>
      </c>
      <c r="B24" s="307" t="s">
        <v>589</v>
      </c>
      <c r="C24" s="306">
        <v>820883.1</v>
      </c>
    </row>
    <row r="25" spans="1:3" ht="15.75">
      <c r="A25" s="311" t="s">
        <v>588</v>
      </c>
      <c r="B25" s="310" t="s">
        <v>587</v>
      </c>
      <c r="C25" s="303">
        <f>C26</f>
        <v>820883.1</v>
      </c>
    </row>
    <row r="26" spans="1:3" ht="15.75">
      <c r="A26" s="308" t="s">
        <v>586</v>
      </c>
      <c r="B26" s="309" t="s">
        <v>585</v>
      </c>
      <c r="C26" s="306">
        <f>C27</f>
        <v>820883.1</v>
      </c>
    </row>
    <row r="27" spans="1:3" ht="15.75">
      <c r="A27" s="308" t="s">
        <v>584</v>
      </c>
      <c r="B27" s="309" t="s">
        <v>583</v>
      </c>
      <c r="C27" s="306">
        <f>C28</f>
        <v>820883.1</v>
      </c>
    </row>
    <row r="28" spans="1:3" ht="30">
      <c r="A28" s="308" t="s">
        <v>582</v>
      </c>
      <c r="B28" s="307" t="s">
        <v>581</v>
      </c>
      <c r="C28" s="306">
        <v>820883.1</v>
      </c>
    </row>
    <row r="29" spans="1:3" ht="21.75" customHeight="1">
      <c r="A29" s="305" t="s">
        <v>580</v>
      </c>
      <c r="B29" s="304"/>
      <c r="C29" s="303">
        <f>C10+C20+C15</f>
        <v>39402.100000000006</v>
      </c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8.00390625" style="0" customWidth="1"/>
    <col min="2" max="2" width="54.00390625" style="0" customWidth="1"/>
    <col min="3" max="4" width="13.625" style="0" customWidth="1"/>
  </cols>
  <sheetData>
    <row r="1" spans="1:4" ht="18" customHeight="1">
      <c r="A1" s="322"/>
      <c r="B1" s="444" t="s">
        <v>724</v>
      </c>
      <c r="C1" s="444"/>
      <c r="D1" s="444"/>
    </row>
    <row r="2" spans="2:4" ht="14.25" customHeight="1">
      <c r="B2" s="443" t="s">
        <v>621</v>
      </c>
      <c r="C2" s="443"/>
      <c r="D2" s="443"/>
    </row>
    <row r="3" spans="2:4" ht="15" customHeight="1">
      <c r="B3" s="443" t="s">
        <v>89</v>
      </c>
      <c r="C3" s="443"/>
      <c r="D3" s="443"/>
    </row>
    <row r="4" spans="2:4" ht="15" customHeight="1">
      <c r="B4" s="443" t="s">
        <v>620</v>
      </c>
      <c r="C4" s="443"/>
      <c r="D4" s="443"/>
    </row>
    <row r="5" spans="2:4" ht="15" customHeight="1">
      <c r="B5" s="442"/>
      <c r="C5" s="442"/>
      <c r="D5" s="442"/>
    </row>
    <row r="6" spans="1:4" ht="15.75" customHeight="1">
      <c r="A6" s="319" t="s">
        <v>619</v>
      </c>
      <c r="B6" s="319"/>
      <c r="C6" s="319"/>
      <c r="D6" s="319"/>
    </row>
    <row r="7" spans="1:4" ht="15.75">
      <c r="A7" s="319" t="s">
        <v>723</v>
      </c>
      <c r="B7" s="319"/>
      <c r="C7" s="319"/>
      <c r="D7" s="319"/>
    </row>
    <row r="8" spans="2:4" ht="15">
      <c r="B8" s="318"/>
      <c r="D8" s="317" t="s">
        <v>573</v>
      </c>
    </row>
    <row r="9" spans="1:4" ht="42.75" customHeight="1">
      <c r="A9" s="316"/>
      <c r="B9" s="441" t="s">
        <v>554</v>
      </c>
      <c r="C9" s="440" t="s">
        <v>722</v>
      </c>
      <c r="D9" s="440" t="s">
        <v>721</v>
      </c>
    </row>
    <row r="10" spans="1:4" ht="29.25" customHeight="1">
      <c r="A10" s="311" t="s">
        <v>617</v>
      </c>
      <c r="B10" s="310" t="s">
        <v>616</v>
      </c>
      <c r="C10" s="303">
        <f>C11+C13</f>
        <v>34648.5</v>
      </c>
      <c r="D10" s="303">
        <f>D11+D13</f>
        <v>28632.09999999999</v>
      </c>
    </row>
    <row r="11" spans="1:4" ht="30.75" customHeight="1">
      <c r="A11" s="308" t="s">
        <v>615</v>
      </c>
      <c r="B11" s="309" t="s">
        <v>614</v>
      </c>
      <c r="C11" s="439">
        <v>101075.6</v>
      </c>
      <c r="D11" s="439">
        <v>129707.7</v>
      </c>
    </row>
    <row r="12" spans="1:4" ht="48.75" customHeight="1">
      <c r="A12" s="308" t="s">
        <v>613</v>
      </c>
      <c r="B12" s="313" t="s">
        <v>612</v>
      </c>
      <c r="C12" s="439">
        <v>101075.6</v>
      </c>
      <c r="D12" s="439">
        <v>129707.7</v>
      </c>
    </row>
    <row r="13" spans="1:4" ht="39.75" customHeight="1">
      <c r="A13" s="308" t="s">
        <v>611</v>
      </c>
      <c r="B13" s="309" t="s">
        <v>610</v>
      </c>
      <c r="C13" s="439">
        <v>-66427.1</v>
      </c>
      <c r="D13" s="439">
        <v>-101075.6</v>
      </c>
    </row>
    <row r="14" spans="1:4" ht="48.75" customHeight="1">
      <c r="A14" s="308" t="s">
        <v>609</v>
      </c>
      <c r="B14" s="313" t="s">
        <v>608</v>
      </c>
      <c r="C14" s="439">
        <v>-66427.1</v>
      </c>
      <c r="D14" s="439">
        <v>-101075.6</v>
      </c>
    </row>
    <row r="15" spans="1:4" ht="36.75" customHeight="1">
      <c r="A15" s="311" t="s">
        <v>607</v>
      </c>
      <c r="B15" s="310" t="s">
        <v>606</v>
      </c>
      <c r="C15" s="303">
        <f>C16+C18</f>
        <v>0</v>
      </c>
      <c r="D15" s="303">
        <f>D16+D18</f>
        <v>0</v>
      </c>
    </row>
    <row r="16" spans="1:4" ht="49.5" customHeight="1">
      <c r="A16" s="308" t="s">
        <v>605</v>
      </c>
      <c r="B16" s="309" t="s">
        <v>604</v>
      </c>
      <c r="C16" s="356">
        <v>0</v>
      </c>
      <c r="D16" s="356">
        <v>0</v>
      </c>
    </row>
    <row r="17" spans="1:4" ht="52.5" customHeight="1">
      <c r="A17" s="308" t="s">
        <v>603</v>
      </c>
      <c r="B17" s="313" t="s">
        <v>602</v>
      </c>
      <c r="C17" s="356">
        <v>0</v>
      </c>
      <c r="D17" s="356">
        <v>0</v>
      </c>
    </row>
    <row r="18" spans="1:4" ht="50.25" customHeight="1">
      <c r="A18" s="308" t="s">
        <v>601</v>
      </c>
      <c r="B18" s="309" t="s">
        <v>600</v>
      </c>
      <c r="C18" s="356">
        <v>0</v>
      </c>
      <c r="D18" s="356">
        <v>0</v>
      </c>
    </row>
    <row r="19" spans="1:4" ht="48" customHeight="1">
      <c r="A19" s="308" t="s">
        <v>599</v>
      </c>
      <c r="B19" s="313" t="s">
        <v>598</v>
      </c>
      <c r="C19" s="356">
        <v>0</v>
      </c>
      <c r="D19" s="356">
        <v>0</v>
      </c>
    </row>
    <row r="20" spans="1:4" ht="28.5">
      <c r="A20" s="311" t="s">
        <v>597</v>
      </c>
      <c r="B20" s="310" t="s">
        <v>596</v>
      </c>
      <c r="C20" s="303">
        <f>C25-C21</f>
        <v>0</v>
      </c>
      <c r="D20" s="303">
        <f>D25-D21</f>
        <v>0</v>
      </c>
    </row>
    <row r="21" spans="1:4" ht="23.25" customHeight="1">
      <c r="A21" s="311" t="s">
        <v>588</v>
      </c>
      <c r="B21" s="310" t="s">
        <v>595</v>
      </c>
      <c r="C21" s="303">
        <f>C22</f>
        <v>926994</v>
      </c>
      <c r="D21" s="303">
        <f>D22</f>
        <v>1005800</v>
      </c>
    </row>
    <row r="22" spans="1:4" ht="15.75">
      <c r="A22" s="308" t="s">
        <v>594</v>
      </c>
      <c r="B22" s="309" t="s">
        <v>593</v>
      </c>
      <c r="C22" s="306">
        <f>C23</f>
        <v>926994</v>
      </c>
      <c r="D22" s="306">
        <f>D23</f>
        <v>1005800</v>
      </c>
    </row>
    <row r="23" spans="1:4" ht="30">
      <c r="A23" s="308" t="s">
        <v>592</v>
      </c>
      <c r="B23" s="312" t="s">
        <v>591</v>
      </c>
      <c r="C23" s="306">
        <f>C24</f>
        <v>926994</v>
      </c>
      <c r="D23" s="306">
        <f>D24</f>
        <v>1005800</v>
      </c>
    </row>
    <row r="24" spans="1:4" ht="30">
      <c r="A24" s="308" t="s">
        <v>590</v>
      </c>
      <c r="B24" s="307" t="s">
        <v>589</v>
      </c>
      <c r="C24" s="438">
        <v>926994</v>
      </c>
      <c r="D24" s="439">
        <v>1005800</v>
      </c>
    </row>
    <row r="25" spans="1:4" ht="15.75">
      <c r="A25" s="311" t="s">
        <v>588</v>
      </c>
      <c r="B25" s="310" t="s">
        <v>587</v>
      </c>
      <c r="C25" s="303">
        <f>C26</f>
        <v>926994</v>
      </c>
      <c r="D25" s="303">
        <f>D26</f>
        <v>1005800</v>
      </c>
    </row>
    <row r="26" spans="1:4" ht="20.25" customHeight="1">
      <c r="A26" s="308" t="s">
        <v>586</v>
      </c>
      <c r="B26" s="309" t="s">
        <v>585</v>
      </c>
      <c r="C26" s="306">
        <f>C27</f>
        <v>926994</v>
      </c>
      <c r="D26" s="306">
        <f>D27</f>
        <v>1005800</v>
      </c>
    </row>
    <row r="27" spans="1:4" ht="30">
      <c r="A27" s="308" t="s">
        <v>584</v>
      </c>
      <c r="B27" s="309" t="s">
        <v>583</v>
      </c>
      <c r="C27" s="306">
        <f>C28</f>
        <v>926994</v>
      </c>
      <c r="D27" s="306">
        <f>D28</f>
        <v>1005800</v>
      </c>
    </row>
    <row r="28" spans="1:4" ht="32.25" customHeight="1">
      <c r="A28" s="308" t="s">
        <v>582</v>
      </c>
      <c r="B28" s="307" t="s">
        <v>581</v>
      </c>
      <c r="C28" s="438">
        <v>926994</v>
      </c>
      <c r="D28" s="438">
        <v>1005800</v>
      </c>
    </row>
    <row r="29" spans="1:4" ht="18.75" customHeight="1">
      <c r="A29" s="305" t="s">
        <v>580</v>
      </c>
      <c r="B29" s="304"/>
      <c r="C29" s="303">
        <f>C10+C20+C15</f>
        <v>34648.5</v>
      </c>
      <c r="D29" s="303">
        <f>D10+D20+D15</f>
        <v>28632.09999999999</v>
      </c>
    </row>
  </sheetData>
  <sheetProtection/>
  <mergeCells count="7">
    <mergeCell ref="A29:B29"/>
    <mergeCell ref="B1:D1"/>
    <mergeCell ref="B2:D2"/>
    <mergeCell ref="B3:D3"/>
    <mergeCell ref="B4:D4"/>
    <mergeCell ref="A6:D6"/>
    <mergeCell ref="A7:D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zoomScalePageLayoutView="0" workbookViewId="0" topLeftCell="A1">
      <selection activeCell="C11" sqref="C11"/>
    </sheetView>
  </sheetViews>
  <sheetFormatPr defaultColWidth="9.00390625" defaultRowHeight="12.75"/>
  <cols>
    <col min="1" max="1" width="17.00390625" style="0" customWidth="1"/>
    <col min="2" max="2" width="28.625" style="0" customWidth="1"/>
    <col min="3" max="3" width="48.00390625" style="0" customWidth="1"/>
    <col min="4" max="8" width="9.125" style="0" customWidth="1"/>
  </cols>
  <sheetData>
    <row r="1" spans="1:8" ht="17.25" customHeight="1">
      <c r="A1" s="115"/>
      <c r="B1" s="115"/>
      <c r="C1" s="452" t="s">
        <v>746</v>
      </c>
      <c r="D1" s="451"/>
      <c r="E1" s="451"/>
      <c r="F1" s="451"/>
      <c r="G1" s="451"/>
      <c r="H1" s="451"/>
    </row>
    <row r="2" spans="1:8" ht="15" customHeight="1">
      <c r="A2" s="115"/>
      <c r="B2" s="115"/>
      <c r="C2" s="450" t="s">
        <v>745</v>
      </c>
      <c r="D2" s="449"/>
      <c r="E2" s="449"/>
      <c r="F2" s="449"/>
      <c r="G2" s="449"/>
      <c r="H2" s="449"/>
    </row>
    <row r="3" spans="1:8" ht="14.25" customHeight="1">
      <c r="A3" s="115"/>
      <c r="B3" s="115"/>
      <c r="C3" s="450" t="s">
        <v>744</v>
      </c>
      <c r="D3" s="449"/>
      <c r="E3" s="449"/>
      <c r="F3" s="449"/>
      <c r="G3" s="449"/>
      <c r="H3" s="449"/>
    </row>
    <row r="4" spans="1:8" ht="16.5" customHeight="1">
      <c r="A4" s="115"/>
      <c r="B4" s="115"/>
      <c r="C4" s="450" t="s">
        <v>743</v>
      </c>
      <c r="D4" s="449"/>
      <c r="E4" s="449"/>
      <c r="F4" s="449"/>
      <c r="G4" s="449"/>
      <c r="H4" s="449"/>
    </row>
    <row r="5" spans="1:3" ht="42.75" customHeight="1">
      <c r="A5" s="448" t="s">
        <v>742</v>
      </c>
      <c r="B5" s="448"/>
      <c r="C5" s="448"/>
    </row>
    <row r="6" spans="1:3" ht="12.75">
      <c r="A6" s="115"/>
      <c r="B6" s="115"/>
      <c r="C6" s="115"/>
    </row>
    <row r="7" spans="1:3" ht="52.5" customHeight="1">
      <c r="A7" s="447" t="s">
        <v>741</v>
      </c>
      <c r="B7" s="447" t="s">
        <v>740</v>
      </c>
      <c r="C7" s="447" t="s">
        <v>554</v>
      </c>
    </row>
    <row r="8" spans="1:3" ht="48.75" customHeight="1">
      <c r="A8" s="446" t="s">
        <v>481</v>
      </c>
      <c r="B8" s="342"/>
      <c r="C8" s="330" t="s">
        <v>739</v>
      </c>
    </row>
    <row r="9" spans="1:3" ht="51" customHeight="1">
      <c r="A9" s="328" t="s">
        <v>481</v>
      </c>
      <c r="B9" s="346" t="s">
        <v>738</v>
      </c>
      <c r="C9" s="445" t="s">
        <v>612</v>
      </c>
    </row>
    <row r="10" spans="1:3" ht="47.25" customHeight="1">
      <c r="A10" s="328" t="s">
        <v>481</v>
      </c>
      <c r="B10" s="346" t="s">
        <v>737</v>
      </c>
      <c r="C10" s="445" t="s">
        <v>608</v>
      </c>
    </row>
    <row r="11" spans="1:3" ht="63" customHeight="1">
      <c r="A11" s="328" t="s">
        <v>481</v>
      </c>
      <c r="B11" s="346" t="s">
        <v>736</v>
      </c>
      <c r="C11" s="445" t="s">
        <v>735</v>
      </c>
    </row>
    <row r="12" spans="1:3" ht="63" customHeight="1">
      <c r="A12" s="328" t="s">
        <v>481</v>
      </c>
      <c r="B12" s="346" t="s">
        <v>734</v>
      </c>
      <c r="C12" s="445" t="s">
        <v>733</v>
      </c>
    </row>
    <row r="13" spans="1:3" ht="54.75" customHeight="1">
      <c r="A13" s="328" t="s">
        <v>481</v>
      </c>
      <c r="B13" s="346" t="s">
        <v>732</v>
      </c>
      <c r="C13" s="445" t="s">
        <v>731</v>
      </c>
    </row>
    <row r="14" spans="1:3" ht="70.5" customHeight="1">
      <c r="A14" s="328" t="s">
        <v>481</v>
      </c>
      <c r="B14" s="346" t="s">
        <v>730</v>
      </c>
      <c r="C14" s="445" t="s">
        <v>729</v>
      </c>
    </row>
    <row r="15" spans="1:3" ht="31.5">
      <c r="A15" s="328" t="s">
        <v>481</v>
      </c>
      <c r="B15" s="346" t="s">
        <v>728</v>
      </c>
      <c r="C15" s="445" t="s">
        <v>727</v>
      </c>
    </row>
    <row r="16" spans="1:3" ht="31.5">
      <c r="A16" s="328" t="s">
        <v>481</v>
      </c>
      <c r="B16" s="346" t="s">
        <v>726</v>
      </c>
      <c r="C16" s="445" t="s">
        <v>725</v>
      </c>
    </row>
  </sheetData>
  <sheetProtection/>
  <mergeCells count="1">
    <mergeCell ref="A5:C5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6"/>
  <sheetViews>
    <sheetView zoomScalePageLayoutView="0" workbookViewId="0" topLeftCell="A2">
      <selection activeCell="D5" sqref="D5"/>
    </sheetView>
  </sheetViews>
  <sheetFormatPr defaultColWidth="9.00390625" defaultRowHeight="12.75"/>
  <cols>
    <col min="1" max="1" width="50.00390625" style="198" customWidth="1"/>
    <col min="2" max="2" width="7.00390625" style="198" customWidth="1"/>
    <col min="3" max="4" width="7.25390625" style="198" customWidth="1"/>
    <col min="5" max="5" width="11.125" style="198" customWidth="1"/>
    <col min="6" max="6" width="9.375" style="202" customWidth="1"/>
    <col min="7" max="7" width="12.875" style="198" customWidth="1"/>
    <col min="8" max="16384" width="9.125" style="198" customWidth="1"/>
  </cols>
  <sheetData>
    <row r="1" spans="4:7" ht="15.75" customHeight="1" hidden="1">
      <c r="D1" s="268"/>
      <c r="E1" s="268"/>
      <c r="F1" s="268"/>
      <c r="G1" s="268"/>
    </row>
    <row r="2" spans="4:7" ht="15">
      <c r="D2" s="267" t="s">
        <v>558</v>
      </c>
      <c r="E2" s="267"/>
      <c r="F2" s="267"/>
      <c r="G2" s="267"/>
    </row>
    <row r="3" spans="4:7" ht="30" customHeight="1">
      <c r="D3" s="266" t="s">
        <v>557</v>
      </c>
      <c r="E3" s="266"/>
      <c r="F3" s="266"/>
      <c r="G3" s="266"/>
    </row>
    <row r="4" spans="4:7" ht="15" customHeight="1">
      <c r="D4" s="266" t="s">
        <v>556</v>
      </c>
      <c r="E4" s="266"/>
      <c r="F4" s="266"/>
      <c r="G4" s="266"/>
    </row>
    <row r="6" spans="1:7" ht="23.25" customHeight="1">
      <c r="A6" s="265" t="s">
        <v>555</v>
      </c>
      <c r="B6" s="265"/>
      <c r="C6" s="265"/>
      <c r="D6" s="265"/>
      <c r="E6" s="265"/>
      <c r="F6" s="265"/>
      <c r="G6" s="265"/>
    </row>
    <row r="7" spans="1:7" ht="15" customHeight="1">
      <c r="A7" s="264"/>
      <c r="B7" s="264"/>
      <c r="C7" s="264"/>
      <c r="D7" s="264"/>
      <c r="E7" s="264"/>
      <c r="F7" s="264"/>
      <c r="G7" s="264"/>
    </row>
    <row r="8" ht="15">
      <c r="G8" s="202" t="s">
        <v>86</v>
      </c>
    </row>
    <row r="9" spans="1:7" ht="42.75">
      <c r="A9" s="262" t="s">
        <v>554</v>
      </c>
      <c r="B9" s="262" t="s">
        <v>553</v>
      </c>
      <c r="C9" s="262" t="s">
        <v>552</v>
      </c>
      <c r="D9" s="262" t="s">
        <v>551</v>
      </c>
      <c r="E9" s="262" t="s">
        <v>550</v>
      </c>
      <c r="F9" s="263" t="s">
        <v>549</v>
      </c>
      <c r="G9" s="262" t="s">
        <v>548</v>
      </c>
    </row>
    <row r="10" spans="1:7" ht="15" customHeight="1" hidden="1">
      <c r="A10" s="262"/>
      <c r="B10" s="262"/>
      <c r="C10" s="262"/>
      <c r="D10" s="262"/>
      <c r="E10" s="262"/>
      <c r="F10" s="263"/>
      <c r="G10" s="262"/>
    </row>
    <row r="11" spans="1:7" ht="15" customHeigh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</row>
    <row r="12" spans="1:7" ht="29.25" customHeight="1">
      <c r="A12" s="248" t="s">
        <v>547</v>
      </c>
      <c r="B12" s="225" t="s">
        <v>545</v>
      </c>
      <c r="C12" s="238"/>
      <c r="D12" s="238"/>
      <c r="E12" s="238"/>
      <c r="F12" s="237"/>
      <c r="G12" s="236">
        <f>G13</f>
        <v>4269</v>
      </c>
    </row>
    <row r="13" spans="1:7" ht="15.75" customHeight="1">
      <c r="A13" s="217" t="s">
        <v>415</v>
      </c>
      <c r="B13" s="215" t="s">
        <v>545</v>
      </c>
      <c r="C13" s="215" t="s">
        <v>254</v>
      </c>
      <c r="D13" s="215"/>
      <c r="E13" s="215"/>
      <c r="F13" s="218"/>
      <c r="G13" s="213">
        <f>G14</f>
        <v>4269</v>
      </c>
    </row>
    <row r="14" spans="1:7" ht="63" customHeight="1">
      <c r="A14" s="219" t="s">
        <v>249</v>
      </c>
      <c r="B14" s="215" t="s">
        <v>545</v>
      </c>
      <c r="C14" s="215" t="s">
        <v>254</v>
      </c>
      <c r="D14" s="215" t="s">
        <v>250</v>
      </c>
      <c r="E14" s="215"/>
      <c r="F14" s="218"/>
      <c r="G14" s="213">
        <f>G15</f>
        <v>4269</v>
      </c>
    </row>
    <row r="15" spans="1:7" ht="32.25" customHeight="1">
      <c r="A15" s="219" t="s">
        <v>538</v>
      </c>
      <c r="B15" s="215" t="s">
        <v>545</v>
      </c>
      <c r="C15" s="215" t="s">
        <v>254</v>
      </c>
      <c r="D15" s="215" t="s">
        <v>250</v>
      </c>
      <c r="E15" s="215" t="s">
        <v>280</v>
      </c>
      <c r="F15" s="218"/>
      <c r="G15" s="213">
        <f>G16+G22</f>
        <v>4269</v>
      </c>
    </row>
    <row r="16" spans="1:7" ht="15">
      <c r="A16" s="219" t="s">
        <v>279</v>
      </c>
      <c r="B16" s="215" t="s">
        <v>545</v>
      </c>
      <c r="C16" s="215" t="s">
        <v>254</v>
      </c>
      <c r="D16" s="215" t="s">
        <v>250</v>
      </c>
      <c r="E16" s="215" t="s">
        <v>275</v>
      </c>
      <c r="F16" s="218"/>
      <c r="G16" s="213">
        <f>SUM(G17:G21)</f>
        <v>3315</v>
      </c>
    </row>
    <row r="17" spans="1:7" ht="15">
      <c r="A17" s="216" t="s">
        <v>272</v>
      </c>
      <c r="B17" s="215" t="s">
        <v>545</v>
      </c>
      <c r="C17" s="215" t="s">
        <v>254</v>
      </c>
      <c r="D17" s="215" t="s">
        <v>250</v>
      </c>
      <c r="E17" s="215" t="s">
        <v>275</v>
      </c>
      <c r="F17" s="214" t="s">
        <v>278</v>
      </c>
      <c r="G17" s="213">
        <v>2301</v>
      </c>
    </row>
    <row r="18" spans="1:7" ht="30">
      <c r="A18" s="216" t="s">
        <v>270</v>
      </c>
      <c r="B18" s="215" t="s">
        <v>545</v>
      </c>
      <c r="C18" s="215" t="s">
        <v>254</v>
      </c>
      <c r="D18" s="215" t="s">
        <v>250</v>
      </c>
      <c r="E18" s="215" t="s">
        <v>275</v>
      </c>
      <c r="F18" s="214" t="s">
        <v>269</v>
      </c>
      <c r="G18" s="213">
        <v>170</v>
      </c>
    </row>
    <row r="19" spans="1:7" ht="30">
      <c r="A19" s="217" t="s">
        <v>268</v>
      </c>
      <c r="B19" s="215" t="s">
        <v>545</v>
      </c>
      <c r="C19" s="215" t="s">
        <v>254</v>
      </c>
      <c r="D19" s="215" t="s">
        <v>250</v>
      </c>
      <c r="E19" s="215" t="s">
        <v>275</v>
      </c>
      <c r="F19" s="214" t="s">
        <v>267</v>
      </c>
      <c r="G19" s="249">
        <v>814</v>
      </c>
    </row>
    <row r="20" spans="1:7" ht="30">
      <c r="A20" s="216" t="s">
        <v>277</v>
      </c>
      <c r="B20" s="215" t="s">
        <v>545</v>
      </c>
      <c r="C20" s="215" t="s">
        <v>254</v>
      </c>
      <c r="D20" s="215" t="s">
        <v>250</v>
      </c>
      <c r="E20" s="215" t="s">
        <v>275</v>
      </c>
      <c r="F20" s="214" t="s">
        <v>276</v>
      </c>
      <c r="G20" s="249">
        <v>20</v>
      </c>
    </row>
    <row r="21" spans="1:7" ht="30">
      <c r="A21" s="216" t="s">
        <v>266</v>
      </c>
      <c r="B21" s="215" t="s">
        <v>545</v>
      </c>
      <c r="C21" s="215" t="s">
        <v>254</v>
      </c>
      <c r="D21" s="215" t="s">
        <v>250</v>
      </c>
      <c r="E21" s="215" t="s">
        <v>275</v>
      </c>
      <c r="F21" s="214" t="s">
        <v>263</v>
      </c>
      <c r="G21" s="249">
        <v>10</v>
      </c>
    </row>
    <row r="22" spans="1:7" ht="34.5" customHeight="1">
      <c r="A22" s="217" t="s">
        <v>546</v>
      </c>
      <c r="B22" s="215" t="s">
        <v>545</v>
      </c>
      <c r="C22" s="215" t="s">
        <v>254</v>
      </c>
      <c r="D22" s="215" t="s">
        <v>250</v>
      </c>
      <c r="E22" s="215" t="s">
        <v>544</v>
      </c>
      <c r="F22" s="218"/>
      <c r="G22" s="213">
        <f>G23</f>
        <v>954</v>
      </c>
    </row>
    <row r="23" spans="1:7" ht="18.75" customHeight="1">
      <c r="A23" s="216" t="s">
        <v>272</v>
      </c>
      <c r="B23" s="215" t="s">
        <v>545</v>
      </c>
      <c r="C23" s="215" t="s">
        <v>254</v>
      </c>
      <c r="D23" s="215" t="s">
        <v>250</v>
      </c>
      <c r="E23" s="215" t="s">
        <v>544</v>
      </c>
      <c r="F23" s="214" t="s">
        <v>278</v>
      </c>
      <c r="G23" s="213">
        <v>954</v>
      </c>
    </row>
    <row r="24" spans="1:7" ht="17.25" customHeight="1">
      <c r="A24" s="226" t="s">
        <v>543</v>
      </c>
      <c r="B24" s="225" t="s">
        <v>495</v>
      </c>
      <c r="C24" s="238"/>
      <c r="D24" s="238"/>
      <c r="E24" s="238"/>
      <c r="F24" s="237"/>
      <c r="G24" s="236">
        <f>G25+G60+G66+G78+G84+G92+G99</f>
        <v>68289.5</v>
      </c>
    </row>
    <row r="25" spans="1:7" ht="15">
      <c r="A25" s="217" t="s">
        <v>415</v>
      </c>
      <c r="B25" s="215" t="s">
        <v>495</v>
      </c>
      <c r="C25" s="215" t="s">
        <v>254</v>
      </c>
      <c r="D25" s="215"/>
      <c r="E25" s="215"/>
      <c r="F25" s="218"/>
      <c r="G25" s="213">
        <f>G26+G29+G37+G41+G45+G49</f>
        <v>54370.6</v>
      </c>
    </row>
    <row r="26" spans="1:7" ht="49.5" customHeight="1">
      <c r="A26" s="217" t="s">
        <v>542</v>
      </c>
      <c r="B26" s="215" t="s">
        <v>495</v>
      </c>
      <c r="C26" s="215" t="s">
        <v>254</v>
      </c>
      <c r="D26" s="215" t="s">
        <v>252</v>
      </c>
      <c r="E26" s="215"/>
      <c r="F26" s="218"/>
      <c r="G26" s="213">
        <f>G27</f>
        <v>1053</v>
      </c>
    </row>
    <row r="27" spans="1:7" ht="15">
      <c r="A27" s="219" t="s">
        <v>541</v>
      </c>
      <c r="B27" s="215" t="s">
        <v>495</v>
      </c>
      <c r="C27" s="215" t="s">
        <v>254</v>
      </c>
      <c r="D27" s="215" t="s">
        <v>252</v>
      </c>
      <c r="E27" s="215" t="s">
        <v>540</v>
      </c>
      <c r="F27" s="218"/>
      <c r="G27" s="213">
        <f>G28</f>
        <v>1053</v>
      </c>
    </row>
    <row r="28" spans="1:7" ht="15">
      <c r="A28" s="216" t="s">
        <v>272</v>
      </c>
      <c r="B28" s="215" t="s">
        <v>495</v>
      </c>
      <c r="C28" s="215" t="s">
        <v>254</v>
      </c>
      <c r="D28" s="215" t="s">
        <v>252</v>
      </c>
      <c r="E28" s="215" t="s">
        <v>540</v>
      </c>
      <c r="F28" s="214" t="s">
        <v>278</v>
      </c>
      <c r="G28" s="213">
        <v>1053</v>
      </c>
    </row>
    <row r="29" spans="1:7" ht="63.75" customHeight="1">
      <c r="A29" s="219" t="s">
        <v>247</v>
      </c>
      <c r="B29" s="215" t="s">
        <v>495</v>
      </c>
      <c r="C29" s="215" t="s">
        <v>254</v>
      </c>
      <c r="D29" s="215" t="s">
        <v>248</v>
      </c>
      <c r="E29" s="215"/>
      <c r="F29" s="218"/>
      <c r="G29" s="213">
        <f>G30</f>
        <v>43824</v>
      </c>
    </row>
    <row r="30" spans="1:7" ht="15">
      <c r="A30" s="219" t="s">
        <v>279</v>
      </c>
      <c r="B30" s="215" t="s">
        <v>495</v>
      </c>
      <c r="C30" s="215" t="s">
        <v>254</v>
      </c>
      <c r="D30" s="215" t="s">
        <v>248</v>
      </c>
      <c r="E30" s="215" t="s">
        <v>275</v>
      </c>
      <c r="F30" s="218"/>
      <c r="G30" s="213">
        <f>SUM(G31:G36)</f>
        <v>43824</v>
      </c>
    </row>
    <row r="31" spans="1:7" ht="24.75" customHeight="1">
      <c r="A31" s="216" t="s">
        <v>272</v>
      </c>
      <c r="B31" s="215" t="s">
        <v>495</v>
      </c>
      <c r="C31" s="215" t="s">
        <v>254</v>
      </c>
      <c r="D31" s="215" t="s">
        <v>248</v>
      </c>
      <c r="E31" s="215" t="s">
        <v>275</v>
      </c>
      <c r="F31" s="214" t="s">
        <v>278</v>
      </c>
      <c r="G31" s="213">
        <v>30387</v>
      </c>
    </row>
    <row r="32" spans="1:7" ht="33" customHeight="1">
      <c r="A32" s="216" t="s">
        <v>350</v>
      </c>
      <c r="B32" s="215" t="s">
        <v>495</v>
      </c>
      <c r="C32" s="215" t="s">
        <v>254</v>
      </c>
      <c r="D32" s="215" t="s">
        <v>248</v>
      </c>
      <c r="E32" s="215" t="s">
        <v>275</v>
      </c>
      <c r="F32" s="214" t="s">
        <v>439</v>
      </c>
      <c r="G32" s="213">
        <v>50</v>
      </c>
    </row>
    <row r="33" spans="1:7" ht="32.25" customHeight="1">
      <c r="A33" s="216" t="s">
        <v>270</v>
      </c>
      <c r="B33" s="215" t="s">
        <v>495</v>
      </c>
      <c r="C33" s="215" t="s">
        <v>254</v>
      </c>
      <c r="D33" s="215" t="s">
        <v>248</v>
      </c>
      <c r="E33" s="215" t="s">
        <v>275</v>
      </c>
      <c r="F33" s="214" t="s">
        <v>269</v>
      </c>
      <c r="G33" s="213">
        <v>2920</v>
      </c>
    </row>
    <row r="34" spans="1:7" ht="32.25" customHeight="1">
      <c r="A34" s="217" t="s">
        <v>268</v>
      </c>
      <c r="B34" s="215" t="s">
        <v>495</v>
      </c>
      <c r="C34" s="215" t="s">
        <v>254</v>
      </c>
      <c r="D34" s="215" t="s">
        <v>248</v>
      </c>
      <c r="E34" s="215" t="s">
        <v>275</v>
      </c>
      <c r="F34" s="214" t="s">
        <v>267</v>
      </c>
      <c r="G34" s="213">
        <v>10319</v>
      </c>
    </row>
    <row r="35" spans="1:7" ht="32.25" customHeight="1">
      <c r="A35" s="216" t="s">
        <v>277</v>
      </c>
      <c r="B35" s="215" t="s">
        <v>495</v>
      </c>
      <c r="C35" s="215" t="s">
        <v>254</v>
      </c>
      <c r="D35" s="215" t="s">
        <v>248</v>
      </c>
      <c r="E35" s="215" t="s">
        <v>275</v>
      </c>
      <c r="F35" s="214" t="s">
        <v>276</v>
      </c>
      <c r="G35" s="213">
        <v>106</v>
      </c>
    </row>
    <row r="36" spans="1:7" ht="32.25" customHeight="1">
      <c r="A36" s="216" t="s">
        <v>266</v>
      </c>
      <c r="B36" s="215" t="s">
        <v>495</v>
      </c>
      <c r="C36" s="215" t="s">
        <v>254</v>
      </c>
      <c r="D36" s="215" t="s">
        <v>248</v>
      </c>
      <c r="E36" s="215" t="s">
        <v>275</v>
      </c>
      <c r="F36" s="214" t="s">
        <v>263</v>
      </c>
      <c r="G36" s="213">
        <v>42</v>
      </c>
    </row>
    <row r="37" spans="1:7" ht="18.75" customHeight="1">
      <c r="A37" s="217" t="s">
        <v>539</v>
      </c>
      <c r="B37" s="215" t="s">
        <v>495</v>
      </c>
      <c r="C37" s="215" t="s">
        <v>254</v>
      </c>
      <c r="D37" s="215" t="s">
        <v>246</v>
      </c>
      <c r="E37" s="215"/>
      <c r="F37" s="214"/>
      <c r="G37" s="213">
        <f>G38</f>
        <v>22.6</v>
      </c>
    </row>
    <row r="38" spans="1:7" ht="32.25" customHeight="1">
      <c r="A38" s="217" t="s">
        <v>538</v>
      </c>
      <c r="B38" s="215" t="s">
        <v>495</v>
      </c>
      <c r="C38" s="215" t="s">
        <v>254</v>
      </c>
      <c r="D38" s="215" t="s">
        <v>246</v>
      </c>
      <c r="E38" s="215" t="s">
        <v>537</v>
      </c>
      <c r="F38" s="214"/>
      <c r="G38" s="213">
        <f>G39</f>
        <v>22.6</v>
      </c>
    </row>
    <row r="39" spans="1:7" ht="45">
      <c r="A39" s="217" t="s">
        <v>536</v>
      </c>
      <c r="B39" s="215" t="s">
        <v>495</v>
      </c>
      <c r="C39" s="215" t="s">
        <v>254</v>
      </c>
      <c r="D39" s="215" t="s">
        <v>246</v>
      </c>
      <c r="E39" s="215" t="s">
        <v>535</v>
      </c>
      <c r="F39" s="214"/>
      <c r="G39" s="213">
        <f>G40</f>
        <v>22.6</v>
      </c>
    </row>
    <row r="40" spans="1:7" ht="32.25" customHeight="1">
      <c r="A40" s="217" t="s">
        <v>268</v>
      </c>
      <c r="B40" s="215" t="s">
        <v>495</v>
      </c>
      <c r="C40" s="215" t="s">
        <v>254</v>
      </c>
      <c r="D40" s="215" t="s">
        <v>246</v>
      </c>
      <c r="E40" s="215" t="s">
        <v>535</v>
      </c>
      <c r="F40" s="214" t="s">
        <v>267</v>
      </c>
      <c r="G40" s="213">
        <v>22.6</v>
      </c>
    </row>
    <row r="41" spans="1:7" ht="23.25" customHeight="1">
      <c r="A41" s="216" t="s">
        <v>241</v>
      </c>
      <c r="B41" s="215" t="s">
        <v>495</v>
      </c>
      <c r="C41" s="215" t="s">
        <v>254</v>
      </c>
      <c r="D41" s="215" t="s">
        <v>242</v>
      </c>
      <c r="E41" s="215"/>
      <c r="F41" s="214"/>
      <c r="G41" s="213">
        <f>G42</f>
        <v>4649</v>
      </c>
    </row>
    <row r="42" spans="1:7" ht="21" customHeight="1">
      <c r="A42" s="219" t="s">
        <v>534</v>
      </c>
      <c r="B42" s="215" t="s">
        <v>495</v>
      </c>
      <c r="C42" s="215" t="s">
        <v>254</v>
      </c>
      <c r="D42" s="215" t="s">
        <v>242</v>
      </c>
      <c r="E42" s="215" t="s">
        <v>533</v>
      </c>
      <c r="F42" s="214"/>
      <c r="G42" s="213">
        <f>G43</f>
        <v>4649</v>
      </c>
    </row>
    <row r="43" spans="1:7" ht="30" customHeight="1">
      <c r="A43" s="219" t="s">
        <v>532</v>
      </c>
      <c r="B43" s="215" t="s">
        <v>495</v>
      </c>
      <c r="C43" s="215" t="s">
        <v>254</v>
      </c>
      <c r="D43" s="215" t="s">
        <v>242</v>
      </c>
      <c r="E43" s="215" t="s">
        <v>531</v>
      </c>
      <c r="F43" s="214"/>
      <c r="G43" s="213">
        <f>G44</f>
        <v>4649</v>
      </c>
    </row>
    <row r="44" spans="1:7" ht="32.25" customHeight="1">
      <c r="A44" s="217" t="s">
        <v>268</v>
      </c>
      <c r="B44" s="215" t="s">
        <v>495</v>
      </c>
      <c r="C44" s="215" t="s">
        <v>254</v>
      </c>
      <c r="D44" s="215" t="s">
        <v>242</v>
      </c>
      <c r="E44" s="215" t="s">
        <v>531</v>
      </c>
      <c r="F44" s="218" t="s">
        <v>267</v>
      </c>
      <c r="G44" s="213">
        <v>4649</v>
      </c>
    </row>
    <row r="45" spans="1:7" ht="15">
      <c r="A45" s="217" t="s">
        <v>239</v>
      </c>
      <c r="B45" s="215" t="s">
        <v>495</v>
      </c>
      <c r="C45" s="215" t="s">
        <v>254</v>
      </c>
      <c r="D45" s="215" t="s">
        <v>240</v>
      </c>
      <c r="E45" s="215"/>
      <c r="F45" s="218"/>
      <c r="G45" s="213">
        <f>G46</f>
        <v>3500</v>
      </c>
    </row>
    <row r="46" spans="1:7" ht="15">
      <c r="A46" s="217" t="s">
        <v>239</v>
      </c>
      <c r="B46" s="215" t="s">
        <v>495</v>
      </c>
      <c r="C46" s="215" t="s">
        <v>254</v>
      </c>
      <c r="D46" s="215" t="s">
        <v>240</v>
      </c>
      <c r="E46" s="215" t="s">
        <v>530</v>
      </c>
      <c r="F46" s="218"/>
      <c r="G46" s="213">
        <f>G47</f>
        <v>3500</v>
      </c>
    </row>
    <row r="47" spans="1:7" ht="15">
      <c r="A47" s="217" t="s">
        <v>529</v>
      </c>
      <c r="B47" s="215" t="s">
        <v>495</v>
      </c>
      <c r="C47" s="215" t="s">
        <v>254</v>
      </c>
      <c r="D47" s="215" t="s">
        <v>240</v>
      </c>
      <c r="E47" s="215" t="s">
        <v>527</v>
      </c>
      <c r="F47" s="218"/>
      <c r="G47" s="213">
        <f>G48</f>
        <v>3500</v>
      </c>
    </row>
    <row r="48" spans="1:7" ht="15">
      <c r="A48" s="217" t="s">
        <v>528</v>
      </c>
      <c r="B48" s="215" t="s">
        <v>495</v>
      </c>
      <c r="C48" s="215" t="s">
        <v>254</v>
      </c>
      <c r="D48" s="215" t="s">
        <v>240</v>
      </c>
      <c r="E48" s="215" t="s">
        <v>527</v>
      </c>
      <c r="F48" s="218" t="s">
        <v>526</v>
      </c>
      <c r="G48" s="213">
        <v>3500</v>
      </c>
    </row>
    <row r="49" spans="1:7" ht="15">
      <c r="A49" s="217" t="s">
        <v>237</v>
      </c>
      <c r="B49" s="215" t="s">
        <v>495</v>
      </c>
      <c r="C49" s="215" t="s">
        <v>254</v>
      </c>
      <c r="D49" s="215" t="s">
        <v>238</v>
      </c>
      <c r="E49" s="215"/>
      <c r="F49" s="218"/>
      <c r="G49" s="213">
        <f>G51+G54+G57</f>
        <v>1322</v>
      </c>
    </row>
    <row r="50" spans="1:7" ht="90" customHeight="1">
      <c r="A50" s="219" t="s">
        <v>338</v>
      </c>
      <c r="B50" s="215" t="s">
        <v>495</v>
      </c>
      <c r="C50" s="215" t="s">
        <v>254</v>
      </c>
      <c r="D50" s="215" t="s">
        <v>238</v>
      </c>
      <c r="E50" s="215" t="s">
        <v>320</v>
      </c>
      <c r="F50" s="218"/>
      <c r="G50" s="213">
        <f>G51</f>
        <v>398.4</v>
      </c>
    </row>
    <row r="51" spans="1:7" ht="33.75" customHeight="1">
      <c r="A51" s="219" t="s">
        <v>525</v>
      </c>
      <c r="B51" s="215" t="s">
        <v>495</v>
      </c>
      <c r="C51" s="215" t="s">
        <v>254</v>
      </c>
      <c r="D51" s="215" t="s">
        <v>238</v>
      </c>
      <c r="E51" s="215" t="s">
        <v>524</v>
      </c>
      <c r="F51" s="218"/>
      <c r="G51" s="213">
        <f>G52+G53</f>
        <v>398.4</v>
      </c>
    </row>
    <row r="52" spans="1:7" ht="21.75" customHeight="1">
      <c r="A52" s="219" t="s">
        <v>272</v>
      </c>
      <c r="B52" s="215" t="s">
        <v>495</v>
      </c>
      <c r="C52" s="215" t="s">
        <v>254</v>
      </c>
      <c r="D52" s="215" t="s">
        <v>238</v>
      </c>
      <c r="E52" s="215" t="s">
        <v>524</v>
      </c>
      <c r="F52" s="218" t="s">
        <v>278</v>
      </c>
      <c r="G52" s="213">
        <v>345</v>
      </c>
    </row>
    <row r="53" spans="1:7" ht="29.25" customHeight="1">
      <c r="A53" s="217" t="s">
        <v>268</v>
      </c>
      <c r="B53" s="215" t="s">
        <v>495</v>
      </c>
      <c r="C53" s="215" t="s">
        <v>254</v>
      </c>
      <c r="D53" s="215" t="s">
        <v>238</v>
      </c>
      <c r="E53" s="215" t="s">
        <v>524</v>
      </c>
      <c r="F53" s="218" t="s">
        <v>267</v>
      </c>
      <c r="G53" s="213">
        <v>53.4</v>
      </c>
    </row>
    <row r="54" spans="1:7" ht="33" customHeight="1">
      <c r="A54" s="260" t="s">
        <v>523</v>
      </c>
      <c r="B54" s="215" t="s">
        <v>495</v>
      </c>
      <c r="C54" s="215" t="s">
        <v>254</v>
      </c>
      <c r="D54" s="215" t="s">
        <v>238</v>
      </c>
      <c r="E54" s="215" t="s">
        <v>522</v>
      </c>
      <c r="F54" s="218"/>
      <c r="G54" s="213">
        <f>G55+G56</f>
        <v>423.6</v>
      </c>
    </row>
    <row r="55" spans="1:7" ht="19.5" customHeight="1">
      <c r="A55" s="219" t="s">
        <v>272</v>
      </c>
      <c r="B55" s="215" t="s">
        <v>495</v>
      </c>
      <c r="C55" s="215" t="s">
        <v>254</v>
      </c>
      <c r="D55" s="215" t="s">
        <v>238</v>
      </c>
      <c r="E55" s="215" t="s">
        <v>522</v>
      </c>
      <c r="F55" s="218" t="s">
        <v>278</v>
      </c>
      <c r="G55" s="213">
        <v>376</v>
      </c>
    </row>
    <row r="56" spans="1:7" ht="30">
      <c r="A56" s="217" t="s">
        <v>268</v>
      </c>
      <c r="B56" s="215" t="s">
        <v>495</v>
      </c>
      <c r="C56" s="215" t="s">
        <v>254</v>
      </c>
      <c r="D56" s="215" t="s">
        <v>238</v>
      </c>
      <c r="E56" s="215" t="s">
        <v>522</v>
      </c>
      <c r="F56" s="218" t="s">
        <v>267</v>
      </c>
      <c r="G56" s="213">
        <v>47.6</v>
      </c>
    </row>
    <row r="57" spans="1:7" ht="20.25" customHeight="1">
      <c r="A57" s="217" t="s">
        <v>288</v>
      </c>
      <c r="B57" s="215" t="s">
        <v>495</v>
      </c>
      <c r="C57" s="215" t="s">
        <v>254</v>
      </c>
      <c r="D57" s="215" t="s">
        <v>238</v>
      </c>
      <c r="E57" s="215" t="s">
        <v>287</v>
      </c>
      <c r="F57" s="218"/>
      <c r="G57" s="213">
        <f>G58</f>
        <v>500</v>
      </c>
    </row>
    <row r="58" spans="1:7" ht="60">
      <c r="A58" s="219" t="s">
        <v>521</v>
      </c>
      <c r="B58" s="239" t="s">
        <v>495</v>
      </c>
      <c r="C58" s="239" t="s">
        <v>254</v>
      </c>
      <c r="D58" s="239" t="s">
        <v>238</v>
      </c>
      <c r="E58" s="239" t="s">
        <v>519</v>
      </c>
      <c r="F58" s="259"/>
      <c r="G58" s="213">
        <f>G59</f>
        <v>500</v>
      </c>
    </row>
    <row r="59" spans="1:7" ht="30">
      <c r="A59" s="219" t="s">
        <v>520</v>
      </c>
      <c r="B59" s="239" t="s">
        <v>495</v>
      </c>
      <c r="C59" s="239" t="s">
        <v>254</v>
      </c>
      <c r="D59" s="239" t="s">
        <v>238</v>
      </c>
      <c r="E59" s="239" t="s">
        <v>519</v>
      </c>
      <c r="F59" s="259" t="s">
        <v>267</v>
      </c>
      <c r="G59" s="213">
        <v>500</v>
      </c>
    </row>
    <row r="60" spans="1:7" ht="15">
      <c r="A60" s="221" t="s">
        <v>233</v>
      </c>
      <c r="B60" s="215" t="s">
        <v>495</v>
      </c>
      <c r="C60" s="215" t="s">
        <v>236</v>
      </c>
      <c r="D60" s="215" t="s">
        <v>234</v>
      </c>
      <c r="E60" s="215"/>
      <c r="F60" s="218"/>
      <c r="G60" s="213">
        <f>G61</f>
        <v>158.2</v>
      </c>
    </row>
    <row r="61" spans="1:7" ht="21" customHeight="1">
      <c r="A61" s="217" t="s">
        <v>288</v>
      </c>
      <c r="B61" s="215" t="s">
        <v>495</v>
      </c>
      <c r="C61" s="215" t="s">
        <v>236</v>
      </c>
      <c r="D61" s="215" t="s">
        <v>234</v>
      </c>
      <c r="E61" s="215" t="s">
        <v>287</v>
      </c>
      <c r="F61" s="218"/>
      <c r="G61" s="213">
        <f>G62+G64</f>
        <v>158.2</v>
      </c>
    </row>
    <row r="62" spans="1:7" ht="45">
      <c r="A62" s="221" t="s">
        <v>518</v>
      </c>
      <c r="B62" s="215" t="s">
        <v>495</v>
      </c>
      <c r="C62" s="215" t="s">
        <v>236</v>
      </c>
      <c r="D62" s="215" t="s">
        <v>234</v>
      </c>
      <c r="E62" s="220" t="s">
        <v>517</v>
      </c>
      <c r="F62" s="218"/>
      <c r="G62" s="213">
        <f>G63</f>
        <v>128.2</v>
      </c>
    </row>
    <row r="63" spans="1:7" ht="30">
      <c r="A63" s="217" t="s">
        <v>268</v>
      </c>
      <c r="B63" s="215" t="s">
        <v>495</v>
      </c>
      <c r="C63" s="215" t="s">
        <v>236</v>
      </c>
      <c r="D63" s="215" t="s">
        <v>234</v>
      </c>
      <c r="E63" s="220" t="s">
        <v>517</v>
      </c>
      <c r="F63" s="218" t="s">
        <v>267</v>
      </c>
      <c r="G63" s="213">
        <v>128.2</v>
      </c>
    </row>
    <row r="64" spans="1:7" ht="45">
      <c r="A64" s="217" t="s">
        <v>343</v>
      </c>
      <c r="B64" s="215" t="s">
        <v>495</v>
      </c>
      <c r="C64" s="215" t="s">
        <v>236</v>
      </c>
      <c r="D64" s="215" t="s">
        <v>234</v>
      </c>
      <c r="E64" s="220" t="s">
        <v>342</v>
      </c>
      <c r="F64" s="218"/>
      <c r="G64" s="213">
        <f>G65</f>
        <v>30</v>
      </c>
    </row>
    <row r="65" spans="1:7" ht="30">
      <c r="A65" s="217" t="s">
        <v>268</v>
      </c>
      <c r="B65" s="215" t="s">
        <v>495</v>
      </c>
      <c r="C65" s="215" t="s">
        <v>236</v>
      </c>
      <c r="D65" s="215" t="s">
        <v>234</v>
      </c>
      <c r="E65" s="220" t="s">
        <v>342</v>
      </c>
      <c r="F65" s="218" t="s">
        <v>267</v>
      </c>
      <c r="G65" s="213">
        <v>30</v>
      </c>
    </row>
    <row r="66" spans="1:7" ht="15">
      <c r="A66" s="217" t="s">
        <v>389</v>
      </c>
      <c r="B66" s="215" t="s">
        <v>495</v>
      </c>
      <c r="C66" s="215" t="s">
        <v>230</v>
      </c>
      <c r="D66" s="215"/>
      <c r="E66" s="215"/>
      <c r="F66" s="218"/>
      <c r="G66" s="213">
        <f>G67</f>
        <v>6640</v>
      </c>
    </row>
    <row r="67" spans="1:7" ht="30">
      <c r="A67" s="217" t="s">
        <v>221</v>
      </c>
      <c r="B67" s="215" t="s">
        <v>495</v>
      </c>
      <c r="C67" s="215" t="s">
        <v>230</v>
      </c>
      <c r="D67" s="215" t="s">
        <v>222</v>
      </c>
      <c r="E67" s="215"/>
      <c r="F67" s="218"/>
      <c r="G67" s="213">
        <f>G68+G71+G73</f>
        <v>6640</v>
      </c>
    </row>
    <row r="68" spans="1:7" ht="30">
      <c r="A68" s="217" t="s">
        <v>516</v>
      </c>
      <c r="B68" s="215" t="s">
        <v>495</v>
      </c>
      <c r="C68" s="215" t="s">
        <v>230</v>
      </c>
      <c r="D68" s="215" t="s">
        <v>222</v>
      </c>
      <c r="E68" s="215" t="s">
        <v>515</v>
      </c>
      <c r="F68" s="218"/>
      <c r="G68" s="213">
        <f>G69</f>
        <v>1425</v>
      </c>
    </row>
    <row r="69" spans="1:7" ht="30">
      <c r="A69" s="217" t="s">
        <v>268</v>
      </c>
      <c r="B69" s="215" t="s">
        <v>495</v>
      </c>
      <c r="C69" s="215" t="s">
        <v>230</v>
      </c>
      <c r="D69" s="215" t="s">
        <v>222</v>
      </c>
      <c r="E69" s="215" t="s">
        <v>515</v>
      </c>
      <c r="F69" s="218" t="s">
        <v>267</v>
      </c>
      <c r="G69" s="213">
        <v>1425</v>
      </c>
    </row>
    <row r="70" spans="1:7" ht="30">
      <c r="A70" s="217" t="s">
        <v>514</v>
      </c>
      <c r="B70" s="215" t="s">
        <v>495</v>
      </c>
      <c r="C70" s="215" t="s">
        <v>230</v>
      </c>
      <c r="D70" s="215" t="s">
        <v>222</v>
      </c>
      <c r="E70" s="215" t="s">
        <v>513</v>
      </c>
      <c r="F70" s="218"/>
      <c r="G70" s="213">
        <f>G71</f>
        <v>2200</v>
      </c>
    </row>
    <row r="71" spans="1:7" ht="30">
      <c r="A71" s="217" t="s">
        <v>512</v>
      </c>
      <c r="B71" s="215" t="s">
        <v>495</v>
      </c>
      <c r="C71" s="215" t="s">
        <v>230</v>
      </c>
      <c r="D71" s="215" t="s">
        <v>222</v>
      </c>
      <c r="E71" s="215" t="s">
        <v>511</v>
      </c>
      <c r="F71" s="218"/>
      <c r="G71" s="213">
        <v>2200</v>
      </c>
    </row>
    <row r="72" spans="1:7" ht="30">
      <c r="A72" s="217" t="s">
        <v>268</v>
      </c>
      <c r="B72" s="215" t="s">
        <v>495</v>
      </c>
      <c r="C72" s="215" t="s">
        <v>230</v>
      </c>
      <c r="D72" s="215" t="s">
        <v>222</v>
      </c>
      <c r="E72" s="215" t="s">
        <v>511</v>
      </c>
      <c r="F72" s="218" t="s">
        <v>267</v>
      </c>
      <c r="G72" s="213">
        <v>2200</v>
      </c>
    </row>
    <row r="73" spans="1:7" ht="23.25" customHeight="1">
      <c r="A73" s="217" t="s">
        <v>288</v>
      </c>
      <c r="B73" s="215" t="s">
        <v>495</v>
      </c>
      <c r="C73" s="215" t="s">
        <v>230</v>
      </c>
      <c r="D73" s="215" t="s">
        <v>222</v>
      </c>
      <c r="E73" s="215" t="s">
        <v>287</v>
      </c>
      <c r="F73" s="218"/>
      <c r="G73" s="213">
        <f>G74+G76</f>
        <v>3015</v>
      </c>
    </row>
    <row r="74" spans="1:7" ht="45">
      <c r="A74" s="217" t="s">
        <v>510</v>
      </c>
      <c r="B74" s="215" t="s">
        <v>495</v>
      </c>
      <c r="C74" s="215" t="s">
        <v>230</v>
      </c>
      <c r="D74" s="215" t="s">
        <v>222</v>
      </c>
      <c r="E74" s="220" t="s">
        <v>509</v>
      </c>
      <c r="F74" s="218"/>
      <c r="G74" s="213">
        <f>G75</f>
        <v>2500</v>
      </c>
    </row>
    <row r="75" spans="1:7" ht="30">
      <c r="A75" s="217" t="s">
        <v>268</v>
      </c>
      <c r="B75" s="222" t="s">
        <v>495</v>
      </c>
      <c r="C75" s="215" t="s">
        <v>230</v>
      </c>
      <c r="D75" s="215" t="s">
        <v>222</v>
      </c>
      <c r="E75" s="220" t="s">
        <v>509</v>
      </c>
      <c r="F75" s="218" t="s">
        <v>267</v>
      </c>
      <c r="G75" s="213">
        <v>2500</v>
      </c>
    </row>
    <row r="76" spans="1:7" ht="45">
      <c r="A76" s="219" t="s">
        <v>508</v>
      </c>
      <c r="B76" s="222" t="s">
        <v>495</v>
      </c>
      <c r="C76" s="215" t="s">
        <v>230</v>
      </c>
      <c r="D76" s="215" t="s">
        <v>222</v>
      </c>
      <c r="E76" s="220" t="s">
        <v>507</v>
      </c>
      <c r="F76" s="218"/>
      <c r="G76" s="213">
        <f>G77</f>
        <v>515</v>
      </c>
    </row>
    <row r="77" spans="1:7" ht="30">
      <c r="A77" s="217" t="s">
        <v>268</v>
      </c>
      <c r="B77" s="222" t="s">
        <v>495</v>
      </c>
      <c r="C77" s="215" t="s">
        <v>230</v>
      </c>
      <c r="D77" s="215" t="s">
        <v>222</v>
      </c>
      <c r="E77" s="220" t="s">
        <v>507</v>
      </c>
      <c r="F77" s="218" t="s">
        <v>267</v>
      </c>
      <c r="G77" s="213">
        <v>515</v>
      </c>
    </row>
    <row r="78" spans="1:7" ht="26.25" customHeight="1">
      <c r="A78" s="217" t="s">
        <v>309</v>
      </c>
      <c r="B78" s="215" t="s">
        <v>495</v>
      </c>
      <c r="C78" s="215" t="s">
        <v>206</v>
      </c>
      <c r="D78" s="215"/>
      <c r="E78" s="215"/>
      <c r="F78" s="218"/>
      <c r="G78" s="213">
        <f>G79</f>
        <v>1237.7</v>
      </c>
    </row>
    <row r="79" spans="1:7" ht="18" customHeight="1">
      <c r="A79" s="217" t="s">
        <v>201</v>
      </c>
      <c r="B79" s="215" t="s">
        <v>495</v>
      </c>
      <c r="C79" s="215" t="s">
        <v>206</v>
      </c>
      <c r="D79" s="215" t="s">
        <v>198</v>
      </c>
      <c r="E79" s="215"/>
      <c r="F79" s="218"/>
      <c r="G79" s="213">
        <f>G80</f>
        <v>1237.7</v>
      </c>
    </row>
    <row r="80" spans="1:7" ht="29.25" customHeight="1">
      <c r="A80" s="258" t="s">
        <v>506</v>
      </c>
      <c r="B80" s="215" t="s">
        <v>495</v>
      </c>
      <c r="C80" s="215" t="s">
        <v>206</v>
      </c>
      <c r="D80" s="215" t="s">
        <v>198</v>
      </c>
      <c r="E80" s="215" t="s">
        <v>505</v>
      </c>
      <c r="F80" s="218"/>
      <c r="G80" s="213">
        <v>1237.7</v>
      </c>
    </row>
    <row r="81" spans="1:7" ht="21" customHeight="1">
      <c r="A81" s="219" t="s">
        <v>272</v>
      </c>
      <c r="B81" s="215" t="s">
        <v>495</v>
      </c>
      <c r="C81" s="215" t="s">
        <v>206</v>
      </c>
      <c r="D81" s="215" t="s">
        <v>198</v>
      </c>
      <c r="E81" s="215" t="s">
        <v>505</v>
      </c>
      <c r="F81" s="218" t="s">
        <v>278</v>
      </c>
      <c r="G81" s="213">
        <v>816</v>
      </c>
    </row>
    <row r="82" spans="1:7" ht="29.25" customHeight="1">
      <c r="A82" s="217" t="s">
        <v>268</v>
      </c>
      <c r="B82" s="215" t="s">
        <v>495</v>
      </c>
      <c r="C82" s="215" t="s">
        <v>206</v>
      </c>
      <c r="D82" s="215" t="s">
        <v>198</v>
      </c>
      <c r="E82" s="215" t="s">
        <v>505</v>
      </c>
      <c r="F82" s="218" t="s">
        <v>267</v>
      </c>
      <c r="G82" s="213">
        <v>421.7</v>
      </c>
    </row>
    <row r="83" spans="1:7" ht="21" customHeight="1">
      <c r="A83" s="217" t="s">
        <v>339</v>
      </c>
      <c r="B83" s="215" t="s">
        <v>495</v>
      </c>
      <c r="C83" s="215" t="s">
        <v>189</v>
      </c>
      <c r="D83" s="215"/>
      <c r="E83" s="215"/>
      <c r="F83" s="218"/>
      <c r="G83" s="213">
        <f>G84</f>
        <v>3518</v>
      </c>
    </row>
    <row r="84" spans="1:7" ht="22.5" customHeight="1">
      <c r="A84" s="217" t="s">
        <v>186</v>
      </c>
      <c r="B84" s="215" t="s">
        <v>495</v>
      </c>
      <c r="C84" s="215" t="s">
        <v>189</v>
      </c>
      <c r="D84" s="215" t="s">
        <v>187</v>
      </c>
      <c r="E84" s="215"/>
      <c r="F84" s="218"/>
      <c r="G84" s="213">
        <f>G85+G89</f>
        <v>3518</v>
      </c>
    </row>
    <row r="85" spans="1:7" ht="29.25" customHeight="1">
      <c r="A85" s="219" t="s">
        <v>352</v>
      </c>
      <c r="B85" s="215" t="s">
        <v>495</v>
      </c>
      <c r="C85" s="215" t="s">
        <v>189</v>
      </c>
      <c r="D85" s="215" t="s">
        <v>187</v>
      </c>
      <c r="E85" s="215" t="s">
        <v>280</v>
      </c>
      <c r="F85" s="218"/>
      <c r="G85" s="213">
        <f>G86</f>
        <v>1076</v>
      </c>
    </row>
    <row r="86" spans="1:7" ht="20.25" customHeight="1">
      <c r="A86" s="219" t="s">
        <v>279</v>
      </c>
      <c r="B86" s="215" t="s">
        <v>495</v>
      </c>
      <c r="C86" s="215" t="s">
        <v>189</v>
      </c>
      <c r="D86" s="215" t="s">
        <v>187</v>
      </c>
      <c r="E86" s="215" t="s">
        <v>275</v>
      </c>
      <c r="F86" s="218"/>
      <c r="G86" s="213">
        <f>G87+G88</f>
        <v>1076</v>
      </c>
    </row>
    <row r="87" spans="1:7" ht="29.25" customHeight="1">
      <c r="A87" s="216" t="s">
        <v>272</v>
      </c>
      <c r="B87" s="215" t="s">
        <v>495</v>
      </c>
      <c r="C87" s="215" t="s">
        <v>189</v>
      </c>
      <c r="D87" s="215" t="s">
        <v>187</v>
      </c>
      <c r="E87" s="215" t="s">
        <v>275</v>
      </c>
      <c r="F87" s="214" t="s">
        <v>278</v>
      </c>
      <c r="G87" s="213">
        <v>1005</v>
      </c>
    </row>
    <row r="88" spans="1:7" ht="29.25" customHeight="1">
      <c r="A88" s="217" t="s">
        <v>268</v>
      </c>
      <c r="B88" s="215" t="s">
        <v>495</v>
      </c>
      <c r="C88" s="215" t="s">
        <v>189</v>
      </c>
      <c r="D88" s="215" t="s">
        <v>187</v>
      </c>
      <c r="E88" s="215" t="s">
        <v>275</v>
      </c>
      <c r="F88" s="214" t="s">
        <v>267</v>
      </c>
      <c r="G88" s="213">
        <v>71</v>
      </c>
    </row>
    <row r="89" spans="1:7" ht="29.25" customHeight="1">
      <c r="A89" s="217" t="s">
        <v>274</v>
      </c>
      <c r="B89" s="215" t="s">
        <v>495</v>
      </c>
      <c r="C89" s="215" t="s">
        <v>189</v>
      </c>
      <c r="D89" s="215" t="s">
        <v>187</v>
      </c>
      <c r="E89" s="215" t="s">
        <v>400</v>
      </c>
      <c r="F89" s="218"/>
      <c r="G89" s="213">
        <f>G90+G91</f>
        <v>2442</v>
      </c>
    </row>
    <row r="90" spans="1:7" ht="22.5" customHeight="1">
      <c r="A90" s="216" t="s">
        <v>272</v>
      </c>
      <c r="B90" s="215" t="s">
        <v>495</v>
      </c>
      <c r="C90" s="215" t="s">
        <v>189</v>
      </c>
      <c r="D90" s="215" t="s">
        <v>187</v>
      </c>
      <c r="E90" s="215" t="s">
        <v>348</v>
      </c>
      <c r="F90" s="214" t="s">
        <v>271</v>
      </c>
      <c r="G90" s="213">
        <v>2422</v>
      </c>
    </row>
    <row r="91" spans="1:7" ht="29.25" customHeight="1">
      <c r="A91" s="217" t="s">
        <v>268</v>
      </c>
      <c r="B91" s="215" t="s">
        <v>495</v>
      </c>
      <c r="C91" s="215" t="s">
        <v>189</v>
      </c>
      <c r="D91" s="215" t="s">
        <v>187</v>
      </c>
      <c r="E91" s="215" t="s">
        <v>348</v>
      </c>
      <c r="F91" s="214" t="s">
        <v>267</v>
      </c>
      <c r="G91" s="213">
        <v>20</v>
      </c>
    </row>
    <row r="92" spans="1:7" ht="15.75" customHeight="1">
      <c r="A92" s="217" t="s">
        <v>333</v>
      </c>
      <c r="B92" s="215" t="s">
        <v>495</v>
      </c>
      <c r="C92" s="215" t="s">
        <v>185</v>
      </c>
      <c r="D92" s="215"/>
      <c r="E92" s="215"/>
      <c r="F92" s="218"/>
      <c r="G92" s="213">
        <f>G93+G97</f>
        <v>1565</v>
      </c>
    </row>
    <row r="93" spans="1:7" ht="15.75" customHeight="1">
      <c r="A93" s="217" t="s">
        <v>182</v>
      </c>
      <c r="B93" s="215" t="s">
        <v>495</v>
      </c>
      <c r="C93" s="215" t="s">
        <v>185</v>
      </c>
      <c r="D93" s="215" t="s">
        <v>183</v>
      </c>
      <c r="E93" s="215"/>
      <c r="F93" s="218"/>
      <c r="G93" s="213">
        <f>G94</f>
        <v>1025</v>
      </c>
    </row>
    <row r="94" spans="1:7" ht="20.25" customHeight="1">
      <c r="A94" s="217" t="s">
        <v>504</v>
      </c>
      <c r="B94" s="215" t="s">
        <v>495</v>
      </c>
      <c r="C94" s="215" t="s">
        <v>185</v>
      </c>
      <c r="D94" s="215" t="s">
        <v>183</v>
      </c>
      <c r="E94" s="215" t="s">
        <v>503</v>
      </c>
      <c r="F94" s="218"/>
      <c r="G94" s="213">
        <f>G95</f>
        <v>1025</v>
      </c>
    </row>
    <row r="95" spans="1:7" ht="20.25" customHeight="1">
      <c r="A95" s="217" t="s">
        <v>502</v>
      </c>
      <c r="B95" s="215" t="s">
        <v>495</v>
      </c>
      <c r="C95" s="215" t="s">
        <v>185</v>
      </c>
      <c r="D95" s="215" t="s">
        <v>183</v>
      </c>
      <c r="E95" s="215" t="s">
        <v>501</v>
      </c>
      <c r="F95" s="218"/>
      <c r="G95" s="213">
        <f>G96</f>
        <v>1025</v>
      </c>
    </row>
    <row r="96" spans="1:7" ht="45">
      <c r="A96" s="217" t="s">
        <v>324</v>
      </c>
      <c r="B96" s="215" t="s">
        <v>495</v>
      </c>
      <c r="C96" s="215" t="s">
        <v>185</v>
      </c>
      <c r="D96" s="215" t="s">
        <v>183</v>
      </c>
      <c r="E96" s="215" t="s">
        <v>501</v>
      </c>
      <c r="F96" s="218" t="s">
        <v>323</v>
      </c>
      <c r="G96" s="213">
        <v>1025</v>
      </c>
    </row>
    <row r="97" spans="1:7" ht="45">
      <c r="A97" s="217" t="s">
        <v>500</v>
      </c>
      <c r="B97" s="215" t="s">
        <v>495</v>
      </c>
      <c r="C97" s="215" t="s">
        <v>185</v>
      </c>
      <c r="D97" s="215" t="s">
        <v>181</v>
      </c>
      <c r="E97" s="215" t="s">
        <v>330</v>
      </c>
      <c r="F97" s="218"/>
      <c r="G97" s="213">
        <f>G98</f>
        <v>540</v>
      </c>
    </row>
    <row r="98" spans="1:7" ht="33.75" customHeight="1">
      <c r="A98" s="219" t="s">
        <v>318</v>
      </c>
      <c r="B98" s="215" t="s">
        <v>495</v>
      </c>
      <c r="C98" s="215" t="s">
        <v>185</v>
      </c>
      <c r="D98" s="215" t="s">
        <v>181</v>
      </c>
      <c r="E98" s="215" t="s">
        <v>330</v>
      </c>
      <c r="F98" s="218" t="s">
        <v>316</v>
      </c>
      <c r="G98" s="213">
        <v>540</v>
      </c>
    </row>
    <row r="99" spans="1:7" ht="20.25" customHeight="1">
      <c r="A99" s="217" t="s">
        <v>499</v>
      </c>
      <c r="B99" s="215" t="s">
        <v>495</v>
      </c>
      <c r="C99" s="215" t="s">
        <v>169</v>
      </c>
      <c r="D99" s="215"/>
      <c r="E99" s="215"/>
      <c r="F99" s="218"/>
      <c r="G99" s="213">
        <f>G100</f>
        <v>800</v>
      </c>
    </row>
    <row r="100" spans="1:7" ht="19.5" customHeight="1">
      <c r="A100" s="217" t="s">
        <v>498</v>
      </c>
      <c r="B100" s="215" t="s">
        <v>495</v>
      </c>
      <c r="C100" s="215" t="s">
        <v>169</v>
      </c>
      <c r="D100" s="215" t="s">
        <v>167</v>
      </c>
      <c r="E100" s="215"/>
      <c r="F100" s="218"/>
      <c r="G100" s="213">
        <f>G101</f>
        <v>800</v>
      </c>
    </row>
    <row r="101" spans="1:7" ht="30">
      <c r="A101" s="217" t="s">
        <v>497</v>
      </c>
      <c r="B101" s="215" t="s">
        <v>495</v>
      </c>
      <c r="C101" s="215" t="s">
        <v>169</v>
      </c>
      <c r="D101" s="215" t="s">
        <v>167</v>
      </c>
      <c r="E101" s="215" t="s">
        <v>496</v>
      </c>
      <c r="F101" s="218"/>
      <c r="G101" s="213">
        <f>G102</f>
        <v>800</v>
      </c>
    </row>
    <row r="102" spans="1:7" ht="30">
      <c r="A102" s="217" t="s">
        <v>399</v>
      </c>
      <c r="B102" s="215" t="s">
        <v>495</v>
      </c>
      <c r="C102" s="215" t="s">
        <v>169</v>
      </c>
      <c r="D102" s="215" t="s">
        <v>167</v>
      </c>
      <c r="E102" s="215" t="s">
        <v>494</v>
      </c>
      <c r="F102" s="218"/>
      <c r="G102" s="213">
        <f>G103</f>
        <v>800</v>
      </c>
    </row>
    <row r="103" spans="1:7" ht="31.5" customHeight="1">
      <c r="A103" s="217" t="s">
        <v>268</v>
      </c>
      <c r="B103" s="215" t="s">
        <v>495</v>
      </c>
      <c r="C103" s="215" t="s">
        <v>169</v>
      </c>
      <c r="D103" s="215" t="s">
        <v>167</v>
      </c>
      <c r="E103" s="215" t="s">
        <v>494</v>
      </c>
      <c r="F103" s="218" t="s">
        <v>267</v>
      </c>
      <c r="G103" s="213">
        <v>800</v>
      </c>
    </row>
    <row r="104" spans="1:7" ht="44.25" customHeight="1">
      <c r="A104" s="226" t="s">
        <v>493</v>
      </c>
      <c r="B104" s="225" t="s">
        <v>481</v>
      </c>
      <c r="C104" s="238"/>
      <c r="D104" s="238"/>
      <c r="E104" s="238"/>
      <c r="F104" s="237"/>
      <c r="G104" s="236">
        <f>G105+G120</f>
        <v>9629</v>
      </c>
    </row>
    <row r="105" spans="1:7" ht="15">
      <c r="A105" s="217" t="s">
        <v>415</v>
      </c>
      <c r="B105" s="215" t="s">
        <v>481</v>
      </c>
      <c r="C105" s="215" t="s">
        <v>254</v>
      </c>
      <c r="D105" s="215"/>
      <c r="E105" s="215"/>
      <c r="F105" s="218"/>
      <c r="G105" s="213">
        <f>G106</f>
        <v>9165</v>
      </c>
    </row>
    <row r="106" spans="1:7" ht="45.75" customHeight="1">
      <c r="A106" s="217" t="s">
        <v>243</v>
      </c>
      <c r="B106" s="215" t="s">
        <v>481</v>
      </c>
      <c r="C106" s="215" t="s">
        <v>254</v>
      </c>
      <c r="D106" s="215" t="s">
        <v>244</v>
      </c>
      <c r="E106" s="215"/>
      <c r="F106" s="218"/>
      <c r="G106" s="249">
        <f>G107+G115</f>
        <v>9165</v>
      </c>
    </row>
    <row r="107" spans="1:7" ht="61.5" customHeight="1">
      <c r="A107" s="219" t="s">
        <v>352</v>
      </c>
      <c r="B107" s="215" t="s">
        <v>481</v>
      </c>
      <c r="C107" s="215" t="s">
        <v>254</v>
      </c>
      <c r="D107" s="215" t="s">
        <v>244</v>
      </c>
      <c r="E107" s="215" t="s">
        <v>280</v>
      </c>
      <c r="F107" s="218"/>
      <c r="G107" s="249">
        <f>G108</f>
        <v>8255</v>
      </c>
    </row>
    <row r="108" spans="1:7" ht="18.75" customHeight="1">
      <c r="A108" s="219" t="s">
        <v>279</v>
      </c>
      <c r="B108" s="215" t="s">
        <v>481</v>
      </c>
      <c r="C108" s="215" t="s">
        <v>254</v>
      </c>
      <c r="D108" s="215" t="s">
        <v>244</v>
      </c>
      <c r="E108" s="215" t="s">
        <v>275</v>
      </c>
      <c r="F108" s="218"/>
      <c r="G108" s="249">
        <f>SUM(G109:G114)</f>
        <v>8255</v>
      </c>
    </row>
    <row r="109" spans="1:7" ht="18.75" customHeight="1">
      <c r="A109" s="216" t="s">
        <v>272</v>
      </c>
      <c r="B109" s="215" t="s">
        <v>481</v>
      </c>
      <c r="C109" s="215" t="s">
        <v>254</v>
      </c>
      <c r="D109" s="215" t="s">
        <v>244</v>
      </c>
      <c r="E109" s="215" t="s">
        <v>275</v>
      </c>
      <c r="F109" s="214" t="s">
        <v>278</v>
      </c>
      <c r="G109" s="249">
        <v>6653</v>
      </c>
    </row>
    <row r="110" spans="1:7" ht="35.25" customHeight="1">
      <c r="A110" s="216" t="s">
        <v>350</v>
      </c>
      <c r="B110" s="215" t="s">
        <v>481</v>
      </c>
      <c r="C110" s="215" t="s">
        <v>254</v>
      </c>
      <c r="D110" s="215" t="s">
        <v>244</v>
      </c>
      <c r="E110" s="215" t="s">
        <v>275</v>
      </c>
      <c r="F110" s="214" t="s">
        <v>439</v>
      </c>
      <c r="G110" s="249">
        <v>8</v>
      </c>
    </row>
    <row r="111" spans="1:7" ht="31.5" customHeight="1">
      <c r="A111" s="216" t="s">
        <v>270</v>
      </c>
      <c r="B111" s="215" t="s">
        <v>481</v>
      </c>
      <c r="C111" s="215" t="s">
        <v>254</v>
      </c>
      <c r="D111" s="215" t="s">
        <v>244</v>
      </c>
      <c r="E111" s="215" t="s">
        <v>275</v>
      </c>
      <c r="F111" s="214" t="s">
        <v>269</v>
      </c>
      <c r="G111" s="249">
        <v>607</v>
      </c>
    </row>
    <row r="112" spans="1:7" ht="33.75" customHeight="1">
      <c r="A112" s="217" t="s">
        <v>268</v>
      </c>
      <c r="B112" s="215" t="s">
        <v>481</v>
      </c>
      <c r="C112" s="215" t="s">
        <v>254</v>
      </c>
      <c r="D112" s="215" t="s">
        <v>244</v>
      </c>
      <c r="E112" s="215" t="s">
        <v>275</v>
      </c>
      <c r="F112" s="214" t="s">
        <v>267</v>
      </c>
      <c r="G112" s="249">
        <v>944</v>
      </c>
    </row>
    <row r="113" spans="1:7" ht="30">
      <c r="A113" s="216" t="s">
        <v>277</v>
      </c>
      <c r="B113" s="215" t="s">
        <v>481</v>
      </c>
      <c r="C113" s="215" t="s">
        <v>254</v>
      </c>
      <c r="D113" s="215" t="s">
        <v>244</v>
      </c>
      <c r="E113" s="215" t="s">
        <v>275</v>
      </c>
      <c r="F113" s="214" t="s">
        <v>276</v>
      </c>
      <c r="G113" s="249">
        <v>35</v>
      </c>
    </row>
    <row r="114" spans="1:7" ht="30">
      <c r="A114" s="216" t="s">
        <v>266</v>
      </c>
      <c r="B114" s="215" t="s">
        <v>481</v>
      </c>
      <c r="C114" s="215" t="s">
        <v>254</v>
      </c>
      <c r="D114" s="215" t="s">
        <v>244</v>
      </c>
      <c r="E114" s="215" t="s">
        <v>275</v>
      </c>
      <c r="F114" s="214" t="s">
        <v>263</v>
      </c>
      <c r="G114" s="249">
        <v>8</v>
      </c>
    </row>
    <row r="115" spans="1:7" ht="18.75" customHeight="1">
      <c r="A115" s="217" t="s">
        <v>288</v>
      </c>
      <c r="B115" s="215" t="s">
        <v>481</v>
      </c>
      <c r="C115" s="215" t="s">
        <v>254</v>
      </c>
      <c r="D115" s="215" t="s">
        <v>244</v>
      </c>
      <c r="E115" s="215" t="s">
        <v>287</v>
      </c>
      <c r="F115" s="214"/>
      <c r="G115" s="249">
        <f>G116</f>
        <v>910</v>
      </c>
    </row>
    <row r="116" spans="1:7" ht="45">
      <c r="A116" s="217" t="s">
        <v>492</v>
      </c>
      <c r="B116" s="215" t="s">
        <v>481</v>
      </c>
      <c r="C116" s="215" t="s">
        <v>254</v>
      </c>
      <c r="D116" s="215" t="s">
        <v>244</v>
      </c>
      <c r="E116" s="220" t="s">
        <v>491</v>
      </c>
      <c r="F116" s="214"/>
      <c r="G116" s="249">
        <f>SUM(G117:G119)</f>
        <v>910</v>
      </c>
    </row>
    <row r="117" spans="1:7" ht="30">
      <c r="A117" s="216" t="s">
        <v>350</v>
      </c>
      <c r="B117" s="222" t="s">
        <v>481</v>
      </c>
      <c r="C117" s="215" t="s">
        <v>254</v>
      </c>
      <c r="D117" s="215" t="s">
        <v>244</v>
      </c>
      <c r="E117" s="220" t="s">
        <v>491</v>
      </c>
      <c r="F117" s="214" t="s">
        <v>439</v>
      </c>
      <c r="G117" s="249">
        <v>30</v>
      </c>
    </row>
    <row r="118" spans="1:7" ht="34.5" customHeight="1">
      <c r="A118" s="221" t="s">
        <v>270</v>
      </c>
      <c r="B118" s="222" t="s">
        <v>481</v>
      </c>
      <c r="C118" s="215" t="s">
        <v>254</v>
      </c>
      <c r="D118" s="215" t="s">
        <v>244</v>
      </c>
      <c r="E118" s="220" t="s">
        <v>491</v>
      </c>
      <c r="F118" s="214" t="s">
        <v>269</v>
      </c>
      <c r="G118" s="249">
        <v>580</v>
      </c>
    </row>
    <row r="119" spans="1:7" ht="34.5" customHeight="1">
      <c r="A119" s="217" t="s">
        <v>268</v>
      </c>
      <c r="B119" s="222" t="s">
        <v>481</v>
      </c>
      <c r="C119" s="215" t="s">
        <v>254</v>
      </c>
      <c r="D119" s="215" t="s">
        <v>244</v>
      </c>
      <c r="E119" s="220" t="s">
        <v>491</v>
      </c>
      <c r="F119" s="214" t="s">
        <v>267</v>
      </c>
      <c r="G119" s="249">
        <v>300</v>
      </c>
    </row>
    <row r="120" spans="1:7" ht="31.5" customHeight="1">
      <c r="A120" s="219" t="s">
        <v>490</v>
      </c>
      <c r="B120" s="215" t="s">
        <v>481</v>
      </c>
      <c r="C120" s="215" t="s">
        <v>165</v>
      </c>
      <c r="D120" s="215" t="s">
        <v>163</v>
      </c>
      <c r="E120" s="215"/>
      <c r="F120" s="218"/>
      <c r="G120" s="249">
        <f>G121</f>
        <v>464</v>
      </c>
    </row>
    <row r="121" spans="1:7" ht="32.25" customHeight="1">
      <c r="A121" s="219" t="s">
        <v>489</v>
      </c>
      <c r="B121" s="215" t="s">
        <v>481</v>
      </c>
      <c r="C121" s="215" t="s">
        <v>165</v>
      </c>
      <c r="D121" s="215" t="s">
        <v>163</v>
      </c>
      <c r="E121" s="215" t="s">
        <v>488</v>
      </c>
      <c r="F121" s="218"/>
      <c r="G121" s="249">
        <f>G122</f>
        <v>464</v>
      </c>
    </row>
    <row r="122" spans="1:7" ht="18" customHeight="1">
      <c r="A122" s="217" t="s">
        <v>487</v>
      </c>
      <c r="B122" s="215" t="s">
        <v>481</v>
      </c>
      <c r="C122" s="215" t="s">
        <v>165</v>
      </c>
      <c r="D122" s="215" t="s">
        <v>163</v>
      </c>
      <c r="E122" s="215" t="s">
        <v>480</v>
      </c>
      <c r="F122" s="218"/>
      <c r="G122" s="249">
        <f>G127</f>
        <v>464</v>
      </c>
    </row>
    <row r="123" spans="1:7" ht="20.25" customHeight="1" hidden="1">
      <c r="A123" s="257"/>
      <c r="B123" s="256"/>
      <c r="C123" s="256"/>
      <c r="D123" s="256"/>
      <c r="E123" s="256"/>
      <c r="F123" s="255"/>
      <c r="G123" s="254"/>
    </row>
    <row r="124" spans="1:7" ht="33.75" customHeight="1" hidden="1">
      <c r="A124" s="257"/>
      <c r="B124" s="256"/>
      <c r="C124" s="256"/>
      <c r="D124" s="256"/>
      <c r="E124" s="256"/>
      <c r="F124" s="255"/>
      <c r="G124" s="254"/>
    </row>
    <row r="125" spans="1:7" ht="47.25" customHeight="1" hidden="1">
      <c r="A125" s="252" t="s">
        <v>486</v>
      </c>
      <c r="B125" s="215" t="s">
        <v>481</v>
      </c>
      <c r="C125" s="215" t="s">
        <v>254</v>
      </c>
      <c r="D125" s="215" t="s">
        <v>484</v>
      </c>
      <c r="E125" s="215" t="s">
        <v>483</v>
      </c>
      <c r="F125" s="253">
        <v>520</v>
      </c>
      <c r="G125" s="249">
        <v>40613</v>
      </c>
    </row>
    <row r="126" spans="1:7" ht="49.5" customHeight="1" hidden="1">
      <c r="A126" s="252" t="s">
        <v>485</v>
      </c>
      <c r="B126" s="215" t="s">
        <v>481</v>
      </c>
      <c r="C126" s="215" t="s">
        <v>254</v>
      </c>
      <c r="D126" s="215" t="s">
        <v>484</v>
      </c>
      <c r="E126" s="215" t="s">
        <v>483</v>
      </c>
      <c r="F126" s="253">
        <v>520</v>
      </c>
      <c r="G126" s="249">
        <v>-40613</v>
      </c>
    </row>
    <row r="127" spans="1:7" ht="15" customHeight="1">
      <c r="A127" s="252" t="s">
        <v>482</v>
      </c>
      <c r="B127" s="215" t="s">
        <v>481</v>
      </c>
      <c r="C127" s="215" t="s">
        <v>165</v>
      </c>
      <c r="D127" s="215" t="s">
        <v>163</v>
      </c>
      <c r="E127" s="215" t="s">
        <v>480</v>
      </c>
      <c r="F127" s="218" t="s">
        <v>479</v>
      </c>
      <c r="G127" s="249">
        <v>464</v>
      </c>
    </row>
    <row r="128" spans="1:7" ht="42.75" customHeight="1">
      <c r="A128" s="226" t="s">
        <v>478</v>
      </c>
      <c r="B128" s="225" t="s">
        <v>472</v>
      </c>
      <c r="C128" s="238"/>
      <c r="D128" s="238"/>
      <c r="E128" s="238"/>
      <c r="F128" s="237"/>
      <c r="G128" s="208">
        <f>G129+G141</f>
        <v>18425.4</v>
      </c>
    </row>
    <row r="129" spans="1:7" ht="15">
      <c r="A129" s="217" t="s">
        <v>415</v>
      </c>
      <c r="B129" s="215" t="s">
        <v>472</v>
      </c>
      <c r="C129" s="215" t="s">
        <v>254</v>
      </c>
      <c r="D129" s="215"/>
      <c r="E129" s="215"/>
      <c r="F129" s="218"/>
      <c r="G129" s="249">
        <f>G130</f>
        <v>10941</v>
      </c>
    </row>
    <row r="130" spans="1:7" ht="15">
      <c r="A130" s="217" t="s">
        <v>237</v>
      </c>
      <c r="B130" s="215" t="s">
        <v>472</v>
      </c>
      <c r="C130" s="215" t="s">
        <v>254</v>
      </c>
      <c r="D130" s="215" t="s">
        <v>238</v>
      </c>
      <c r="E130" s="215"/>
      <c r="F130" s="218"/>
      <c r="G130" s="249">
        <f>G132+G137</f>
        <v>10941</v>
      </c>
    </row>
    <row r="131" spans="1:7" ht="64.5" customHeight="1">
      <c r="A131" s="219" t="s">
        <v>352</v>
      </c>
      <c r="B131" s="215" t="s">
        <v>472</v>
      </c>
      <c r="C131" s="215" t="s">
        <v>254</v>
      </c>
      <c r="D131" s="215" t="s">
        <v>238</v>
      </c>
      <c r="E131" s="215" t="s">
        <v>280</v>
      </c>
      <c r="F131" s="218"/>
      <c r="G131" s="249">
        <f>G132</f>
        <v>9360</v>
      </c>
    </row>
    <row r="132" spans="1:7" ht="15">
      <c r="A132" s="219" t="s">
        <v>279</v>
      </c>
      <c r="B132" s="215" t="s">
        <v>472</v>
      </c>
      <c r="C132" s="215" t="s">
        <v>254</v>
      </c>
      <c r="D132" s="215" t="s">
        <v>238</v>
      </c>
      <c r="E132" s="215" t="s">
        <v>275</v>
      </c>
      <c r="F132" s="218"/>
      <c r="G132" s="249">
        <f>G133+G134+G135+G136</f>
        <v>9360</v>
      </c>
    </row>
    <row r="133" spans="1:7" ht="15">
      <c r="A133" s="216" t="s">
        <v>272</v>
      </c>
      <c r="B133" s="215" t="s">
        <v>472</v>
      </c>
      <c r="C133" s="215" t="s">
        <v>254</v>
      </c>
      <c r="D133" s="215" t="s">
        <v>238</v>
      </c>
      <c r="E133" s="215" t="s">
        <v>275</v>
      </c>
      <c r="F133" s="214" t="s">
        <v>278</v>
      </c>
      <c r="G133" s="249">
        <v>8704</v>
      </c>
    </row>
    <row r="134" spans="1:7" ht="30">
      <c r="A134" s="217" t="s">
        <v>268</v>
      </c>
      <c r="B134" s="215" t="s">
        <v>472</v>
      </c>
      <c r="C134" s="215" t="s">
        <v>254</v>
      </c>
      <c r="D134" s="215" t="s">
        <v>238</v>
      </c>
      <c r="E134" s="215" t="s">
        <v>275</v>
      </c>
      <c r="F134" s="214" t="s">
        <v>267</v>
      </c>
      <c r="G134" s="249">
        <v>636</v>
      </c>
    </row>
    <row r="135" spans="1:7" ht="30">
      <c r="A135" s="216" t="s">
        <v>277</v>
      </c>
      <c r="B135" s="215" t="s">
        <v>472</v>
      </c>
      <c r="C135" s="215" t="s">
        <v>254</v>
      </c>
      <c r="D135" s="215" t="s">
        <v>238</v>
      </c>
      <c r="E135" s="215" t="s">
        <v>275</v>
      </c>
      <c r="F135" s="214" t="s">
        <v>276</v>
      </c>
      <c r="G135" s="249">
        <v>10</v>
      </c>
    </row>
    <row r="136" spans="1:7" ht="30">
      <c r="A136" s="216" t="s">
        <v>266</v>
      </c>
      <c r="B136" s="215" t="s">
        <v>472</v>
      </c>
      <c r="C136" s="215" t="s">
        <v>254</v>
      </c>
      <c r="D136" s="215" t="s">
        <v>238</v>
      </c>
      <c r="E136" s="215" t="s">
        <v>275</v>
      </c>
      <c r="F136" s="214" t="s">
        <v>263</v>
      </c>
      <c r="G136" s="249">
        <v>10</v>
      </c>
    </row>
    <row r="137" spans="1:7" ht="45">
      <c r="A137" s="219" t="s">
        <v>477</v>
      </c>
      <c r="B137" s="215" t="s">
        <v>472</v>
      </c>
      <c r="C137" s="215" t="s">
        <v>254</v>
      </c>
      <c r="D137" s="215" t="s">
        <v>238</v>
      </c>
      <c r="E137" s="215" t="s">
        <v>476</v>
      </c>
      <c r="F137" s="218"/>
      <c r="G137" s="249">
        <f>G138</f>
        <v>1581</v>
      </c>
    </row>
    <row r="138" spans="1:7" ht="45">
      <c r="A138" s="217" t="s">
        <v>475</v>
      </c>
      <c r="B138" s="215" t="s">
        <v>472</v>
      </c>
      <c r="C138" s="215" t="s">
        <v>254</v>
      </c>
      <c r="D138" s="215" t="s">
        <v>238</v>
      </c>
      <c r="E138" s="215" t="s">
        <v>474</v>
      </c>
      <c r="F138" s="218"/>
      <c r="G138" s="249">
        <f>G139</f>
        <v>1581</v>
      </c>
    </row>
    <row r="139" spans="1:7" ht="33.75" customHeight="1">
      <c r="A139" s="217" t="s">
        <v>268</v>
      </c>
      <c r="B139" s="215" t="s">
        <v>472</v>
      </c>
      <c r="C139" s="215" t="s">
        <v>254</v>
      </c>
      <c r="D139" s="215" t="s">
        <v>238</v>
      </c>
      <c r="E139" s="215" t="s">
        <v>474</v>
      </c>
      <c r="F139" s="218" t="s">
        <v>267</v>
      </c>
      <c r="G139" s="249">
        <v>1581</v>
      </c>
    </row>
    <row r="140" spans="1:7" ht="25.5" customHeight="1">
      <c r="A140" s="217" t="s">
        <v>333</v>
      </c>
      <c r="B140" s="215" t="s">
        <v>472</v>
      </c>
      <c r="C140" s="215" t="s">
        <v>185</v>
      </c>
      <c r="D140" s="215"/>
      <c r="E140" s="215"/>
      <c r="F140" s="218"/>
      <c r="G140" s="249">
        <f>G141</f>
        <v>7484.4</v>
      </c>
    </row>
    <row r="141" spans="1:7" ht="20.25" customHeight="1">
      <c r="A141" s="217" t="s">
        <v>178</v>
      </c>
      <c r="B141" s="215" t="s">
        <v>472</v>
      </c>
      <c r="C141" s="215" t="s">
        <v>185</v>
      </c>
      <c r="D141" s="215" t="s">
        <v>179</v>
      </c>
      <c r="E141" s="215"/>
      <c r="F141" s="218"/>
      <c r="G141" s="249">
        <f>G142</f>
        <v>7484.4</v>
      </c>
    </row>
    <row r="142" spans="1:7" ht="90">
      <c r="A142" s="217" t="s">
        <v>473</v>
      </c>
      <c r="B142" s="215" t="s">
        <v>472</v>
      </c>
      <c r="C142" s="215" t="s">
        <v>185</v>
      </c>
      <c r="D142" s="215" t="s">
        <v>179</v>
      </c>
      <c r="E142" s="215" t="s">
        <v>471</v>
      </c>
      <c r="F142" s="218"/>
      <c r="G142" s="249">
        <f>G143</f>
        <v>7484.4</v>
      </c>
    </row>
    <row r="143" spans="1:7" ht="33.75" customHeight="1">
      <c r="A143" s="217" t="s">
        <v>268</v>
      </c>
      <c r="B143" s="215" t="s">
        <v>472</v>
      </c>
      <c r="C143" s="215" t="s">
        <v>185</v>
      </c>
      <c r="D143" s="215" t="s">
        <v>179</v>
      </c>
      <c r="E143" s="215" t="s">
        <v>471</v>
      </c>
      <c r="F143" s="218" t="s">
        <v>267</v>
      </c>
      <c r="G143" s="249">
        <v>7484.4</v>
      </c>
    </row>
    <row r="144" spans="1:7" ht="41.25" customHeight="1">
      <c r="A144" s="248" t="s">
        <v>470</v>
      </c>
      <c r="B144" s="225" t="s">
        <v>468</v>
      </c>
      <c r="C144" s="251"/>
      <c r="D144" s="251"/>
      <c r="E144" s="251"/>
      <c r="F144" s="250"/>
      <c r="G144" s="236">
        <f>G145</f>
        <v>2608</v>
      </c>
    </row>
    <row r="145" spans="1:7" ht="29.25" customHeight="1">
      <c r="A145" s="217" t="s">
        <v>415</v>
      </c>
      <c r="B145" s="238" t="s">
        <v>468</v>
      </c>
      <c r="C145" s="215" t="s">
        <v>254</v>
      </c>
      <c r="D145" s="215"/>
      <c r="E145" s="215"/>
      <c r="F145" s="218"/>
      <c r="G145" s="213">
        <f>G146</f>
        <v>2608</v>
      </c>
    </row>
    <row r="146" spans="1:7" ht="45">
      <c r="A146" s="217" t="s">
        <v>243</v>
      </c>
      <c r="B146" s="215" t="s">
        <v>468</v>
      </c>
      <c r="C146" s="215" t="s">
        <v>254</v>
      </c>
      <c r="D146" s="215" t="s">
        <v>244</v>
      </c>
      <c r="E146" s="215"/>
      <c r="F146" s="218"/>
      <c r="G146" s="249">
        <f>G147</f>
        <v>2608</v>
      </c>
    </row>
    <row r="147" spans="1:7" ht="61.5" customHeight="1">
      <c r="A147" s="219" t="s">
        <v>352</v>
      </c>
      <c r="B147" s="215" t="s">
        <v>468</v>
      </c>
      <c r="C147" s="215" t="s">
        <v>254</v>
      </c>
      <c r="D147" s="215" t="s">
        <v>244</v>
      </c>
      <c r="E147" s="215" t="s">
        <v>280</v>
      </c>
      <c r="F147" s="218"/>
      <c r="G147" s="249">
        <f>G148+G155</f>
        <v>2608</v>
      </c>
    </row>
    <row r="148" spans="1:7" ht="23.25" customHeight="1">
      <c r="A148" s="219" t="s">
        <v>279</v>
      </c>
      <c r="B148" s="215" t="s">
        <v>468</v>
      </c>
      <c r="C148" s="215" t="s">
        <v>254</v>
      </c>
      <c r="D148" s="215" t="s">
        <v>244</v>
      </c>
      <c r="E148" s="215" t="s">
        <v>275</v>
      </c>
      <c r="F148" s="218"/>
      <c r="G148" s="249">
        <f>SUM(G149:G154)</f>
        <v>1298</v>
      </c>
    </row>
    <row r="149" spans="1:7" ht="23.25" customHeight="1">
      <c r="A149" s="216" t="s">
        <v>272</v>
      </c>
      <c r="B149" s="215" t="s">
        <v>468</v>
      </c>
      <c r="C149" s="215" t="s">
        <v>254</v>
      </c>
      <c r="D149" s="215" t="s">
        <v>244</v>
      </c>
      <c r="E149" s="215" t="s">
        <v>275</v>
      </c>
      <c r="F149" s="214" t="s">
        <v>278</v>
      </c>
      <c r="G149" s="249">
        <v>881</v>
      </c>
    </row>
    <row r="150" spans="1:7" ht="32.25" customHeight="1">
      <c r="A150" s="216" t="s">
        <v>350</v>
      </c>
      <c r="B150" s="215" t="s">
        <v>468</v>
      </c>
      <c r="C150" s="215" t="s">
        <v>254</v>
      </c>
      <c r="D150" s="215" t="s">
        <v>244</v>
      </c>
      <c r="E150" s="215" t="s">
        <v>275</v>
      </c>
      <c r="F150" s="214" t="s">
        <v>439</v>
      </c>
      <c r="G150" s="249">
        <v>3</v>
      </c>
    </row>
    <row r="151" spans="1:7" ht="32.25" customHeight="1">
      <c r="A151" s="216" t="s">
        <v>270</v>
      </c>
      <c r="B151" s="215" t="s">
        <v>468</v>
      </c>
      <c r="C151" s="215" t="s">
        <v>254</v>
      </c>
      <c r="D151" s="215" t="s">
        <v>244</v>
      </c>
      <c r="E151" s="215" t="s">
        <v>275</v>
      </c>
      <c r="F151" s="214" t="s">
        <v>269</v>
      </c>
      <c r="G151" s="249">
        <v>216.2</v>
      </c>
    </row>
    <row r="152" spans="1:7" ht="32.25" customHeight="1">
      <c r="A152" s="217" t="s">
        <v>268</v>
      </c>
      <c r="B152" s="215" t="s">
        <v>468</v>
      </c>
      <c r="C152" s="215" t="s">
        <v>254</v>
      </c>
      <c r="D152" s="215" t="s">
        <v>244</v>
      </c>
      <c r="E152" s="215" t="s">
        <v>275</v>
      </c>
      <c r="F152" s="214" t="s">
        <v>267</v>
      </c>
      <c r="G152" s="249">
        <v>189.8</v>
      </c>
    </row>
    <row r="153" spans="1:7" ht="32.25" customHeight="1">
      <c r="A153" s="216" t="s">
        <v>277</v>
      </c>
      <c r="B153" s="215" t="s">
        <v>468</v>
      </c>
      <c r="C153" s="215" t="s">
        <v>254</v>
      </c>
      <c r="D153" s="215" t="s">
        <v>244</v>
      </c>
      <c r="E153" s="215" t="s">
        <v>275</v>
      </c>
      <c r="F153" s="214" t="s">
        <v>276</v>
      </c>
      <c r="G153" s="249">
        <v>5</v>
      </c>
    </row>
    <row r="154" spans="1:7" ht="32.25" customHeight="1">
      <c r="A154" s="216" t="s">
        <v>266</v>
      </c>
      <c r="B154" s="215" t="s">
        <v>468</v>
      </c>
      <c r="C154" s="215" t="s">
        <v>254</v>
      </c>
      <c r="D154" s="215" t="s">
        <v>244</v>
      </c>
      <c r="E154" s="215" t="s">
        <v>275</v>
      </c>
      <c r="F154" s="214" t="s">
        <v>263</v>
      </c>
      <c r="G154" s="249">
        <v>3</v>
      </c>
    </row>
    <row r="155" spans="1:7" ht="35.25" customHeight="1">
      <c r="A155" s="217" t="s">
        <v>469</v>
      </c>
      <c r="B155" s="215" t="s">
        <v>468</v>
      </c>
      <c r="C155" s="215" t="s">
        <v>254</v>
      </c>
      <c r="D155" s="215" t="s">
        <v>244</v>
      </c>
      <c r="E155" s="215" t="s">
        <v>467</v>
      </c>
      <c r="F155" s="218"/>
      <c r="G155" s="213">
        <f>G156</f>
        <v>1310</v>
      </c>
    </row>
    <row r="156" spans="1:7" ht="23.25" customHeight="1">
      <c r="A156" s="216" t="s">
        <v>272</v>
      </c>
      <c r="B156" s="215" t="s">
        <v>468</v>
      </c>
      <c r="C156" s="215" t="s">
        <v>254</v>
      </c>
      <c r="D156" s="215" t="s">
        <v>244</v>
      </c>
      <c r="E156" s="215" t="s">
        <v>467</v>
      </c>
      <c r="F156" s="218" t="s">
        <v>278</v>
      </c>
      <c r="G156" s="213">
        <v>1310</v>
      </c>
    </row>
    <row r="157" spans="1:7" ht="45" customHeight="1">
      <c r="A157" s="248" t="s">
        <v>466</v>
      </c>
      <c r="B157" s="225" t="s">
        <v>418</v>
      </c>
      <c r="C157" s="222"/>
      <c r="D157" s="222"/>
      <c r="E157" s="220"/>
      <c r="F157" s="218"/>
      <c r="G157" s="236">
        <f>G163+G174+G222+G227+G235+G158</f>
        <v>94047.2</v>
      </c>
    </row>
    <row r="158" spans="1:7" ht="30">
      <c r="A158" s="217" t="s">
        <v>396</v>
      </c>
      <c r="B158" s="215" t="s">
        <v>418</v>
      </c>
      <c r="C158" s="215" t="s">
        <v>236</v>
      </c>
      <c r="D158" s="222"/>
      <c r="E158" s="220"/>
      <c r="F158" s="218"/>
      <c r="G158" s="213">
        <f>G159</f>
        <v>40</v>
      </c>
    </row>
    <row r="159" spans="1:7" ht="15">
      <c r="A159" s="221" t="s">
        <v>233</v>
      </c>
      <c r="B159" s="215" t="s">
        <v>418</v>
      </c>
      <c r="C159" s="215" t="s">
        <v>236</v>
      </c>
      <c r="D159" s="215" t="s">
        <v>234</v>
      </c>
      <c r="E159" s="215"/>
      <c r="F159" s="218"/>
      <c r="G159" s="213">
        <f>G160</f>
        <v>40</v>
      </c>
    </row>
    <row r="160" spans="1:7" ht="23.25" customHeight="1">
      <c r="A160" s="217" t="s">
        <v>288</v>
      </c>
      <c r="B160" s="215" t="s">
        <v>418</v>
      </c>
      <c r="C160" s="215" t="s">
        <v>236</v>
      </c>
      <c r="D160" s="215" t="s">
        <v>234</v>
      </c>
      <c r="E160" s="215" t="s">
        <v>287</v>
      </c>
      <c r="F160" s="218"/>
      <c r="G160" s="213">
        <f>G161</f>
        <v>40</v>
      </c>
    </row>
    <row r="161" spans="1:7" ht="30">
      <c r="A161" s="217" t="s">
        <v>341</v>
      </c>
      <c r="B161" s="215" t="s">
        <v>418</v>
      </c>
      <c r="C161" s="215" t="s">
        <v>236</v>
      </c>
      <c r="D161" s="215" t="s">
        <v>234</v>
      </c>
      <c r="E161" s="247" t="s">
        <v>340</v>
      </c>
      <c r="F161" s="218"/>
      <c r="G161" s="213">
        <f>G162</f>
        <v>40</v>
      </c>
    </row>
    <row r="162" spans="1:7" ht="30">
      <c r="A162" s="221" t="s">
        <v>268</v>
      </c>
      <c r="B162" s="222" t="s">
        <v>418</v>
      </c>
      <c r="C162" s="215" t="s">
        <v>236</v>
      </c>
      <c r="D162" s="215" t="s">
        <v>234</v>
      </c>
      <c r="E162" s="247" t="s">
        <v>340</v>
      </c>
      <c r="F162" s="218" t="s">
        <v>267</v>
      </c>
      <c r="G162" s="213">
        <v>40</v>
      </c>
    </row>
    <row r="163" spans="1:7" ht="15">
      <c r="A163" s="217" t="s">
        <v>389</v>
      </c>
      <c r="B163" s="215" t="s">
        <v>418</v>
      </c>
      <c r="C163" s="215" t="s">
        <v>230</v>
      </c>
      <c r="D163" s="215"/>
      <c r="E163" s="215"/>
      <c r="F163" s="218"/>
      <c r="G163" s="213">
        <f>I166+G164+G170</f>
        <v>12600</v>
      </c>
    </row>
    <row r="164" spans="1:7" ht="15">
      <c r="A164" s="221" t="s">
        <v>465</v>
      </c>
      <c r="B164" s="222" t="s">
        <v>418</v>
      </c>
      <c r="C164" s="222" t="s">
        <v>230</v>
      </c>
      <c r="D164" s="222" t="s">
        <v>224</v>
      </c>
      <c r="E164" s="215"/>
      <c r="F164" s="232"/>
      <c r="G164" s="213">
        <f>G167+G165</f>
        <v>12200</v>
      </c>
    </row>
    <row r="165" spans="1:7" ht="15">
      <c r="A165" s="221" t="s">
        <v>464</v>
      </c>
      <c r="B165" s="222" t="s">
        <v>418</v>
      </c>
      <c r="C165" s="222" t="s">
        <v>230</v>
      </c>
      <c r="D165" s="222" t="s">
        <v>224</v>
      </c>
      <c r="E165" s="215" t="s">
        <v>463</v>
      </c>
      <c r="F165" s="232"/>
      <c r="G165" s="213">
        <f>G166</f>
        <v>2200</v>
      </c>
    </row>
    <row r="166" spans="1:7" ht="60">
      <c r="A166" s="221" t="s">
        <v>426</v>
      </c>
      <c r="B166" s="222" t="s">
        <v>418</v>
      </c>
      <c r="C166" s="222" t="s">
        <v>230</v>
      </c>
      <c r="D166" s="222" t="s">
        <v>224</v>
      </c>
      <c r="E166" s="215" t="s">
        <v>463</v>
      </c>
      <c r="F166" s="232" t="s">
        <v>289</v>
      </c>
      <c r="G166" s="213">
        <v>2200</v>
      </c>
    </row>
    <row r="167" spans="1:7" ht="30">
      <c r="A167" s="217" t="s">
        <v>288</v>
      </c>
      <c r="B167" s="215" t="s">
        <v>418</v>
      </c>
      <c r="C167" s="222" t="s">
        <v>230</v>
      </c>
      <c r="D167" s="222" t="s">
        <v>224</v>
      </c>
      <c r="E167" s="215" t="s">
        <v>287</v>
      </c>
      <c r="F167" s="218"/>
      <c r="G167" s="213">
        <f>G168</f>
        <v>10000</v>
      </c>
    </row>
    <row r="168" spans="1:7" ht="30">
      <c r="A168" s="217" t="s">
        <v>462</v>
      </c>
      <c r="B168" s="215" t="s">
        <v>418</v>
      </c>
      <c r="C168" s="222" t="s">
        <v>230</v>
      </c>
      <c r="D168" s="222" t="s">
        <v>224</v>
      </c>
      <c r="E168" s="215" t="s">
        <v>461</v>
      </c>
      <c r="F168" s="218"/>
      <c r="G168" s="213">
        <f>G169</f>
        <v>10000</v>
      </c>
    </row>
    <row r="169" spans="1:7" ht="30">
      <c r="A169" s="221" t="s">
        <v>268</v>
      </c>
      <c r="B169" s="215" t="s">
        <v>418</v>
      </c>
      <c r="C169" s="222" t="s">
        <v>230</v>
      </c>
      <c r="D169" s="222" t="s">
        <v>224</v>
      </c>
      <c r="E169" s="215" t="s">
        <v>461</v>
      </c>
      <c r="F169" s="218" t="s">
        <v>267</v>
      </c>
      <c r="G169" s="213">
        <v>10000</v>
      </c>
    </row>
    <row r="170" spans="1:7" ht="30">
      <c r="A170" s="217" t="s">
        <v>221</v>
      </c>
      <c r="B170" s="215" t="s">
        <v>418</v>
      </c>
      <c r="C170" s="222" t="s">
        <v>230</v>
      </c>
      <c r="D170" s="222" t="s">
        <v>222</v>
      </c>
      <c r="E170" s="215"/>
      <c r="F170" s="218"/>
      <c r="G170" s="213">
        <f>G171</f>
        <v>400</v>
      </c>
    </row>
    <row r="171" spans="1:7" ht="27" customHeight="1">
      <c r="A171" s="217" t="s">
        <v>288</v>
      </c>
      <c r="B171" s="215" t="s">
        <v>418</v>
      </c>
      <c r="C171" s="222" t="s">
        <v>230</v>
      </c>
      <c r="D171" s="222" t="s">
        <v>222</v>
      </c>
      <c r="E171" s="220" t="s">
        <v>287</v>
      </c>
      <c r="F171" s="218"/>
      <c r="G171" s="213">
        <f>G172</f>
        <v>400</v>
      </c>
    </row>
    <row r="172" spans="1:7" ht="60">
      <c r="A172" s="217" t="s">
        <v>284</v>
      </c>
      <c r="B172" s="222" t="s">
        <v>418</v>
      </c>
      <c r="C172" s="215" t="s">
        <v>230</v>
      </c>
      <c r="D172" s="215" t="s">
        <v>222</v>
      </c>
      <c r="E172" s="247" t="s">
        <v>282</v>
      </c>
      <c r="F172" s="218"/>
      <c r="G172" s="213">
        <f>G173</f>
        <v>400</v>
      </c>
    </row>
    <row r="173" spans="1:7" ht="30">
      <c r="A173" s="221" t="s">
        <v>268</v>
      </c>
      <c r="B173" s="222" t="s">
        <v>418</v>
      </c>
      <c r="C173" s="215" t="s">
        <v>230</v>
      </c>
      <c r="D173" s="215" t="s">
        <v>222</v>
      </c>
      <c r="E173" s="247" t="s">
        <v>282</v>
      </c>
      <c r="F173" s="218" t="s">
        <v>267</v>
      </c>
      <c r="G173" s="213">
        <v>400</v>
      </c>
    </row>
    <row r="174" spans="1:7" ht="15">
      <c r="A174" s="217" t="s">
        <v>410</v>
      </c>
      <c r="B174" s="215" t="s">
        <v>418</v>
      </c>
      <c r="C174" s="215" t="s">
        <v>220</v>
      </c>
      <c r="D174" s="215"/>
      <c r="E174" s="215"/>
      <c r="F174" s="218"/>
      <c r="G174" s="213">
        <f>G175+G190+G205+G187</f>
        <v>74019.7</v>
      </c>
    </row>
    <row r="175" spans="1:7" ht="15">
      <c r="A175" s="217" t="s">
        <v>217</v>
      </c>
      <c r="B175" s="215" t="s">
        <v>418</v>
      </c>
      <c r="C175" s="215" t="s">
        <v>220</v>
      </c>
      <c r="D175" s="215" t="s">
        <v>218</v>
      </c>
      <c r="E175" s="215"/>
      <c r="F175" s="218"/>
      <c r="G175" s="213">
        <f>G176+G179+G184</f>
        <v>1771</v>
      </c>
    </row>
    <row r="176" spans="1:7" ht="15">
      <c r="A176" s="217" t="s">
        <v>460</v>
      </c>
      <c r="B176" s="215" t="s">
        <v>418</v>
      </c>
      <c r="C176" s="215" t="s">
        <v>220</v>
      </c>
      <c r="D176" s="215" t="s">
        <v>218</v>
      </c>
      <c r="E176" s="215" t="s">
        <v>459</v>
      </c>
      <c r="F176" s="218"/>
      <c r="G176" s="213">
        <f>G177</f>
        <v>11</v>
      </c>
    </row>
    <row r="177" spans="1:7" ht="30">
      <c r="A177" s="217" t="s">
        <v>458</v>
      </c>
      <c r="B177" s="215" t="s">
        <v>418</v>
      </c>
      <c r="C177" s="215" t="s">
        <v>220</v>
      </c>
      <c r="D177" s="215" t="s">
        <v>218</v>
      </c>
      <c r="E177" s="215" t="s">
        <v>457</v>
      </c>
      <c r="F177" s="218"/>
      <c r="G177" s="213">
        <f>G178</f>
        <v>11</v>
      </c>
    </row>
    <row r="178" spans="1:7" ht="30">
      <c r="A178" s="221" t="s">
        <v>268</v>
      </c>
      <c r="B178" s="215" t="s">
        <v>418</v>
      </c>
      <c r="C178" s="215" t="s">
        <v>220</v>
      </c>
      <c r="D178" s="215" t="s">
        <v>218</v>
      </c>
      <c r="E178" s="215" t="s">
        <v>457</v>
      </c>
      <c r="F178" s="218" t="s">
        <v>267</v>
      </c>
      <c r="G178" s="213">
        <v>11</v>
      </c>
    </row>
    <row r="179" spans="1:7" ht="30">
      <c r="A179" s="217" t="s">
        <v>288</v>
      </c>
      <c r="B179" s="215" t="s">
        <v>418</v>
      </c>
      <c r="C179" s="215" t="s">
        <v>220</v>
      </c>
      <c r="D179" s="215" t="s">
        <v>218</v>
      </c>
      <c r="E179" s="215" t="s">
        <v>287</v>
      </c>
      <c r="F179" s="218"/>
      <c r="G179" s="213">
        <f>G182+G180</f>
        <v>1700</v>
      </c>
    </row>
    <row r="180" spans="1:7" ht="45">
      <c r="A180" s="217" t="s">
        <v>438</v>
      </c>
      <c r="B180" s="215" t="s">
        <v>418</v>
      </c>
      <c r="C180" s="215" t="s">
        <v>220</v>
      </c>
      <c r="D180" s="215" t="s">
        <v>218</v>
      </c>
      <c r="E180" s="215" t="s">
        <v>436</v>
      </c>
      <c r="F180" s="218"/>
      <c r="G180" s="213">
        <f>G181</f>
        <v>1600</v>
      </c>
    </row>
    <row r="181" spans="1:7" ht="30">
      <c r="A181" s="221" t="s">
        <v>268</v>
      </c>
      <c r="B181" s="215" t="s">
        <v>418</v>
      </c>
      <c r="C181" s="215" t="s">
        <v>220</v>
      </c>
      <c r="D181" s="215" t="s">
        <v>218</v>
      </c>
      <c r="E181" s="215" t="s">
        <v>436</v>
      </c>
      <c r="F181" s="218" t="s">
        <v>267</v>
      </c>
      <c r="G181" s="213">
        <v>1600</v>
      </c>
    </row>
    <row r="182" spans="1:7" ht="45">
      <c r="A182" s="217" t="s">
        <v>456</v>
      </c>
      <c r="B182" s="215" t="s">
        <v>418</v>
      </c>
      <c r="C182" s="215" t="s">
        <v>220</v>
      </c>
      <c r="D182" s="215" t="s">
        <v>218</v>
      </c>
      <c r="E182" s="215" t="s">
        <v>455</v>
      </c>
      <c r="F182" s="218"/>
      <c r="G182" s="213">
        <f>G183</f>
        <v>100</v>
      </c>
    </row>
    <row r="183" spans="1:7" ht="30">
      <c r="A183" s="221" t="s">
        <v>268</v>
      </c>
      <c r="B183" s="215" t="s">
        <v>418</v>
      </c>
      <c r="C183" s="215" t="s">
        <v>220</v>
      </c>
      <c r="D183" s="215" t="s">
        <v>218</v>
      </c>
      <c r="E183" s="215" t="s">
        <v>455</v>
      </c>
      <c r="F183" s="218" t="s">
        <v>267</v>
      </c>
      <c r="G183" s="213">
        <v>100</v>
      </c>
    </row>
    <row r="184" spans="1:7" ht="30">
      <c r="A184" s="217" t="s">
        <v>433</v>
      </c>
      <c r="B184" s="215" t="s">
        <v>418</v>
      </c>
      <c r="C184" s="215" t="s">
        <v>220</v>
      </c>
      <c r="D184" s="215" t="s">
        <v>218</v>
      </c>
      <c r="E184" s="215" t="s">
        <v>432</v>
      </c>
      <c r="F184" s="218"/>
      <c r="G184" s="213">
        <f>G185</f>
        <v>60</v>
      </c>
    </row>
    <row r="185" spans="1:7" ht="45">
      <c r="A185" s="246" t="s">
        <v>454</v>
      </c>
      <c r="B185" s="245" t="s">
        <v>418</v>
      </c>
      <c r="C185" s="245" t="s">
        <v>220</v>
      </c>
      <c r="D185" s="245" t="s">
        <v>218</v>
      </c>
      <c r="E185" s="245" t="s">
        <v>453</v>
      </c>
      <c r="F185" s="244"/>
      <c r="G185" s="243">
        <f>G186</f>
        <v>60</v>
      </c>
    </row>
    <row r="186" spans="1:7" ht="30">
      <c r="A186" s="221" t="s">
        <v>268</v>
      </c>
      <c r="B186" s="245" t="s">
        <v>418</v>
      </c>
      <c r="C186" s="245" t="s">
        <v>220</v>
      </c>
      <c r="D186" s="245" t="s">
        <v>218</v>
      </c>
      <c r="E186" s="245" t="s">
        <v>453</v>
      </c>
      <c r="F186" s="244" t="s">
        <v>267</v>
      </c>
      <c r="G186" s="243">
        <v>60</v>
      </c>
    </row>
    <row r="187" spans="1:7" ht="15">
      <c r="A187" s="221" t="s">
        <v>215</v>
      </c>
      <c r="B187" s="215" t="s">
        <v>418</v>
      </c>
      <c r="C187" s="215" t="s">
        <v>220</v>
      </c>
      <c r="D187" s="215" t="s">
        <v>216</v>
      </c>
      <c r="E187" s="215"/>
      <c r="F187" s="218"/>
      <c r="G187" s="213">
        <f>G188</f>
        <v>2500</v>
      </c>
    </row>
    <row r="188" spans="1:7" ht="45">
      <c r="A188" s="221" t="s">
        <v>452</v>
      </c>
      <c r="B188" s="215" t="s">
        <v>418</v>
      </c>
      <c r="C188" s="215" t="s">
        <v>220</v>
      </c>
      <c r="D188" s="215" t="s">
        <v>216</v>
      </c>
      <c r="E188" s="215" t="s">
        <v>450</v>
      </c>
      <c r="F188" s="218"/>
      <c r="G188" s="213">
        <f>G189</f>
        <v>2500</v>
      </c>
    </row>
    <row r="189" spans="1:7" ht="45">
      <c r="A189" s="221" t="s">
        <v>451</v>
      </c>
      <c r="B189" s="215" t="s">
        <v>418</v>
      </c>
      <c r="C189" s="215" t="s">
        <v>220</v>
      </c>
      <c r="D189" s="215" t="s">
        <v>216</v>
      </c>
      <c r="E189" s="215" t="s">
        <v>450</v>
      </c>
      <c r="F189" s="218" t="s">
        <v>449</v>
      </c>
      <c r="G189" s="213">
        <v>2500</v>
      </c>
    </row>
    <row r="190" spans="1:7" ht="15">
      <c r="A190" s="217" t="s">
        <v>213</v>
      </c>
      <c r="B190" s="215" t="s">
        <v>418</v>
      </c>
      <c r="C190" s="215" t="s">
        <v>220</v>
      </c>
      <c r="D190" s="215" t="s">
        <v>214</v>
      </c>
      <c r="E190" s="215"/>
      <c r="F190" s="218"/>
      <c r="G190" s="213">
        <f>G191+G202</f>
        <v>43517</v>
      </c>
    </row>
    <row r="191" spans="1:7" ht="15">
      <c r="A191" s="217" t="s">
        <v>213</v>
      </c>
      <c r="B191" s="215" t="s">
        <v>418</v>
      </c>
      <c r="C191" s="215" t="s">
        <v>220</v>
      </c>
      <c r="D191" s="215" t="s">
        <v>214</v>
      </c>
      <c r="E191" s="215" t="s">
        <v>409</v>
      </c>
      <c r="F191" s="218"/>
      <c r="G191" s="213">
        <f>G192+G195+G197+G200</f>
        <v>40517</v>
      </c>
    </row>
    <row r="192" spans="1:7" ht="15">
      <c r="A192" s="217" t="s">
        <v>448</v>
      </c>
      <c r="B192" s="215" t="s">
        <v>418</v>
      </c>
      <c r="C192" s="215" t="s">
        <v>220</v>
      </c>
      <c r="D192" s="215" t="s">
        <v>214</v>
      </c>
      <c r="E192" s="215" t="s">
        <v>447</v>
      </c>
      <c r="F192" s="218"/>
      <c r="G192" s="213">
        <f>G193+G194</f>
        <v>9447</v>
      </c>
    </row>
    <row r="193" spans="1:7" ht="30">
      <c r="A193" s="221" t="s">
        <v>268</v>
      </c>
      <c r="B193" s="215" t="s">
        <v>418</v>
      </c>
      <c r="C193" s="215" t="s">
        <v>220</v>
      </c>
      <c r="D193" s="215" t="s">
        <v>214</v>
      </c>
      <c r="E193" s="215" t="s">
        <v>447</v>
      </c>
      <c r="F193" s="218" t="s">
        <v>267</v>
      </c>
      <c r="G193" s="213">
        <v>8800</v>
      </c>
    </row>
    <row r="194" spans="1:7" ht="60">
      <c r="A194" s="221" t="s">
        <v>426</v>
      </c>
      <c r="B194" s="215" t="s">
        <v>418</v>
      </c>
      <c r="C194" s="215" t="s">
        <v>220</v>
      </c>
      <c r="D194" s="215" t="s">
        <v>214</v>
      </c>
      <c r="E194" s="215" t="s">
        <v>447</v>
      </c>
      <c r="F194" s="218" t="s">
        <v>289</v>
      </c>
      <c r="G194" s="213">
        <v>647</v>
      </c>
    </row>
    <row r="195" spans="1:7" ht="15">
      <c r="A195" s="217" t="s">
        <v>446</v>
      </c>
      <c r="B195" s="215" t="s">
        <v>418</v>
      </c>
      <c r="C195" s="215" t="s">
        <v>220</v>
      </c>
      <c r="D195" s="215" t="s">
        <v>214</v>
      </c>
      <c r="E195" s="215" t="s">
        <v>445</v>
      </c>
      <c r="F195" s="218"/>
      <c r="G195" s="213">
        <f>G196</f>
        <v>2300</v>
      </c>
    </row>
    <row r="196" spans="1:7" ht="60">
      <c r="A196" s="221" t="s">
        <v>426</v>
      </c>
      <c r="B196" s="215" t="s">
        <v>418</v>
      </c>
      <c r="C196" s="215" t="s">
        <v>220</v>
      </c>
      <c r="D196" s="215" t="s">
        <v>214</v>
      </c>
      <c r="E196" s="215" t="s">
        <v>445</v>
      </c>
      <c r="F196" s="218" t="s">
        <v>289</v>
      </c>
      <c r="G196" s="213">
        <v>2300</v>
      </c>
    </row>
    <row r="197" spans="1:7" ht="15">
      <c r="A197" s="217" t="s">
        <v>444</v>
      </c>
      <c r="B197" s="215" t="s">
        <v>418</v>
      </c>
      <c r="C197" s="215" t="s">
        <v>220</v>
      </c>
      <c r="D197" s="215" t="s">
        <v>214</v>
      </c>
      <c r="E197" s="215" t="s">
        <v>443</v>
      </c>
      <c r="F197" s="218"/>
      <c r="G197" s="213">
        <f>G198+G199</f>
        <v>4110</v>
      </c>
    </row>
    <row r="198" spans="1:7" ht="30">
      <c r="A198" s="221" t="s">
        <v>268</v>
      </c>
      <c r="B198" s="215" t="s">
        <v>418</v>
      </c>
      <c r="C198" s="215" t="s">
        <v>220</v>
      </c>
      <c r="D198" s="215" t="s">
        <v>214</v>
      </c>
      <c r="E198" s="215" t="s">
        <v>443</v>
      </c>
      <c r="F198" s="218" t="s">
        <v>267</v>
      </c>
      <c r="G198" s="213">
        <v>410</v>
      </c>
    </row>
    <row r="199" spans="1:7" ht="60">
      <c r="A199" s="221" t="s">
        <v>426</v>
      </c>
      <c r="B199" s="215" t="s">
        <v>418</v>
      </c>
      <c r="C199" s="215" t="s">
        <v>220</v>
      </c>
      <c r="D199" s="215" t="s">
        <v>214</v>
      </c>
      <c r="E199" s="215" t="s">
        <v>443</v>
      </c>
      <c r="F199" s="218" t="s">
        <v>289</v>
      </c>
      <c r="G199" s="213">
        <v>3700</v>
      </c>
    </row>
    <row r="200" spans="1:7" ht="30">
      <c r="A200" s="219" t="s">
        <v>408</v>
      </c>
      <c r="B200" s="215" t="s">
        <v>418</v>
      </c>
      <c r="C200" s="215" t="s">
        <v>220</v>
      </c>
      <c r="D200" s="215" t="s">
        <v>214</v>
      </c>
      <c r="E200" s="215" t="s">
        <v>406</v>
      </c>
      <c r="F200" s="218"/>
      <c r="G200" s="213">
        <f>G201</f>
        <v>24660</v>
      </c>
    </row>
    <row r="201" spans="1:7" ht="60">
      <c r="A201" s="221" t="s">
        <v>426</v>
      </c>
      <c r="B201" s="215" t="s">
        <v>418</v>
      </c>
      <c r="C201" s="215" t="s">
        <v>220</v>
      </c>
      <c r="D201" s="215" t="s">
        <v>214</v>
      </c>
      <c r="E201" s="215" t="s">
        <v>406</v>
      </c>
      <c r="F201" s="218" t="s">
        <v>289</v>
      </c>
      <c r="G201" s="213">
        <v>24660</v>
      </c>
    </row>
    <row r="202" spans="1:7" ht="30">
      <c r="A202" s="217" t="s">
        <v>288</v>
      </c>
      <c r="B202" s="215" t="s">
        <v>418</v>
      </c>
      <c r="C202" s="215" t="s">
        <v>220</v>
      </c>
      <c r="D202" s="215" t="s">
        <v>214</v>
      </c>
      <c r="E202" s="215" t="s">
        <v>287</v>
      </c>
      <c r="F202" s="218"/>
      <c r="G202" s="213">
        <f>G203</f>
        <v>3000</v>
      </c>
    </row>
    <row r="203" spans="1:7" ht="30">
      <c r="A203" s="217" t="s">
        <v>442</v>
      </c>
      <c r="B203" s="215" t="s">
        <v>418</v>
      </c>
      <c r="C203" s="215" t="s">
        <v>220</v>
      </c>
      <c r="D203" s="215" t="s">
        <v>214</v>
      </c>
      <c r="E203" s="215" t="s">
        <v>441</v>
      </c>
      <c r="F203" s="218"/>
      <c r="G203" s="213">
        <f>G204</f>
        <v>3000</v>
      </c>
    </row>
    <row r="204" spans="1:7" ht="30">
      <c r="A204" s="221" t="s">
        <v>268</v>
      </c>
      <c r="B204" s="215" t="s">
        <v>418</v>
      </c>
      <c r="C204" s="215" t="s">
        <v>220</v>
      </c>
      <c r="D204" s="215" t="s">
        <v>214</v>
      </c>
      <c r="E204" s="215" t="s">
        <v>441</v>
      </c>
      <c r="F204" s="218" t="s">
        <v>267</v>
      </c>
      <c r="G204" s="213">
        <v>3000</v>
      </c>
    </row>
    <row r="205" spans="1:7" ht="30">
      <c r="A205" s="217" t="s">
        <v>440</v>
      </c>
      <c r="B205" s="215" t="s">
        <v>418</v>
      </c>
      <c r="C205" s="215" t="s">
        <v>220</v>
      </c>
      <c r="D205" s="215" t="s">
        <v>212</v>
      </c>
      <c r="E205" s="215"/>
      <c r="F205" s="218"/>
      <c r="G205" s="213">
        <f>G213+G206+G219</f>
        <v>26231.7</v>
      </c>
    </row>
    <row r="206" spans="1:7" ht="60">
      <c r="A206" s="219" t="s">
        <v>352</v>
      </c>
      <c r="B206" s="215" t="s">
        <v>418</v>
      </c>
      <c r="C206" s="215" t="s">
        <v>220</v>
      </c>
      <c r="D206" s="215" t="s">
        <v>212</v>
      </c>
      <c r="E206" s="215" t="s">
        <v>280</v>
      </c>
      <c r="F206" s="218"/>
      <c r="G206" s="213">
        <f>G207</f>
        <v>10333</v>
      </c>
    </row>
    <row r="207" spans="1:7" ht="15">
      <c r="A207" s="219" t="s">
        <v>279</v>
      </c>
      <c r="B207" s="215" t="s">
        <v>418</v>
      </c>
      <c r="C207" s="215" t="s">
        <v>220</v>
      </c>
      <c r="D207" s="215" t="s">
        <v>212</v>
      </c>
      <c r="E207" s="215" t="s">
        <v>275</v>
      </c>
      <c r="F207" s="218"/>
      <c r="G207" s="213">
        <f>G208+G209+G210+G211+G212</f>
        <v>10333</v>
      </c>
    </row>
    <row r="208" spans="1:7" ht="15">
      <c r="A208" s="216" t="s">
        <v>272</v>
      </c>
      <c r="B208" s="215" t="s">
        <v>418</v>
      </c>
      <c r="C208" s="215" t="s">
        <v>220</v>
      </c>
      <c r="D208" s="215" t="s">
        <v>212</v>
      </c>
      <c r="E208" s="215" t="s">
        <v>275</v>
      </c>
      <c r="F208" s="214" t="s">
        <v>278</v>
      </c>
      <c r="G208" s="213">
        <v>8329</v>
      </c>
    </row>
    <row r="209" spans="1:7" ht="30">
      <c r="A209" s="216" t="s">
        <v>350</v>
      </c>
      <c r="B209" s="215" t="s">
        <v>418</v>
      </c>
      <c r="C209" s="215" t="s">
        <v>220</v>
      </c>
      <c r="D209" s="215" t="s">
        <v>212</v>
      </c>
      <c r="E209" s="215" t="s">
        <v>275</v>
      </c>
      <c r="F209" s="214" t="s">
        <v>439</v>
      </c>
      <c r="G209" s="213">
        <v>22</v>
      </c>
    </row>
    <row r="210" spans="1:7" ht="30">
      <c r="A210" s="221" t="s">
        <v>268</v>
      </c>
      <c r="B210" s="215" t="s">
        <v>418</v>
      </c>
      <c r="C210" s="215" t="s">
        <v>220</v>
      </c>
      <c r="D210" s="215" t="s">
        <v>212</v>
      </c>
      <c r="E210" s="215" t="s">
        <v>275</v>
      </c>
      <c r="F210" s="214" t="s">
        <v>267</v>
      </c>
      <c r="G210" s="213">
        <v>1876</v>
      </c>
    </row>
    <row r="211" spans="1:7" ht="30">
      <c r="A211" s="216" t="s">
        <v>277</v>
      </c>
      <c r="B211" s="215" t="s">
        <v>418</v>
      </c>
      <c r="C211" s="215" t="s">
        <v>220</v>
      </c>
      <c r="D211" s="215" t="s">
        <v>212</v>
      </c>
      <c r="E211" s="215" t="s">
        <v>275</v>
      </c>
      <c r="F211" s="214" t="s">
        <v>276</v>
      </c>
      <c r="G211" s="213">
        <v>56</v>
      </c>
    </row>
    <row r="212" spans="1:7" ht="30">
      <c r="A212" s="216" t="s">
        <v>266</v>
      </c>
      <c r="B212" s="215" t="s">
        <v>418</v>
      </c>
      <c r="C212" s="215" t="s">
        <v>220</v>
      </c>
      <c r="D212" s="215" t="s">
        <v>212</v>
      </c>
      <c r="E212" s="215" t="s">
        <v>275</v>
      </c>
      <c r="F212" s="214" t="s">
        <v>263</v>
      </c>
      <c r="G212" s="213">
        <v>50</v>
      </c>
    </row>
    <row r="213" spans="1:7" ht="30">
      <c r="A213" s="217" t="s">
        <v>392</v>
      </c>
      <c r="B213" s="215" t="s">
        <v>418</v>
      </c>
      <c r="C213" s="215" t="s">
        <v>220</v>
      </c>
      <c r="D213" s="215" t="s">
        <v>212</v>
      </c>
      <c r="E213" s="215" t="s">
        <v>287</v>
      </c>
      <c r="F213" s="218"/>
      <c r="G213" s="213">
        <f>G214+G217</f>
        <v>13898.7</v>
      </c>
    </row>
    <row r="214" spans="1:7" ht="45">
      <c r="A214" s="217" t="s">
        <v>438</v>
      </c>
      <c r="B214" s="215" t="s">
        <v>418</v>
      </c>
      <c r="C214" s="215" t="s">
        <v>220</v>
      </c>
      <c r="D214" s="215" t="s">
        <v>212</v>
      </c>
      <c r="E214" s="215" t="s">
        <v>436</v>
      </c>
      <c r="F214" s="218"/>
      <c r="G214" s="213">
        <f>G215</f>
        <v>13848.7</v>
      </c>
    </row>
    <row r="215" spans="1:7" ht="30">
      <c r="A215" s="221" t="s">
        <v>268</v>
      </c>
      <c r="B215" s="215" t="s">
        <v>418</v>
      </c>
      <c r="C215" s="215" t="s">
        <v>220</v>
      </c>
      <c r="D215" s="215" t="s">
        <v>212</v>
      </c>
      <c r="E215" s="215" t="s">
        <v>436</v>
      </c>
      <c r="F215" s="218" t="s">
        <v>267</v>
      </c>
      <c r="G215" s="213">
        <v>13848.7</v>
      </c>
    </row>
    <row r="216" spans="1:7" ht="30">
      <c r="A216" s="217" t="s">
        <v>437</v>
      </c>
      <c r="B216" s="215" t="s">
        <v>418</v>
      </c>
      <c r="C216" s="215" t="s">
        <v>220</v>
      </c>
      <c r="D216" s="215" t="s">
        <v>212</v>
      </c>
      <c r="E216" s="215" t="s">
        <v>436</v>
      </c>
      <c r="F216" s="218" t="s">
        <v>267</v>
      </c>
      <c r="G216" s="213">
        <v>500</v>
      </c>
    </row>
    <row r="217" spans="1:7" ht="15">
      <c r="A217" s="217" t="s">
        <v>435</v>
      </c>
      <c r="B217" s="215" t="s">
        <v>418</v>
      </c>
      <c r="C217" s="215" t="s">
        <v>220</v>
      </c>
      <c r="D217" s="215" t="s">
        <v>212</v>
      </c>
      <c r="E217" s="215" t="s">
        <v>434</v>
      </c>
      <c r="F217" s="218"/>
      <c r="G217" s="213">
        <f>G218</f>
        <v>50</v>
      </c>
    </row>
    <row r="218" spans="1:7" ht="30">
      <c r="A218" s="221" t="s">
        <v>268</v>
      </c>
      <c r="B218" s="215" t="s">
        <v>418</v>
      </c>
      <c r="C218" s="215" t="s">
        <v>220</v>
      </c>
      <c r="D218" s="215" t="s">
        <v>212</v>
      </c>
      <c r="E218" s="215" t="s">
        <v>434</v>
      </c>
      <c r="F218" s="218" t="s">
        <v>267</v>
      </c>
      <c r="G218" s="213">
        <v>50</v>
      </c>
    </row>
    <row r="219" spans="1:7" ht="30">
      <c r="A219" s="217" t="s">
        <v>433</v>
      </c>
      <c r="B219" s="215" t="s">
        <v>418</v>
      </c>
      <c r="C219" s="215" t="s">
        <v>220</v>
      </c>
      <c r="D219" s="215" t="s">
        <v>212</v>
      </c>
      <c r="E219" s="215" t="s">
        <v>432</v>
      </c>
      <c r="F219" s="218"/>
      <c r="G219" s="213">
        <f>G220</f>
        <v>2000</v>
      </c>
    </row>
    <row r="220" spans="1:7" ht="45">
      <c r="A220" s="217" t="s">
        <v>431</v>
      </c>
      <c r="B220" s="215" t="s">
        <v>418</v>
      </c>
      <c r="C220" s="215" t="s">
        <v>220</v>
      </c>
      <c r="D220" s="215" t="s">
        <v>212</v>
      </c>
      <c r="E220" s="215" t="s">
        <v>430</v>
      </c>
      <c r="F220" s="218"/>
      <c r="G220" s="213">
        <f>G221</f>
        <v>2000</v>
      </c>
    </row>
    <row r="221" spans="1:7" ht="30">
      <c r="A221" s="221" t="s">
        <v>268</v>
      </c>
      <c r="B221" s="215" t="s">
        <v>418</v>
      </c>
      <c r="C221" s="215" t="s">
        <v>220</v>
      </c>
      <c r="D221" s="215" t="s">
        <v>212</v>
      </c>
      <c r="E221" s="215" t="s">
        <v>430</v>
      </c>
      <c r="F221" s="218" t="s">
        <v>267</v>
      </c>
      <c r="G221" s="213">
        <v>2000</v>
      </c>
    </row>
    <row r="222" spans="1:7" ht="15">
      <c r="A222" s="217" t="s">
        <v>429</v>
      </c>
      <c r="B222" s="215" t="s">
        <v>418</v>
      </c>
      <c r="C222" s="215" t="s">
        <v>210</v>
      </c>
      <c r="D222" s="215"/>
      <c r="E222" s="215"/>
      <c r="F222" s="218"/>
      <c r="G222" s="213">
        <f>G223</f>
        <v>700</v>
      </c>
    </row>
    <row r="223" spans="1:8" ht="15">
      <c r="A223" s="217" t="s">
        <v>428</v>
      </c>
      <c r="B223" s="215" t="s">
        <v>418</v>
      </c>
      <c r="C223" s="215" t="s">
        <v>210</v>
      </c>
      <c r="D223" s="215" t="s">
        <v>208</v>
      </c>
      <c r="E223" s="215"/>
      <c r="F223" s="218"/>
      <c r="G223" s="213">
        <f>G224</f>
        <v>700</v>
      </c>
      <c r="H223" s="204"/>
    </row>
    <row r="224" spans="1:7" ht="15">
      <c r="A224" s="217" t="s">
        <v>427</v>
      </c>
      <c r="B224" s="215" t="s">
        <v>418</v>
      </c>
      <c r="C224" s="215" t="s">
        <v>210</v>
      </c>
      <c r="D224" s="215" t="s">
        <v>208</v>
      </c>
      <c r="E224" s="215" t="s">
        <v>425</v>
      </c>
      <c r="F224" s="218"/>
      <c r="G224" s="213">
        <f>G225</f>
        <v>700</v>
      </c>
    </row>
    <row r="225" spans="1:7" ht="60">
      <c r="A225" s="221" t="s">
        <v>426</v>
      </c>
      <c r="B225" s="215" t="s">
        <v>418</v>
      </c>
      <c r="C225" s="215" t="s">
        <v>210</v>
      </c>
      <c r="D225" s="215" t="s">
        <v>208</v>
      </c>
      <c r="E225" s="215" t="s">
        <v>425</v>
      </c>
      <c r="F225" s="218" t="s">
        <v>289</v>
      </c>
      <c r="G225" s="213">
        <v>700</v>
      </c>
    </row>
    <row r="226" spans="1:7" ht="15">
      <c r="A226" s="221" t="s">
        <v>333</v>
      </c>
      <c r="B226" s="215" t="s">
        <v>418</v>
      </c>
      <c r="C226" s="215" t="s">
        <v>185</v>
      </c>
      <c r="D226" s="215"/>
      <c r="E226" s="215"/>
      <c r="F226" s="218"/>
      <c r="G226" s="213">
        <f>G227+G233</f>
        <v>6687.5</v>
      </c>
    </row>
    <row r="227" spans="1:7" ht="15">
      <c r="A227" s="217" t="s">
        <v>180</v>
      </c>
      <c r="B227" s="215" t="s">
        <v>418</v>
      </c>
      <c r="C227" s="215" t="s">
        <v>185</v>
      </c>
      <c r="D227" s="215" t="s">
        <v>181</v>
      </c>
      <c r="E227" s="215"/>
      <c r="F227" s="218"/>
      <c r="G227" s="213">
        <f>G228</f>
        <v>2851.5</v>
      </c>
    </row>
    <row r="228" spans="1:7" ht="30">
      <c r="A228" s="217" t="s">
        <v>288</v>
      </c>
      <c r="B228" s="215" t="s">
        <v>418</v>
      </c>
      <c r="C228" s="215" t="s">
        <v>185</v>
      </c>
      <c r="D228" s="215" t="s">
        <v>181</v>
      </c>
      <c r="E228" s="215" t="s">
        <v>332</v>
      </c>
      <c r="F228" s="218"/>
      <c r="G228" s="213">
        <f>G229+G231</f>
        <v>2851.5</v>
      </c>
    </row>
    <row r="229" spans="1:7" ht="30">
      <c r="A229" s="217" t="s">
        <v>424</v>
      </c>
      <c r="B229" s="215" t="s">
        <v>418</v>
      </c>
      <c r="C229" s="215" t="s">
        <v>185</v>
      </c>
      <c r="D229" s="215" t="s">
        <v>181</v>
      </c>
      <c r="E229" s="215" t="s">
        <v>422</v>
      </c>
      <c r="F229" s="218"/>
      <c r="G229" s="213">
        <f>G230</f>
        <v>500</v>
      </c>
    </row>
    <row r="230" spans="1:7" ht="15">
      <c r="A230" s="219" t="s">
        <v>423</v>
      </c>
      <c r="B230" s="215" t="s">
        <v>418</v>
      </c>
      <c r="C230" s="215" t="s">
        <v>185</v>
      </c>
      <c r="D230" s="215" t="s">
        <v>181</v>
      </c>
      <c r="E230" s="215" t="s">
        <v>422</v>
      </c>
      <c r="F230" s="218" t="s">
        <v>421</v>
      </c>
      <c r="G230" s="213">
        <v>500</v>
      </c>
    </row>
    <row r="231" spans="1:7" ht="45">
      <c r="A231" s="217" t="s">
        <v>420</v>
      </c>
      <c r="B231" s="215" t="s">
        <v>418</v>
      </c>
      <c r="C231" s="215" t="s">
        <v>185</v>
      </c>
      <c r="D231" s="215" t="s">
        <v>181</v>
      </c>
      <c r="E231" s="215" t="s">
        <v>330</v>
      </c>
      <c r="F231" s="218"/>
      <c r="G231" s="213">
        <f>G232</f>
        <v>2351.5</v>
      </c>
    </row>
    <row r="232" spans="1:7" ht="30">
      <c r="A232" s="221" t="s">
        <v>268</v>
      </c>
      <c r="B232" s="215" t="s">
        <v>418</v>
      </c>
      <c r="C232" s="215" t="s">
        <v>185</v>
      </c>
      <c r="D232" s="215" t="s">
        <v>181</v>
      </c>
      <c r="E232" s="215" t="s">
        <v>330</v>
      </c>
      <c r="F232" s="218" t="s">
        <v>267</v>
      </c>
      <c r="G232" s="213">
        <v>2351.5</v>
      </c>
    </row>
    <row r="233" spans="1:7" ht="15">
      <c r="A233" s="219" t="s">
        <v>176</v>
      </c>
      <c r="B233" s="215" t="s">
        <v>418</v>
      </c>
      <c r="C233" s="215" t="s">
        <v>185</v>
      </c>
      <c r="D233" s="215" t="s">
        <v>177</v>
      </c>
      <c r="E233" s="215"/>
      <c r="F233" s="218"/>
      <c r="G233" s="213">
        <f>G234</f>
        <v>3836</v>
      </c>
    </row>
    <row r="234" spans="1:7" ht="30">
      <c r="A234" s="219" t="s">
        <v>419</v>
      </c>
      <c r="B234" s="215" t="s">
        <v>418</v>
      </c>
      <c r="C234" s="215" t="s">
        <v>185</v>
      </c>
      <c r="D234" s="215" t="s">
        <v>177</v>
      </c>
      <c r="E234" s="215" t="s">
        <v>417</v>
      </c>
      <c r="F234" s="218"/>
      <c r="G234" s="213">
        <f>G235</f>
        <v>3836</v>
      </c>
    </row>
    <row r="235" spans="1:7" ht="64.5" customHeight="1">
      <c r="A235" s="216" t="s">
        <v>299</v>
      </c>
      <c r="B235" s="215" t="s">
        <v>418</v>
      </c>
      <c r="C235" s="215" t="s">
        <v>185</v>
      </c>
      <c r="D235" s="215" t="s">
        <v>177</v>
      </c>
      <c r="E235" s="215" t="s">
        <v>417</v>
      </c>
      <c r="F235" s="218" t="s">
        <v>297</v>
      </c>
      <c r="G235" s="213">
        <v>3836</v>
      </c>
    </row>
    <row r="236" spans="1:7" ht="43.5" customHeight="1">
      <c r="A236" s="242" t="s">
        <v>416</v>
      </c>
      <c r="B236" s="241" t="s">
        <v>407</v>
      </c>
      <c r="C236" s="222"/>
      <c r="D236" s="222"/>
      <c r="E236" s="240"/>
      <c r="F236" s="232"/>
      <c r="G236" s="236">
        <f>G237+G246</f>
        <v>10467</v>
      </c>
    </row>
    <row r="237" spans="1:7" ht="18" customHeight="1">
      <c r="A237" s="217" t="s">
        <v>415</v>
      </c>
      <c r="B237" s="239" t="s">
        <v>407</v>
      </c>
      <c r="C237" s="215" t="s">
        <v>254</v>
      </c>
      <c r="D237" s="215"/>
      <c r="E237" s="215"/>
      <c r="F237" s="218"/>
      <c r="G237" s="213">
        <f>G238</f>
        <v>10364</v>
      </c>
    </row>
    <row r="238" spans="1:7" ht="21" customHeight="1">
      <c r="A238" s="217" t="s">
        <v>237</v>
      </c>
      <c r="B238" s="215" t="s">
        <v>407</v>
      </c>
      <c r="C238" s="215" t="s">
        <v>254</v>
      </c>
      <c r="D238" s="215" t="s">
        <v>238</v>
      </c>
      <c r="E238" s="215"/>
      <c r="F238" s="218"/>
      <c r="G238" s="213">
        <f>G239</f>
        <v>10364</v>
      </c>
    </row>
    <row r="239" spans="1:7" ht="30" customHeight="1">
      <c r="A239" s="217" t="s">
        <v>414</v>
      </c>
      <c r="B239" s="215" t="s">
        <v>407</v>
      </c>
      <c r="C239" s="215" t="s">
        <v>254</v>
      </c>
      <c r="D239" s="215" t="s">
        <v>238</v>
      </c>
      <c r="E239" s="215" t="s">
        <v>413</v>
      </c>
      <c r="F239" s="218"/>
      <c r="G239" s="213">
        <f>G240</f>
        <v>10364</v>
      </c>
    </row>
    <row r="240" spans="1:7" ht="30" customHeight="1">
      <c r="A240" s="217" t="s">
        <v>412</v>
      </c>
      <c r="B240" s="215" t="s">
        <v>407</v>
      </c>
      <c r="C240" s="215" t="s">
        <v>254</v>
      </c>
      <c r="D240" s="215" t="s">
        <v>238</v>
      </c>
      <c r="E240" s="215" t="s">
        <v>411</v>
      </c>
      <c r="F240" s="218"/>
      <c r="G240" s="213">
        <f>G241+G242+G243+G244+G245</f>
        <v>10364</v>
      </c>
    </row>
    <row r="241" spans="1:7" ht="24" customHeight="1">
      <c r="A241" s="216" t="s">
        <v>272</v>
      </c>
      <c r="B241" s="215" t="s">
        <v>407</v>
      </c>
      <c r="C241" s="215" t="s">
        <v>254</v>
      </c>
      <c r="D241" s="215" t="s">
        <v>238</v>
      </c>
      <c r="E241" s="215" t="s">
        <v>411</v>
      </c>
      <c r="F241" s="214" t="s">
        <v>271</v>
      </c>
      <c r="G241" s="213">
        <v>4707</v>
      </c>
    </row>
    <row r="242" spans="1:7" ht="31.5" customHeight="1">
      <c r="A242" s="216" t="s">
        <v>270</v>
      </c>
      <c r="B242" s="215" t="s">
        <v>407</v>
      </c>
      <c r="C242" s="215" t="s">
        <v>254</v>
      </c>
      <c r="D242" s="215" t="s">
        <v>238</v>
      </c>
      <c r="E242" s="215" t="s">
        <v>411</v>
      </c>
      <c r="F242" s="214" t="s">
        <v>269</v>
      </c>
      <c r="G242" s="213">
        <v>80</v>
      </c>
    </row>
    <row r="243" spans="1:7" ht="30">
      <c r="A243" s="217" t="s">
        <v>268</v>
      </c>
      <c r="B243" s="215" t="s">
        <v>407</v>
      </c>
      <c r="C243" s="215" t="s">
        <v>254</v>
      </c>
      <c r="D243" s="215" t="s">
        <v>238</v>
      </c>
      <c r="E243" s="215" t="s">
        <v>411</v>
      </c>
      <c r="F243" s="214" t="s">
        <v>267</v>
      </c>
      <c r="G243" s="213">
        <v>5246</v>
      </c>
    </row>
    <row r="244" spans="1:7" ht="30" customHeight="1">
      <c r="A244" s="216" t="s">
        <v>277</v>
      </c>
      <c r="B244" s="215" t="s">
        <v>407</v>
      </c>
      <c r="C244" s="215" t="s">
        <v>254</v>
      </c>
      <c r="D244" s="215" t="s">
        <v>238</v>
      </c>
      <c r="E244" s="215" t="s">
        <v>411</v>
      </c>
      <c r="F244" s="214" t="s">
        <v>276</v>
      </c>
      <c r="G244" s="213">
        <v>320</v>
      </c>
    </row>
    <row r="245" spans="1:7" ht="30" customHeight="1">
      <c r="A245" s="216" t="s">
        <v>266</v>
      </c>
      <c r="B245" s="215" t="s">
        <v>407</v>
      </c>
      <c r="C245" s="215" t="s">
        <v>254</v>
      </c>
      <c r="D245" s="215" t="s">
        <v>238</v>
      </c>
      <c r="E245" s="215" t="s">
        <v>411</v>
      </c>
      <c r="F245" s="214" t="s">
        <v>263</v>
      </c>
      <c r="G245" s="213">
        <v>11</v>
      </c>
    </row>
    <row r="246" spans="1:7" ht="17.25" customHeight="1">
      <c r="A246" s="217" t="s">
        <v>410</v>
      </c>
      <c r="B246" s="215" t="s">
        <v>407</v>
      </c>
      <c r="C246" s="215" t="s">
        <v>220</v>
      </c>
      <c r="D246" s="215"/>
      <c r="E246" s="215"/>
      <c r="F246" s="218"/>
      <c r="G246" s="213">
        <f>G247</f>
        <v>103</v>
      </c>
    </row>
    <row r="247" spans="1:7" ht="18.75" customHeight="1">
      <c r="A247" s="217" t="s">
        <v>213</v>
      </c>
      <c r="B247" s="215" t="s">
        <v>407</v>
      </c>
      <c r="C247" s="215" t="s">
        <v>220</v>
      </c>
      <c r="D247" s="215" t="s">
        <v>214</v>
      </c>
      <c r="E247" s="215"/>
      <c r="F247" s="218"/>
      <c r="G247" s="213">
        <f>G248</f>
        <v>103</v>
      </c>
    </row>
    <row r="248" spans="1:7" ht="22.5" customHeight="1">
      <c r="A248" s="217" t="s">
        <v>213</v>
      </c>
      <c r="B248" s="215" t="s">
        <v>407</v>
      </c>
      <c r="C248" s="215" t="s">
        <v>220</v>
      </c>
      <c r="D248" s="215" t="s">
        <v>214</v>
      </c>
      <c r="E248" s="215"/>
      <c r="F248" s="218"/>
      <c r="G248" s="213">
        <f>G249</f>
        <v>103</v>
      </c>
    </row>
    <row r="249" spans="1:7" ht="22.5" customHeight="1">
      <c r="A249" s="217" t="s">
        <v>213</v>
      </c>
      <c r="B249" s="215" t="s">
        <v>407</v>
      </c>
      <c r="C249" s="215" t="s">
        <v>220</v>
      </c>
      <c r="D249" s="215" t="s">
        <v>214</v>
      </c>
      <c r="E249" s="215" t="s">
        <v>409</v>
      </c>
      <c r="F249" s="218"/>
      <c r="G249" s="213">
        <f>G250</f>
        <v>103</v>
      </c>
    </row>
    <row r="250" spans="1:7" ht="30" customHeight="1">
      <c r="A250" s="219" t="s">
        <v>408</v>
      </c>
      <c r="B250" s="215" t="s">
        <v>407</v>
      </c>
      <c r="C250" s="215" t="s">
        <v>220</v>
      </c>
      <c r="D250" s="215" t="s">
        <v>214</v>
      </c>
      <c r="E250" s="215" t="s">
        <v>406</v>
      </c>
      <c r="F250" s="218"/>
      <c r="G250" s="213">
        <f>G251</f>
        <v>103</v>
      </c>
    </row>
    <row r="251" spans="1:7" ht="30" customHeight="1">
      <c r="A251" s="217" t="s">
        <v>268</v>
      </c>
      <c r="B251" s="215" t="s">
        <v>407</v>
      </c>
      <c r="C251" s="215" t="s">
        <v>220</v>
      </c>
      <c r="D251" s="215" t="s">
        <v>214</v>
      </c>
      <c r="E251" s="215" t="s">
        <v>406</v>
      </c>
      <c r="F251" s="218" t="s">
        <v>267</v>
      </c>
      <c r="G251" s="213">
        <v>103</v>
      </c>
    </row>
    <row r="252" spans="1:7" ht="48" customHeight="1">
      <c r="A252" s="226" t="s">
        <v>405</v>
      </c>
      <c r="B252" s="225" t="s">
        <v>398</v>
      </c>
      <c r="C252" s="238"/>
      <c r="D252" s="238"/>
      <c r="E252" s="238"/>
      <c r="F252" s="237"/>
      <c r="G252" s="236">
        <f>G253+G258</f>
        <v>16309</v>
      </c>
    </row>
    <row r="253" spans="1:7" ht="22.5" customHeight="1">
      <c r="A253" s="217" t="s">
        <v>309</v>
      </c>
      <c r="B253" s="215" t="s">
        <v>398</v>
      </c>
      <c r="C253" s="215" t="s">
        <v>206</v>
      </c>
      <c r="D253" s="215"/>
      <c r="E253" s="215"/>
      <c r="F253" s="218"/>
      <c r="G253" s="213">
        <f>G254</f>
        <v>5518</v>
      </c>
    </row>
    <row r="254" spans="1:7" ht="22.5" customHeight="1">
      <c r="A254" s="217" t="s">
        <v>201</v>
      </c>
      <c r="B254" s="215" t="s">
        <v>398</v>
      </c>
      <c r="C254" s="215" t="s">
        <v>206</v>
      </c>
      <c r="D254" s="215" t="s">
        <v>202</v>
      </c>
      <c r="E254" s="215"/>
      <c r="F254" s="218"/>
      <c r="G254" s="213">
        <f>G255</f>
        <v>5518</v>
      </c>
    </row>
    <row r="255" spans="1:7" ht="24" customHeight="1">
      <c r="A255" s="217" t="s">
        <v>308</v>
      </c>
      <c r="B255" s="215" t="s">
        <v>398</v>
      </c>
      <c r="C255" s="215" t="s">
        <v>206</v>
      </c>
      <c r="D255" s="215" t="s">
        <v>202</v>
      </c>
      <c r="E255" s="215" t="s">
        <v>307</v>
      </c>
      <c r="F255" s="218"/>
      <c r="G255" s="213">
        <f>G256</f>
        <v>5518</v>
      </c>
    </row>
    <row r="256" spans="1:7" ht="35.25" customHeight="1">
      <c r="A256" s="217" t="s">
        <v>273</v>
      </c>
      <c r="B256" s="215" t="s">
        <v>398</v>
      </c>
      <c r="C256" s="215" t="s">
        <v>206</v>
      </c>
      <c r="D256" s="215" t="s">
        <v>202</v>
      </c>
      <c r="E256" s="215" t="s">
        <v>306</v>
      </c>
      <c r="F256" s="218"/>
      <c r="G256" s="213">
        <f>G257</f>
        <v>5518</v>
      </c>
    </row>
    <row r="257" spans="1:7" ht="63.75" customHeight="1">
      <c r="A257" s="216" t="s">
        <v>299</v>
      </c>
      <c r="B257" s="215" t="s">
        <v>398</v>
      </c>
      <c r="C257" s="215" t="s">
        <v>206</v>
      </c>
      <c r="D257" s="215" t="s">
        <v>202</v>
      </c>
      <c r="E257" s="215" t="s">
        <v>306</v>
      </c>
      <c r="F257" s="218" t="s">
        <v>297</v>
      </c>
      <c r="G257" s="213">
        <f>5518</f>
        <v>5518</v>
      </c>
    </row>
    <row r="258" spans="1:7" ht="20.25" customHeight="1">
      <c r="A258" s="217" t="s">
        <v>315</v>
      </c>
      <c r="B258" s="215" t="s">
        <v>398</v>
      </c>
      <c r="C258" s="215" t="s">
        <v>175</v>
      </c>
      <c r="D258" s="215"/>
      <c r="E258" s="215"/>
      <c r="F258" s="218"/>
      <c r="G258" s="213">
        <f>G259+G264</f>
        <v>10791</v>
      </c>
    </row>
    <row r="259" spans="1:7" ht="22.5" customHeight="1">
      <c r="A259" s="217" t="s">
        <v>288</v>
      </c>
      <c r="B259" s="215" t="s">
        <v>398</v>
      </c>
      <c r="C259" s="215" t="s">
        <v>175</v>
      </c>
      <c r="D259" s="215" t="s">
        <v>173</v>
      </c>
      <c r="E259" s="215" t="s">
        <v>287</v>
      </c>
      <c r="F259" s="218"/>
      <c r="G259" s="213">
        <f>G260+G262</f>
        <v>6922</v>
      </c>
    </row>
    <row r="260" spans="1:7" ht="42.75" customHeight="1">
      <c r="A260" s="217" t="s">
        <v>314</v>
      </c>
      <c r="B260" s="215" t="s">
        <v>398</v>
      </c>
      <c r="C260" s="215" t="s">
        <v>175</v>
      </c>
      <c r="D260" s="215" t="s">
        <v>173</v>
      </c>
      <c r="E260" s="215" t="s">
        <v>313</v>
      </c>
      <c r="F260" s="218"/>
      <c r="G260" s="213">
        <f>G261</f>
        <v>6872</v>
      </c>
    </row>
    <row r="261" spans="1:7" ht="30" customHeight="1">
      <c r="A261" s="217" t="s">
        <v>268</v>
      </c>
      <c r="B261" s="215" t="s">
        <v>398</v>
      </c>
      <c r="C261" s="215" t="s">
        <v>175</v>
      </c>
      <c r="D261" s="215" t="s">
        <v>173</v>
      </c>
      <c r="E261" s="215" t="s">
        <v>311</v>
      </c>
      <c r="F261" s="218" t="s">
        <v>267</v>
      </c>
      <c r="G261" s="213">
        <v>6872</v>
      </c>
    </row>
    <row r="262" spans="1:7" ht="49.5" customHeight="1">
      <c r="A262" s="217" t="s">
        <v>404</v>
      </c>
      <c r="B262" s="215" t="s">
        <v>398</v>
      </c>
      <c r="C262" s="215" t="s">
        <v>175</v>
      </c>
      <c r="D262" s="215" t="s">
        <v>173</v>
      </c>
      <c r="E262" s="215" t="s">
        <v>403</v>
      </c>
      <c r="F262" s="218"/>
      <c r="G262" s="213">
        <f>G263</f>
        <v>50</v>
      </c>
    </row>
    <row r="263" spans="1:7" ht="30" customHeight="1">
      <c r="A263" s="217" t="s">
        <v>268</v>
      </c>
      <c r="B263" s="215" t="s">
        <v>398</v>
      </c>
      <c r="C263" s="215" t="s">
        <v>175</v>
      </c>
      <c r="D263" s="215" t="s">
        <v>173</v>
      </c>
      <c r="E263" s="215" t="s">
        <v>402</v>
      </c>
      <c r="F263" s="218" t="s">
        <v>267</v>
      </c>
      <c r="G263" s="213">
        <v>50</v>
      </c>
    </row>
    <row r="264" spans="1:7" ht="30" customHeight="1">
      <c r="A264" s="217" t="s">
        <v>401</v>
      </c>
      <c r="B264" s="215" t="s">
        <v>398</v>
      </c>
      <c r="C264" s="215" t="s">
        <v>175</v>
      </c>
      <c r="D264" s="215" t="s">
        <v>171</v>
      </c>
      <c r="E264" s="215"/>
      <c r="F264" s="218"/>
      <c r="G264" s="213">
        <f>G265+G271</f>
        <v>3869</v>
      </c>
    </row>
    <row r="265" spans="1:7" ht="63.75" customHeight="1">
      <c r="A265" s="219" t="s">
        <v>352</v>
      </c>
      <c r="B265" s="215" t="s">
        <v>398</v>
      </c>
      <c r="C265" s="215" t="s">
        <v>175</v>
      </c>
      <c r="D265" s="215" t="s">
        <v>171</v>
      </c>
      <c r="E265" s="215" t="s">
        <v>280</v>
      </c>
      <c r="F265" s="218"/>
      <c r="G265" s="213">
        <f>G266</f>
        <v>1926</v>
      </c>
    </row>
    <row r="266" spans="1:7" ht="23.25" customHeight="1">
      <c r="A266" s="219" t="s">
        <v>279</v>
      </c>
      <c r="B266" s="215" t="s">
        <v>398</v>
      </c>
      <c r="C266" s="215" t="s">
        <v>175</v>
      </c>
      <c r="D266" s="215" t="s">
        <v>171</v>
      </c>
      <c r="E266" s="215" t="s">
        <v>275</v>
      </c>
      <c r="F266" s="218"/>
      <c r="G266" s="213">
        <f>G267+G268+G269+G270</f>
        <v>1926</v>
      </c>
    </row>
    <row r="267" spans="1:7" ht="23.25" customHeight="1">
      <c r="A267" s="216" t="s">
        <v>272</v>
      </c>
      <c r="B267" s="215" t="s">
        <v>398</v>
      </c>
      <c r="C267" s="215" t="s">
        <v>175</v>
      </c>
      <c r="D267" s="215" t="s">
        <v>171</v>
      </c>
      <c r="E267" s="215" t="s">
        <v>275</v>
      </c>
      <c r="F267" s="214" t="s">
        <v>278</v>
      </c>
      <c r="G267" s="213">
        <v>1693</v>
      </c>
    </row>
    <row r="268" spans="1:7" ht="33" customHeight="1">
      <c r="A268" s="217" t="s">
        <v>268</v>
      </c>
      <c r="B268" s="215" t="s">
        <v>398</v>
      </c>
      <c r="C268" s="215" t="s">
        <v>175</v>
      </c>
      <c r="D268" s="215" t="s">
        <v>171</v>
      </c>
      <c r="E268" s="215" t="s">
        <v>275</v>
      </c>
      <c r="F268" s="214" t="s">
        <v>267</v>
      </c>
      <c r="G268" s="213">
        <v>183</v>
      </c>
    </row>
    <row r="269" spans="1:7" ht="30.75" customHeight="1">
      <c r="A269" s="216" t="s">
        <v>277</v>
      </c>
      <c r="B269" s="215" t="s">
        <v>398</v>
      </c>
      <c r="C269" s="215" t="s">
        <v>175</v>
      </c>
      <c r="D269" s="215" t="s">
        <v>171</v>
      </c>
      <c r="E269" s="215" t="s">
        <v>275</v>
      </c>
      <c r="F269" s="214" t="s">
        <v>276</v>
      </c>
      <c r="G269" s="213">
        <v>50</v>
      </c>
    </row>
    <row r="270" spans="1:7" ht="33.75" customHeight="1">
      <c r="A270" s="216" t="s">
        <v>266</v>
      </c>
      <c r="B270" s="215" t="s">
        <v>398</v>
      </c>
      <c r="C270" s="215" t="s">
        <v>175</v>
      </c>
      <c r="D270" s="215" t="s">
        <v>171</v>
      </c>
      <c r="E270" s="215" t="s">
        <v>275</v>
      </c>
      <c r="F270" s="214" t="s">
        <v>263</v>
      </c>
      <c r="G270" s="213">
        <v>0</v>
      </c>
    </row>
    <row r="271" spans="1:7" ht="91.5" customHeight="1">
      <c r="A271" s="217" t="s">
        <v>274</v>
      </c>
      <c r="B271" s="215" t="s">
        <v>398</v>
      </c>
      <c r="C271" s="215" t="s">
        <v>175</v>
      </c>
      <c r="D271" s="215" t="s">
        <v>171</v>
      </c>
      <c r="E271" s="215" t="s">
        <v>400</v>
      </c>
      <c r="F271" s="218"/>
      <c r="G271" s="213">
        <f>G272</f>
        <v>1943</v>
      </c>
    </row>
    <row r="272" spans="1:7" ht="33" customHeight="1">
      <c r="A272" s="217" t="s">
        <v>399</v>
      </c>
      <c r="B272" s="215" t="s">
        <v>398</v>
      </c>
      <c r="C272" s="215" t="s">
        <v>175</v>
      </c>
      <c r="D272" s="215" t="s">
        <v>171</v>
      </c>
      <c r="E272" s="215" t="s">
        <v>348</v>
      </c>
      <c r="F272" s="218"/>
      <c r="G272" s="213">
        <f>G273+G274+G275+G276+G277</f>
        <v>1943</v>
      </c>
    </row>
    <row r="273" spans="1:7" ht="25.5" customHeight="1">
      <c r="A273" s="216" t="s">
        <v>272</v>
      </c>
      <c r="B273" s="215" t="s">
        <v>398</v>
      </c>
      <c r="C273" s="215" t="s">
        <v>175</v>
      </c>
      <c r="D273" s="215" t="s">
        <v>171</v>
      </c>
      <c r="E273" s="215" t="s">
        <v>348</v>
      </c>
      <c r="F273" s="214" t="s">
        <v>271</v>
      </c>
      <c r="G273" s="213">
        <v>1557</v>
      </c>
    </row>
    <row r="274" spans="1:7" ht="33" customHeight="1">
      <c r="A274" s="216" t="s">
        <v>270</v>
      </c>
      <c r="B274" s="215" t="s">
        <v>398</v>
      </c>
      <c r="C274" s="215" t="s">
        <v>175</v>
      </c>
      <c r="D274" s="215" t="s">
        <v>171</v>
      </c>
      <c r="E274" s="215" t="s">
        <v>348</v>
      </c>
      <c r="F274" s="214" t="s">
        <v>269</v>
      </c>
      <c r="G274" s="213">
        <v>77</v>
      </c>
    </row>
    <row r="275" spans="1:7" ht="33" customHeight="1">
      <c r="A275" s="217" t="s">
        <v>268</v>
      </c>
      <c r="B275" s="215" t="s">
        <v>398</v>
      </c>
      <c r="C275" s="215" t="s">
        <v>175</v>
      </c>
      <c r="D275" s="215" t="s">
        <v>171</v>
      </c>
      <c r="E275" s="215" t="s">
        <v>348</v>
      </c>
      <c r="F275" s="214" t="s">
        <v>267</v>
      </c>
      <c r="G275" s="213">
        <v>293.8</v>
      </c>
    </row>
    <row r="276" spans="1:7" ht="30.75" customHeight="1">
      <c r="A276" s="216" t="s">
        <v>277</v>
      </c>
      <c r="B276" s="215" t="s">
        <v>398</v>
      </c>
      <c r="C276" s="215" t="s">
        <v>175</v>
      </c>
      <c r="D276" s="215" t="s">
        <v>171</v>
      </c>
      <c r="E276" s="215" t="s">
        <v>348</v>
      </c>
      <c r="F276" s="214" t="s">
        <v>276</v>
      </c>
      <c r="G276" s="213">
        <v>12</v>
      </c>
    </row>
    <row r="277" spans="1:7" ht="38.25" customHeight="1">
      <c r="A277" s="216" t="s">
        <v>266</v>
      </c>
      <c r="B277" s="215" t="s">
        <v>398</v>
      </c>
      <c r="C277" s="215" t="s">
        <v>175</v>
      </c>
      <c r="D277" s="215" t="s">
        <v>171</v>
      </c>
      <c r="E277" s="215" t="s">
        <v>348</v>
      </c>
      <c r="F277" s="214" t="s">
        <v>263</v>
      </c>
      <c r="G277" s="213">
        <v>3.2</v>
      </c>
    </row>
    <row r="278" spans="1:7" ht="57.75" customHeight="1">
      <c r="A278" s="226" t="s">
        <v>397</v>
      </c>
      <c r="B278" s="225" t="s">
        <v>386</v>
      </c>
      <c r="C278" s="238"/>
      <c r="D278" s="238"/>
      <c r="E278" s="238"/>
      <c r="F278" s="237"/>
      <c r="G278" s="236">
        <f>G279+G293</f>
        <v>11999</v>
      </c>
    </row>
    <row r="279" spans="1:7" ht="36" customHeight="1">
      <c r="A279" s="217" t="s">
        <v>396</v>
      </c>
      <c r="B279" s="215" t="s">
        <v>386</v>
      </c>
      <c r="C279" s="215" t="s">
        <v>236</v>
      </c>
      <c r="D279" s="215"/>
      <c r="E279" s="215"/>
      <c r="F279" s="218"/>
      <c r="G279" s="213">
        <f>G280</f>
        <v>11681</v>
      </c>
    </row>
    <row r="280" spans="1:7" ht="48" customHeight="1">
      <c r="A280" s="221" t="s">
        <v>231</v>
      </c>
      <c r="B280" s="215" t="s">
        <v>386</v>
      </c>
      <c r="C280" s="215" t="s">
        <v>236</v>
      </c>
      <c r="D280" s="215" t="s">
        <v>232</v>
      </c>
      <c r="E280" s="215"/>
      <c r="F280" s="218"/>
      <c r="G280" s="213">
        <f>G281+G287</f>
        <v>11681</v>
      </c>
    </row>
    <row r="281" spans="1:7" ht="23.25" customHeight="1">
      <c r="A281" s="217" t="s">
        <v>395</v>
      </c>
      <c r="B281" s="215" t="s">
        <v>386</v>
      </c>
      <c r="C281" s="215" t="s">
        <v>236</v>
      </c>
      <c r="D281" s="215" t="s">
        <v>232</v>
      </c>
      <c r="E281" s="215" t="s">
        <v>394</v>
      </c>
      <c r="F281" s="218"/>
      <c r="G281" s="213">
        <f>G282+G284+G283+G285+G286</f>
        <v>11461</v>
      </c>
    </row>
    <row r="282" spans="1:7" ht="15">
      <c r="A282" s="216" t="s">
        <v>272</v>
      </c>
      <c r="B282" s="215" t="s">
        <v>386</v>
      </c>
      <c r="C282" s="215" t="s">
        <v>236</v>
      </c>
      <c r="D282" s="215" t="s">
        <v>232</v>
      </c>
      <c r="E282" s="215" t="s">
        <v>393</v>
      </c>
      <c r="F282" s="214" t="s">
        <v>271</v>
      </c>
      <c r="G282" s="213">
        <v>9117</v>
      </c>
    </row>
    <row r="283" spans="1:7" ht="30">
      <c r="A283" s="216" t="s">
        <v>270</v>
      </c>
      <c r="B283" s="215" t="s">
        <v>386</v>
      </c>
      <c r="C283" s="215" t="s">
        <v>236</v>
      </c>
      <c r="D283" s="215" t="s">
        <v>232</v>
      </c>
      <c r="E283" s="215" t="s">
        <v>393</v>
      </c>
      <c r="F283" s="214" t="s">
        <v>269</v>
      </c>
      <c r="G283" s="213">
        <v>200</v>
      </c>
    </row>
    <row r="284" spans="1:7" ht="30">
      <c r="A284" s="217" t="s">
        <v>268</v>
      </c>
      <c r="B284" s="215" t="s">
        <v>386</v>
      </c>
      <c r="C284" s="215" t="s">
        <v>236</v>
      </c>
      <c r="D284" s="215" t="s">
        <v>232</v>
      </c>
      <c r="E284" s="215" t="s">
        <v>393</v>
      </c>
      <c r="F284" s="214" t="s">
        <v>267</v>
      </c>
      <c r="G284" s="213">
        <v>2050</v>
      </c>
    </row>
    <row r="285" spans="1:7" ht="30">
      <c r="A285" s="216" t="s">
        <v>277</v>
      </c>
      <c r="B285" s="215" t="s">
        <v>386</v>
      </c>
      <c r="C285" s="215" t="s">
        <v>236</v>
      </c>
      <c r="D285" s="215" t="s">
        <v>232</v>
      </c>
      <c r="E285" s="215" t="s">
        <v>393</v>
      </c>
      <c r="F285" s="214" t="s">
        <v>276</v>
      </c>
      <c r="G285" s="213">
        <v>91</v>
      </c>
    </row>
    <row r="286" spans="1:7" ht="30">
      <c r="A286" s="216" t="s">
        <v>266</v>
      </c>
      <c r="B286" s="215" t="s">
        <v>386</v>
      </c>
      <c r="C286" s="215" t="s">
        <v>236</v>
      </c>
      <c r="D286" s="215" t="s">
        <v>232</v>
      </c>
      <c r="E286" s="215" t="s">
        <v>393</v>
      </c>
      <c r="F286" s="214" t="s">
        <v>263</v>
      </c>
      <c r="G286" s="213">
        <v>3</v>
      </c>
    </row>
    <row r="287" spans="1:7" ht="30">
      <c r="A287" s="217" t="s">
        <v>392</v>
      </c>
      <c r="B287" s="215" t="s">
        <v>386</v>
      </c>
      <c r="C287" s="215" t="s">
        <v>236</v>
      </c>
      <c r="D287" s="215" t="s">
        <v>232</v>
      </c>
      <c r="E287" s="215" t="s">
        <v>332</v>
      </c>
      <c r="F287" s="218"/>
      <c r="G287" s="213">
        <f>G288+G290</f>
        <v>220</v>
      </c>
    </row>
    <row r="288" spans="1:7" ht="60">
      <c r="A288" s="219" t="s">
        <v>391</v>
      </c>
      <c r="B288" s="215" t="s">
        <v>386</v>
      </c>
      <c r="C288" s="215" t="s">
        <v>236</v>
      </c>
      <c r="D288" s="215" t="s">
        <v>232</v>
      </c>
      <c r="E288" s="215" t="s">
        <v>390</v>
      </c>
      <c r="F288" s="218"/>
      <c r="G288" s="213">
        <f>G289</f>
        <v>200</v>
      </c>
    </row>
    <row r="289" spans="1:7" ht="30">
      <c r="A289" s="217" t="s">
        <v>268</v>
      </c>
      <c r="B289" s="215" t="s">
        <v>386</v>
      </c>
      <c r="C289" s="215" t="s">
        <v>236</v>
      </c>
      <c r="D289" s="215" t="s">
        <v>232</v>
      </c>
      <c r="E289" s="215" t="s">
        <v>390</v>
      </c>
      <c r="F289" s="218" t="s">
        <v>267</v>
      </c>
      <c r="G289" s="213">
        <v>200</v>
      </c>
    </row>
    <row r="290" spans="1:7" ht="45">
      <c r="A290" s="217" t="s">
        <v>343</v>
      </c>
      <c r="B290" s="215" t="s">
        <v>386</v>
      </c>
      <c r="C290" s="215" t="s">
        <v>236</v>
      </c>
      <c r="D290" s="215" t="s">
        <v>232</v>
      </c>
      <c r="E290" s="220" t="s">
        <v>342</v>
      </c>
      <c r="F290" s="218"/>
      <c r="G290" s="213">
        <f>G291</f>
        <v>20</v>
      </c>
    </row>
    <row r="291" spans="1:7" ht="30">
      <c r="A291" s="217" t="s">
        <v>268</v>
      </c>
      <c r="B291" s="215" t="s">
        <v>386</v>
      </c>
      <c r="C291" s="215" t="s">
        <v>236</v>
      </c>
      <c r="D291" s="215" t="s">
        <v>232</v>
      </c>
      <c r="E291" s="220" t="s">
        <v>342</v>
      </c>
      <c r="F291" s="218" t="s">
        <v>267</v>
      </c>
      <c r="G291" s="213">
        <v>20</v>
      </c>
    </row>
    <row r="292" spans="1:7" ht="15">
      <c r="A292" s="217" t="s">
        <v>389</v>
      </c>
      <c r="B292" s="215" t="s">
        <v>386</v>
      </c>
      <c r="C292" s="215" t="s">
        <v>230</v>
      </c>
      <c r="D292" s="215"/>
      <c r="E292" s="215"/>
      <c r="F292" s="218"/>
      <c r="G292" s="213">
        <f>G293</f>
        <v>318</v>
      </c>
    </row>
    <row r="293" spans="1:7" ht="15">
      <c r="A293" s="217" t="s">
        <v>388</v>
      </c>
      <c r="B293" s="215" t="s">
        <v>386</v>
      </c>
      <c r="C293" s="215" t="s">
        <v>230</v>
      </c>
      <c r="D293" s="215" t="s">
        <v>226</v>
      </c>
      <c r="E293" s="215"/>
      <c r="F293" s="218"/>
      <c r="G293" s="213">
        <f>G294</f>
        <v>318</v>
      </c>
    </row>
    <row r="294" spans="1:7" ht="30">
      <c r="A294" s="217" t="s">
        <v>387</v>
      </c>
      <c r="B294" s="215" t="s">
        <v>386</v>
      </c>
      <c r="C294" s="215" t="s">
        <v>230</v>
      </c>
      <c r="D294" s="215" t="s">
        <v>226</v>
      </c>
      <c r="E294" s="215" t="s">
        <v>385</v>
      </c>
      <c r="F294" s="218"/>
      <c r="G294" s="213">
        <f>G295</f>
        <v>318</v>
      </c>
    </row>
    <row r="295" spans="1:7" ht="30">
      <c r="A295" s="217" t="s">
        <v>268</v>
      </c>
      <c r="B295" s="215" t="s">
        <v>386</v>
      </c>
      <c r="C295" s="215" t="s">
        <v>230</v>
      </c>
      <c r="D295" s="215" t="s">
        <v>226</v>
      </c>
      <c r="E295" s="215" t="s">
        <v>385</v>
      </c>
      <c r="F295" s="218" t="s">
        <v>267</v>
      </c>
      <c r="G295" s="213">
        <v>318</v>
      </c>
    </row>
    <row r="296" spans="1:7" ht="44.25" customHeight="1">
      <c r="A296" s="226" t="s">
        <v>384</v>
      </c>
      <c r="B296" s="225" t="s">
        <v>312</v>
      </c>
      <c r="C296" s="215"/>
      <c r="D296" s="215"/>
      <c r="E296" s="215"/>
      <c r="F296" s="218"/>
      <c r="G296" s="236">
        <f>G297+G365+G381+G358</f>
        <v>501220.70000000007</v>
      </c>
    </row>
    <row r="297" spans="1:7" ht="15">
      <c r="A297" s="217" t="s">
        <v>309</v>
      </c>
      <c r="B297" s="215" t="s">
        <v>312</v>
      </c>
      <c r="C297" s="215" t="s">
        <v>206</v>
      </c>
      <c r="D297" s="215"/>
      <c r="E297" s="215"/>
      <c r="F297" s="218"/>
      <c r="G297" s="213">
        <f>G298+G305+G327+G334</f>
        <v>468925.70000000007</v>
      </c>
    </row>
    <row r="298" spans="1:7" ht="15">
      <c r="A298" s="217" t="s">
        <v>203</v>
      </c>
      <c r="B298" s="215" t="s">
        <v>312</v>
      </c>
      <c r="C298" s="215" t="s">
        <v>206</v>
      </c>
      <c r="D298" s="215" t="s">
        <v>204</v>
      </c>
      <c r="E298" s="215"/>
      <c r="F298" s="218"/>
      <c r="G298" s="213">
        <f>G299+G302</f>
        <v>137242.4</v>
      </c>
    </row>
    <row r="299" spans="1:7" ht="15">
      <c r="A299" s="217" t="s">
        <v>383</v>
      </c>
      <c r="B299" s="215" t="s">
        <v>312</v>
      </c>
      <c r="C299" s="215" t="s">
        <v>206</v>
      </c>
      <c r="D299" s="215" t="s">
        <v>204</v>
      </c>
      <c r="E299" s="215" t="s">
        <v>382</v>
      </c>
      <c r="F299" s="218"/>
      <c r="G299" s="213">
        <f>G300</f>
        <v>136848</v>
      </c>
    </row>
    <row r="300" spans="1:7" ht="30">
      <c r="A300" s="217" t="s">
        <v>273</v>
      </c>
      <c r="B300" s="215" t="s">
        <v>312</v>
      </c>
      <c r="C300" s="215" t="s">
        <v>206</v>
      </c>
      <c r="D300" s="215" t="s">
        <v>204</v>
      </c>
      <c r="E300" s="215" t="s">
        <v>381</v>
      </c>
      <c r="F300" s="218"/>
      <c r="G300" s="213">
        <f>G301</f>
        <v>136848</v>
      </c>
    </row>
    <row r="301" spans="1:7" ht="60">
      <c r="A301" s="216" t="s">
        <v>299</v>
      </c>
      <c r="B301" s="215" t="s">
        <v>312</v>
      </c>
      <c r="C301" s="215" t="s">
        <v>206</v>
      </c>
      <c r="D301" s="215" t="s">
        <v>204</v>
      </c>
      <c r="E301" s="215" t="s">
        <v>381</v>
      </c>
      <c r="F301" s="235" t="s">
        <v>297</v>
      </c>
      <c r="G301" s="213">
        <v>136848</v>
      </c>
    </row>
    <row r="302" spans="1:7" ht="89.25" customHeight="1">
      <c r="A302" s="217" t="s">
        <v>321</v>
      </c>
      <c r="B302" s="215" t="s">
        <v>312</v>
      </c>
      <c r="C302" s="215" t="s">
        <v>206</v>
      </c>
      <c r="D302" s="215" t="s">
        <v>204</v>
      </c>
      <c r="E302" s="215" t="s">
        <v>320</v>
      </c>
      <c r="F302" s="218"/>
      <c r="G302" s="213">
        <f>G303</f>
        <v>394.4</v>
      </c>
    </row>
    <row r="303" spans="1:7" ht="45">
      <c r="A303" s="234" t="s">
        <v>380</v>
      </c>
      <c r="B303" s="215" t="s">
        <v>312</v>
      </c>
      <c r="C303" s="215" t="s">
        <v>206</v>
      </c>
      <c r="D303" s="215" t="s">
        <v>204</v>
      </c>
      <c r="E303" s="215" t="s">
        <v>379</v>
      </c>
      <c r="F303" s="218"/>
      <c r="G303" s="213">
        <f>G304</f>
        <v>394.4</v>
      </c>
    </row>
    <row r="304" spans="1:7" ht="30.75" customHeight="1">
      <c r="A304" s="231" t="s">
        <v>364</v>
      </c>
      <c r="B304" s="215" t="s">
        <v>312</v>
      </c>
      <c r="C304" s="215" t="s">
        <v>206</v>
      </c>
      <c r="D304" s="215" t="s">
        <v>204</v>
      </c>
      <c r="E304" s="215" t="s">
        <v>379</v>
      </c>
      <c r="F304" s="218" t="s">
        <v>362</v>
      </c>
      <c r="G304" s="213">
        <v>394.4</v>
      </c>
    </row>
    <row r="305" spans="1:7" ht="15.75" customHeight="1">
      <c r="A305" s="217" t="s">
        <v>201</v>
      </c>
      <c r="B305" s="215" t="s">
        <v>312</v>
      </c>
      <c r="C305" s="215" t="s">
        <v>206</v>
      </c>
      <c r="D305" s="215" t="s">
        <v>202</v>
      </c>
      <c r="E305" s="215"/>
      <c r="F305" s="218"/>
      <c r="G305" s="213">
        <f>G306+G311+G314</f>
        <v>299361.4</v>
      </c>
    </row>
    <row r="306" spans="1:7" ht="34.5" customHeight="1">
      <c r="A306" s="217" t="s">
        <v>378</v>
      </c>
      <c r="B306" s="215" t="s">
        <v>312</v>
      </c>
      <c r="C306" s="215" t="s">
        <v>206</v>
      </c>
      <c r="D306" s="215" t="s">
        <v>202</v>
      </c>
      <c r="E306" s="215" t="s">
        <v>377</v>
      </c>
      <c r="F306" s="218"/>
      <c r="G306" s="213">
        <f>G307+G309</f>
        <v>42425.2</v>
      </c>
    </row>
    <row r="307" spans="1:7" ht="30">
      <c r="A307" s="217" t="s">
        <v>273</v>
      </c>
      <c r="B307" s="215" t="s">
        <v>312</v>
      </c>
      <c r="C307" s="215" t="s">
        <v>206</v>
      </c>
      <c r="D307" s="215" t="s">
        <v>202</v>
      </c>
      <c r="E307" s="215" t="s">
        <v>376</v>
      </c>
      <c r="F307" s="218"/>
      <c r="G307" s="213">
        <f>G308</f>
        <v>36783.2</v>
      </c>
    </row>
    <row r="308" spans="1:7" ht="60">
      <c r="A308" s="216" t="s">
        <v>299</v>
      </c>
      <c r="B308" s="215" t="s">
        <v>312</v>
      </c>
      <c r="C308" s="215" t="s">
        <v>206</v>
      </c>
      <c r="D308" s="215" t="s">
        <v>202</v>
      </c>
      <c r="E308" s="215" t="s">
        <v>376</v>
      </c>
      <c r="F308" s="214" t="s">
        <v>297</v>
      </c>
      <c r="G308" s="213">
        <v>36783.2</v>
      </c>
    </row>
    <row r="309" spans="1:7" ht="30">
      <c r="A309" s="217" t="s">
        <v>273</v>
      </c>
      <c r="B309" s="215" t="s">
        <v>312</v>
      </c>
      <c r="C309" s="215" t="s">
        <v>206</v>
      </c>
      <c r="D309" s="215" t="s">
        <v>202</v>
      </c>
      <c r="E309" s="215" t="s">
        <v>376</v>
      </c>
      <c r="F309" s="218"/>
      <c r="G309" s="213">
        <f>G310</f>
        <v>5642</v>
      </c>
    </row>
    <row r="310" spans="1:7" ht="60">
      <c r="A310" s="216" t="s">
        <v>291</v>
      </c>
      <c r="B310" s="215" t="s">
        <v>312</v>
      </c>
      <c r="C310" s="215" t="s">
        <v>206</v>
      </c>
      <c r="D310" s="215" t="s">
        <v>202</v>
      </c>
      <c r="E310" s="215" t="s">
        <v>376</v>
      </c>
      <c r="F310" s="218" t="s">
        <v>289</v>
      </c>
      <c r="G310" s="213">
        <v>5642</v>
      </c>
    </row>
    <row r="311" spans="1:7" ht="15">
      <c r="A311" s="217" t="s">
        <v>308</v>
      </c>
      <c r="B311" s="215" t="s">
        <v>312</v>
      </c>
      <c r="C311" s="215" t="s">
        <v>206</v>
      </c>
      <c r="D311" s="215" t="s">
        <v>202</v>
      </c>
      <c r="E311" s="215" t="s">
        <v>307</v>
      </c>
      <c r="F311" s="218"/>
      <c r="G311" s="213">
        <f>G312</f>
        <v>43501</v>
      </c>
    </row>
    <row r="312" spans="1:7" ht="39.75" customHeight="1">
      <c r="A312" s="231" t="s">
        <v>273</v>
      </c>
      <c r="B312" s="215" t="s">
        <v>312</v>
      </c>
      <c r="C312" s="215" t="s">
        <v>206</v>
      </c>
      <c r="D312" s="215" t="s">
        <v>202</v>
      </c>
      <c r="E312" s="215" t="s">
        <v>306</v>
      </c>
      <c r="F312" s="218"/>
      <c r="G312" s="213">
        <f>G313</f>
        <v>43501</v>
      </c>
    </row>
    <row r="313" spans="1:7" ht="63" customHeight="1">
      <c r="A313" s="216" t="s">
        <v>299</v>
      </c>
      <c r="B313" s="215" t="s">
        <v>312</v>
      </c>
      <c r="C313" s="215" t="s">
        <v>206</v>
      </c>
      <c r="D313" s="215" t="s">
        <v>202</v>
      </c>
      <c r="E313" s="215" t="s">
        <v>306</v>
      </c>
      <c r="F313" s="218" t="s">
        <v>297</v>
      </c>
      <c r="G313" s="213">
        <v>43501</v>
      </c>
    </row>
    <row r="314" spans="1:7" ht="30" customHeight="1">
      <c r="A314" s="217" t="s">
        <v>327</v>
      </c>
      <c r="B314" s="215" t="s">
        <v>312</v>
      </c>
      <c r="C314" s="215" t="s">
        <v>206</v>
      </c>
      <c r="D314" s="215" t="s">
        <v>202</v>
      </c>
      <c r="E314" s="215" t="s">
        <v>329</v>
      </c>
      <c r="F314" s="218"/>
      <c r="G314" s="213">
        <f>G316+G320+G318</f>
        <v>213435.2</v>
      </c>
    </row>
    <row r="315" spans="1:7" ht="30" customHeight="1">
      <c r="A315" s="217" t="s">
        <v>375</v>
      </c>
      <c r="B315" s="215" t="s">
        <v>312</v>
      </c>
      <c r="C315" s="215" t="s">
        <v>206</v>
      </c>
      <c r="D315" s="215" t="s">
        <v>202</v>
      </c>
      <c r="E315" s="215" t="s">
        <v>374</v>
      </c>
      <c r="F315" s="218"/>
      <c r="G315" s="213">
        <f>G316+G318</f>
        <v>1214.6999999999998</v>
      </c>
    </row>
    <row r="316" spans="1:7" ht="43.5" customHeight="1">
      <c r="A316" s="217" t="s">
        <v>373</v>
      </c>
      <c r="B316" s="215" t="s">
        <v>312</v>
      </c>
      <c r="C316" s="215" t="s">
        <v>206</v>
      </c>
      <c r="D316" s="215" t="s">
        <v>202</v>
      </c>
      <c r="E316" s="215" t="s">
        <v>372</v>
      </c>
      <c r="F316" s="218"/>
      <c r="G316" s="213">
        <f>G317</f>
        <v>140.6</v>
      </c>
    </row>
    <row r="317" spans="1:7" ht="27" customHeight="1">
      <c r="A317" s="233" t="s">
        <v>368</v>
      </c>
      <c r="B317" s="215" t="s">
        <v>312</v>
      </c>
      <c r="C317" s="215" t="s">
        <v>206</v>
      </c>
      <c r="D317" s="215" t="s">
        <v>202</v>
      </c>
      <c r="E317" s="215" t="s">
        <v>372</v>
      </c>
      <c r="F317" s="218" t="s">
        <v>367</v>
      </c>
      <c r="G317" s="213">
        <v>140.6</v>
      </c>
    </row>
    <row r="318" spans="1:7" ht="45.75" customHeight="1">
      <c r="A318" s="217" t="s">
        <v>373</v>
      </c>
      <c r="B318" s="215" t="s">
        <v>312</v>
      </c>
      <c r="C318" s="215" t="s">
        <v>206</v>
      </c>
      <c r="D318" s="215" t="s">
        <v>202</v>
      </c>
      <c r="E318" s="215" t="s">
        <v>372</v>
      </c>
      <c r="F318" s="218"/>
      <c r="G318" s="213">
        <f>G319</f>
        <v>1074.1</v>
      </c>
    </row>
    <row r="319" spans="1:7" ht="30" customHeight="1">
      <c r="A319" s="216" t="s">
        <v>364</v>
      </c>
      <c r="B319" s="215" t="s">
        <v>312</v>
      </c>
      <c r="C319" s="215" t="s">
        <v>206</v>
      </c>
      <c r="D319" s="215" t="s">
        <v>202</v>
      </c>
      <c r="E319" s="215" t="s">
        <v>372</v>
      </c>
      <c r="F319" s="218" t="s">
        <v>362</v>
      </c>
      <c r="G319" s="213">
        <v>1074.1</v>
      </c>
    </row>
    <row r="320" spans="1:7" ht="45.75" customHeight="1">
      <c r="A320" s="217" t="s">
        <v>371</v>
      </c>
      <c r="B320" s="215" t="s">
        <v>312</v>
      </c>
      <c r="C320" s="215" t="s">
        <v>206</v>
      </c>
      <c r="D320" s="215" t="s">
        <v>202</v>
      </c>
      <c r="E320" s="215" t="s">
        <v>363</v>
      </c>
      <c r="F320" s="218"/>
      <c r="G320" s="213">
        <f>G321+G324</f>
        <v>212220.5</v>
      </c>
    </row>
    <row r="321" spans="1:7" ht="27" customHeight="1">
      <c r="A321" s="217" t="s">
        <v>370</v>
      </c>
      <c r="B321" s="215" t="s">
        <v>312</v>
      </c>
      <c r="C321" s="215" t="s">
        <v>206</v>
      </c>
      <c r="D321" s="215" t="s">
        <v>202</v>
      </c>
      <c r="E321" s="215" t="s">
        <v>363</v>
      </c>
      <c r="F321" s="218" t="s">
        <v>369</v>
      </c>
      <c r="G321" s="213">
        <f>G322+G323</f>
        <v>24554.2</v>
      </c>
    </row>
    <row r="322" spans="1:7" ht="60">
      <c r="A322" s="216" t="s">
        <v>291</v>
      </c>
      <c r="B322" s="215" t="s">
        <v>312</v>
      </c>
      <c r="C322" s="215" t="s">
        <v>206</v>
      </c>
      <c r="D322" s="215" t="s">
        <v>202</v>
      </c>
      <c r="E322" s="215" t="s">
        <v>363</v>
      </c>
      <c r="F322" s="218" t="s">
        <v>289</v>
      </c>
      <c r="G322" s="213">
        <v>24066.4</v>
      </c>
    </row>
    <row r="323" spans="1:7" ht="30">
      <c r="A323" s="216" t="s">
        <v>368</v>
      </c>
      <c r="B323" s="215" t="s">
        <v>312</v>
      </c>
      <c r="C323" s="215" t="s">
        <v>206</v>
      </c>
      <c r="D323" s="215" t="s">
        <v>202</v>
      </c>
      <c r="E323" s="215" t="s">
        <v>363</v>
      </c>
      <c r="F323" s="218" t="s">
        <v>367</v>
      </c>
      <c r="G323" s="213">
        <v>487.8</v>
      </c>
    </row>
    <row r="324" spans="1:7" ht="24.75" customHeight="1">
      <c r="A324" s="216" t="s">
        <v>366</v>
      </c>
      <c r="B324" s="215" t="s">
        <v>312</v>
      </c>
      <c r="C324" s="215" t="s">
        <v>206</v>
      </c>
      <c r="D324" s="215" t="s">
        <v>202</v>
      </c>
      <c r="E324" s="215" t="s">
        <v>363</v>
      </c>
      <c r="F324" s="218" t="s">
        <v>365</v>
      </c>
      <c r="G324" s="213">
        <f>G325+G326</f>
        <v>187666.3</v>
      </c>
    </row>
    <row r="325" spans="1:7" ht="60">
      <c r="A325" s="216" t="s">
        <v>299</v>
      </c>
      <c r="B325" s="215" t="s">
        <v>312</v>
      </c>
      <c r="C325" s="215" t="s">
        <v>206</v>
      </c>
      <c r="D325" s="215" t="s">
        <v>202</v>
      </c>
      <c r="E325" s="215" t="s">
        <v>363</v>
      </c>
      <c r="F325" s="218" t="s">
        <v>297</v>
      </c>
      <c r="G325" s="213">
        <v>183825.5</v>
      </c>
    </row>
    <row r="326" spans="1:7" ht="30" customHeight="1">
      <c r="A326" s="217" t="s">
        <v>364</v>
      </c>
      <c r="B326" s="215" t="s">
        <v>312</v>
      </c>
      <c r="C326" s="215" t="s">
        <v>206</v>
      </c>
      <c r="D326" s="215" t="s">
        <v>202</v>
      </c>
      <c r="E326" s="215" t="s">
        <v>363</v>
      </c>
      <c r="F326" s="218" t="s">
        <v>362</v>
      </c>
      <c r="G326" s="213">
        <v>3840.8</v>
      </c>
    </row>
    <row r="327" spans="1:7" ht="27" customHeight="1">
      <c r="A327" s="217" t="s">
        <v>361</v>
      </c>
      <c r="B327" s="215" t="s">
        <v>312</v>
      </c>
      <c r="C327" s="215" t="s">
        <v>206</v>
      </c>
      <c r="D327" s="215" t="s">
        <v>200</v>
      </c>
      <c r="E327" s="215"/>
      <c r="F327" s="218"/>
      <c r="G327" s="213">
        <f>G328+G330+G332</f>
        <v>3557</v>
      </c>
    </row>
    <row r="328" spans="1:7" ht="24.75" customHeight="1">
      <c r="A328" s="219" t="s">
        <v>360</v>
      </c>
      <c r="B328" s="215" t="s">
        <v>312</v>
      </c>
      <c r="C328" s="215" t="s">
        <v>206</v>
      </c>
      <c r="D328" s="215" t="s">
        <v>200</v>
      </c>
      <c r="E328" s="215" t="s">
        <v>359</v>
      </c>
      <c r="F328" s="218"/>
      <c r="G328" s="213">
        <f>G329</f>
        <v>1260</v>
      </c>
    </row>
    <row r="329" spans="1:7" ht="30" customHeight="1">
      <c r="A329" s="219" t="s">
        <v>268</v>
      </c>
      <c r="B329" s="215" t="s">
        <v>312</v>
      </c>
      <c r="C329" s="215" t="s">
        <v>206</v>
      </c>
      <c r="D329" s="215" t="s">
        <v>200</v>
      </c>
      <c r="E329" s="215" t="s">
        <v>359</v>
      </c>
      <c r="F329" s="218" t="s">
        <v>267</v>
      </c>
      <c r="G329" s="213">
        <v>1260</v>
      </c>
    </row>
    <row r="330" spans="1:7" ht="48.75" customHeight="1">
      <c r="A330" s="217" t="s">
        <v>358</v>
      </c>
      <c r="B330" s="215" t="s">
        <v>312</v>
      </c>
      <c r="C330" s="215" t="s">
        <v>206</v>
      </c>
      <c r="D330" s="215" t="s">
        <v>200</v>
      </c>
      <c r="E330" s="215" t="s">
        <v>357</v>
      </c>
      <c r="F330" s="232"/>
      <c r="G330" s="213">
        <f>G331</f>
        <v>1326</v>
      </c>
    </row>
    <row r="331" spans="1:7" ht="63" customHeight="1">
      <c r="A331" s="216" t="s">
        <v>291</v>
      </c>
      <c r="B331" s="215" t="s">
        <v>312</v>
      </c>
      <c r="C331" s="215" t="s">
        <v>206</v>
      </c>
      <c r="D331" s="215" t="s">
        <v>200</v>
      </c>
      <c r="E331" s="215" t="s">
        <v>357</v>
      </c>
      <c r="F331" s="218" t="s">
        <v>289</v>
      </c>
      <c r="G331" s="213">
        <v>1326</v>
      </c>
    </row>
    <row r="332" spans="1:7" ht="81.75" customHeight="1">
      <c r="A332" s="217" t="s">
        <v>356</v>
      </c>
      <c r="B332" s="215" t="s">
        <v>312</v>
      </c>
      <c r="C332" s="215" t="s">
        <v>206</v>
      </c>
      <c r="D332" s="215" t="s">
        <v>200</v>
      </c>
      <c r="E332" s="215" t="s">
        <v>354</v>
      </c>
      <c r="F332" s="218"/>
      <c r="G332" s="213">
        <f>G333</f>
        <v>971</v>
      </c>
    </row>
    <row r="333" spans="1:7" ht="32.25" customHeight="1">
      <c r="A333" s="217" t="s">
        <v>355</v>
      </c>
      <c r="B333" s="215" t="s">
        <v>312</v>
      </c>
      <c r="C333" s="215" t="s">
        <v>206</v>
      </c>
      <c r="D333" s="215" t="s">
        <v>200</v>
      </c>
      <c r="E333" s="215" t="s">
        <v>354</v>
      </c>
      <c r="F333" s="218" t="s">
        <v>353</v>
      </c>
      <c r="G333" s="213">
        <v>971</v>
      </c>
    </row>
    <row r="334" spans="1:7" ht="15">
      <c r="A334" s="219" t="s">
        <v>197</v>
      </c>
      <c r="B334" s="215" t="s">
        <v>312</v>
      </c>
      <c r="C334" s="215" t="s">
        <v>206</v>
      </c>
      <c r="D334" s="215" t="s">
        <v>198</v>
      </c>
      <c r="E334" s="215"/>
      <c r="F334" s="218"/>
      <c r="G334" s="213">
        <f>G335+G341+G347+G351</f>
        <v>28764.9</v>
      </c>
    </row>
    <row r="335" spans="1:7" ht="60">
      <c r="A335" s="219" t="s">
        <v>352</v>
      </c>
      <c r="B335" s="215" t="s">
        <v>312</v>
      </c>
      <c r="C335" s="215" t="s">
        <v>206</v>
      </c>
      <c r="D335" s="215" t="s">
        <v>198</v>
      </c>
      <c r="E335" s="215" t="s">
        <v>280</v>
      </c>
      <c r="F335" s="218"/>
      <c r="G335" s="213">
        <f>G336</f>
        <v>5832</v>
      </c>
    </row>
    <row r="336" spans="1:7" ht="24.75" customHeight="1">
      <c r="A336" s="219" t="s">
        <v>279</v>
      </c>
      <c r="B336" s="215" t="s">
        <v>312</v>
      </c>
      <c r="C336" s="215" t="s">
        <v>206</v>
      </c>
      <c r="D336" s="215" t="s">
        <v>198</v>
      </c>
      <c r="E336" s="215" t="s">
        <v>275</v>
      </c>
      <c r="F336" s="218"/>
      <c r="G336" s="213">
        <f>G337+G338+G339+G340</f>
        <v>5832</v>
      </c>
    </row>
    <row r="337" spans="1:7" ht="15">
      <c r="A337" s="216" t="s">
        <v>272</v>
      </c>
      <c r="B337" s="215" t="s">
        <v>312</v>
      </c>
      <c r="C337" s="215" t="s">
        <v>206</v>
      </c>
      <c r="D337" s="215" t="s">
        <v>198</v>
      </c>
      <c r="E337" s="215" t="s">
        <v>275</v>
      </c>
      <c r="F337" s="214" t="s">
        <v>278</v>
      </c>
      <c r="G337" s="213">
        <v>5694</v>
      </c>
    </row>
    <row r="338" spans="1:7" ht="30.75" customHeight="1">
      <c r="A338" s="216" t="s">
        <v>270</v>
      </c>
      <c r="B338" s="215" t="s">
        <v>312</v>
      </c>
      <c r="C338" s="215" t="s">
        <v>206</v>
      </c>
      <c r="D338" s="215" t="s">
        <v>198</v>
      </c>
      <c r="E338" s="215" t="s">
        <v>275</v>
      </c>
      <c r="F338" s="214" t="s">
        <v>269</v>
      </c>
      <c r="G338" s="213">
        <v>50</v>
      </c>
    </row>
    <row r="339" spans="1:7" ht="30.75" customHeight="1">
      <c r="A339" s="217" t="s">
        <v>268</v>
      </c>
      <c r="B339" s="215" t="s">
        <v>312</v>
      </c>
      <c r="C339" s="215" t="s">
        <v>206</v>
      </c>
      <c r="D339" s="215" t="s">
        <v>198</v>
      </c>
      <c r="E339" s="215" t="s">
        <v>275</v>
      </c>
      <c r="F339" s="214" t="s">
        <v>267</v>
      </c>
      <c r="G339" s="213">
        <v>58</v>
      </c>
    </row>
    <row r="340" spans="1:7" ht="29.25" customHeight="1">
      <c r="A340" s="216" t="s">
        <v>277</v>
      </c>
      <c r="B340" s="215" t="s">
        <v>312</v>
      </c>
      <c r="C340" s="215" t="s">
        <v>206</v>
      </c>
      <c r="D340" s="215" t="s">
        <v>198</v>
      </c>
      <c r="E340" s="215" t="s">
        <v>275</v>
      </c>
      <c r="F340" s="214" t="s">
        <v>276</v>
      </c>
      <c r="G340" s="213">
        <v>30</v>
      </c>
    </row>
    <row r="341" spans="1:7" ht="90">
      <c r="A341" s="217" t="s">
        <v>274</v>
      </c>
      <c r="B341" s="215" t="s">
        <v>312</v>
      </c>
      <c r="C341" s="215" t="s">
        <v>206</v>
      </c>
      <c r="D341" s="215" t="s">
        <v>198</v>
      </c>
      <c r="E341" s="215" t="s">
        <v>351</v>
      </c>
      <c r="F341" s="214"/>
      <c r="G341" s="213">
        <f>G342</f>
        <v>16482</v>
      </c>
    </row>
    <row r="342" spans="1:7" ht="40.5" customHeight="1">
      <c r="A342" s="217" t="s">
        <v>273</v>
      </c>
      <c r="B342" s="215" t="s">
        <v>312</v>
      </c>
      <c r="C342" s="215" t="s">
        <v>206</v>
      </c>
      <c r="D342" s="215" t="s">
        <v>198</v>
      </c>
      <c r="E342" s="215" t="s">
        <v>348</v>
      </c>
      <c r="F342" s="214"/>
      <c r="G342" s="213">
        <f>G343+G344+G345+G346</f>
        <v>16482</v>
      </c>
    </row>
    <row r="343" spans="1:7" ht="27" customHeight="1">
      <c r="A343" s="216" t="s">
        <v>272</v>
      </c>
      <c r="B343" s="215" t="s">
        <v>312</v>
      </c>
      <c r="C343" s="215" t="s">
        <v>206</v>
      </c>
      <c r="D343" s="215" t="s">
        <v>198</v>
      </c>
      <c r="E343" s="215" t="s">
        <v>348</v>
      </c>
      <c r="F343" s="214" t="s">
        <v>271</v>
      </c>
      <c r="G343" s="213">
        <v>13446</v>
      </c>
    </row>
    <row r="344" spans="1:7" ht="31.5" customHeight="1">
      <c r="A344" s="216" t="s">
        <v>350</v>
      </c>
      <c r="B344" s="215" t="s">
        <v>312</v>
      </c>
      <c r="C344" s="215" t="s">
        <v>206</v>
      </c>
      <c r="D344" s="215" t="s">
        <v>198</v>
      </c>
      <c r="E344" s="215" t="s">
        <v>348</v>
      </c>
      <c r="F344" s="214" t="s">
        <v>349</v>
      </c>
      <c r="G344" s="213">
        <v>13</v>
      </c>
    </row>
    <row r="345" spans="1:7" ht="30.75" customHeight="1">
      <c r="A345" s="216" t="s">
        <v>270</v>
      </c>
      <c r="B345" s="215" t="s">
        <v>312</v>
      </c>
      <c r="C345" s="215" t="s">
        <v>206</v>
      </c>
      <c r="D345" s="215" t="s">
        <v>198</v>
      </c>
      <c r="E345" s="215" t="s">
        <v>348</v>
      </c>
      <c r="F345" s="214" t="s">
        <v>269</v>
      </c>
      <c r="G345" s="213">
        <v>300</v>
      </c>
    </row>
    <row r="346" spans="1:7" ht="27.75" customHeight="1">
      <c r="A346" s="217" t="s">
        <v>268</v>
      </c>
      <c r="B346" s="215" t="s">
        <v>312</v>
      </c>
      <c r="C346" s="215" t="s">
        <v>206</v>
      </c>
      <c r="D346" s="215" t="s">
        <v>198</v>
      </c>
      <c r="E346" s="215" t="s">
        <v>348</v>
      </c>
      <c r="F346" s="214" t="s">
        <v>267</v>
      </c>
      <c r="G346" s="213">
        <v>2723</v>
      </c>
    </row>
    <row r="347" spans="1:7" ht="33.75" customHeight="1">
      <c r="A347" s="219" t="s">
        <v>337</v>
      </c>
      <c r="B347" s="215" t="s">
        <v>312</v>
      </c>
      <c r="C347" s="215" t="s">
        <v>206</v>
      </c>
      <c r="D347" s="215" t="s">
        <v>198</v>
      </c>
      <c r="E347" s="215" t="s">
        <v>336</v>
      </c>
      <c r="F347" s="218"/>
      <c r="G347" s="213">
        <f>G348</f>
        <v>1680.3</v>
      </c>
    </row>
    <row r="348" spans="1:7" ht="45">
      <c r="A348" s="219" t="s">
        <v>347</v>
      </c>
      <c r="B348" s="215" t="s">
        <v>312</v>
      </c>
      <c r="C348" s="215" t="s">
        <v>206</v>
      </c>
      <c r="D348" s="215" t="s">
        <v>198</v>
      </c>
      <c r="E348" s="215" t="s">
        <v>346</v>
      </c>
      <c r="F348" s="218"/>
      <c r="G348" s="213">
        <v>1680.3</v>
      </c>
    </row>
    <row r="349" spans="1:7" ht="22.5" customHeight="1">
      <c r="A349" s="216" t="s">
        <v>272</v>
      </c>
      <c r="B349" s="215" t="s">
        <v>312</v>
      </c>
      <c r="C349" s="215" t="s">
        <v>206</v>
      </c>
      <c r="D349" s="215" t="s">
        <v>198</v>
      </c>
      <c r="E349" s="215" t="s">
        <v>346</v>
      </c>
      <c r="F349" s="218" t="s">
        <v>278</v>
      </c>
      <c r="G349" s="213">
        <v>1484</v>
      </c>
    </row>
    <row r="350" spans="1:7" ht="30.75" customHeight="1">
      <c r="A350" s="217" t="s">
        <v>268</v>
      </c>
      <c r="B350" s="215" t="s">
        <v>312</v>
      </c>
      <c r="C350" s="215" t="s">
        <v>206</v>
      </c>
      <c r="D350" s="215" t="s">
        <v>198</v>
      </c>
      <c r="E350" s="215" t="s">
        <v>346</v>
      </c>
      <c r="F350" s="218" t="s">
        <v>267</v>
      </c>
      <c r="G350" s="213">
        <v>196.3</v>
      </c>
    </row>
    <row r="351" spans="1:7" ht="22.5" customHeight="1">
      <c r="A351" s="217" t="s">
        <v>288</v>
      </c>
      <c r="B351" s="215" t="s">
        <v>312</v>
      </c>
      <c r="C351" s="215" t="s">
        <v>206</v>
      </c>
      <c r="D351" s="215" t="s">
        <v>198</v>
      </c>
      <c r="E351" s="215" t="s">
        <v>287</v>
      </c>
      <c r="F351" s="218"/>
      <c r="G351" s="213">
        <f>G352+G354+G356</f>
        <v>4770.6</v>
      </c>
    </row>
    <row r="352" spans="1:7" ht="29.25" customHeight="1">
      <c r="A352" s="217" t="s">
        <v>345</v>
      </c>
      <c r="B352" s="215" t="s">
        <v>312</v>
      </c>
      <c r="C352" s="215" t="s">
        <v>206</v>
      </c>
      <c r="D352" s="215" t="s">
        <v>198</v>
      </c>
      <c r="E352" s="215" t="s">
        <v>344</v>
      </c>
      <c r="F352" s="218"/>
      <c r="G352" s="213">
        <f>G353</f>
        <v>4710.6</v>
      </c>
    </row>
    <row r="353" spans="1:7" ht="30" customHeight="1">
      <c r="A353" s="217" t="s">
        <v>268</v>
      </c>
      <c r="B353" s="215" t="s">
        <v>312</v>
      </c>
      <c r="C353" s="215" t="s">
        <v>206</v>
      </c>
      <c r="D353" s="215" t="s">
        <v>198</v>
      </c>
      <c r="E353" s="215" t="s">
        <v>344</v>
      </c>
      <c r="F353" s="218" t="s">
        <v>267</v>
      </c>
      <c r="G353" s="213">
        <v>4710.6</v>
      </c>
    </row>
    <row r="354" spans="1:7" ht="47.25" customHeight="1">
      <c r="A354" s="217" t="s">
        <v>343</v>
      </c>
      <c r="B354" s="215" t="s">
        <v>312</v>
      </c>
      <c r="C354" s="215" t="s">
        <v>206</v>
      </c>
      <c r="D354" s="215" t="s">
        <v>198</v>
      </c>
      <c r="E354" s="220" t="s">
        <v>342</v>
      </c>
      <c r="F354" s="218"/>
      <c r="G354" s="213">
        <f>G355</f>
        <v>50</v>
      </c>
    </row>
    <row r="355" spans="1:7" ht="30" customHeight="1">
      <c r="A355" s="217" t="s">
        <v>268</v>
      </c>
      <c r="B355" s="215" t="s">
        <v>312</v>
      </c>
      <c r="C355" s="215" t="s">
        <v>206</v>
      </c>
      <c r="D355" s="215" t="s">
        <v>198</v>
      </c>
      <c r="E355" s="220" t="s">
        <v>342</v>
      </c>
      <c r="F355" s="218" t="s">
        <v>267</v>
      </c>
      <c r="G355" s="213">
        <v>50</v>
      </c>
    </row>
    <row r="356" spans="1:7" ht="30" customHeight="1">
      <c r="A356" s="217" t="s">
        <v>341</v>
      </c>
      <c r="B356" s="215" t="s">
        <v>312</v>
      </c>
      <c r="C356" s="215" t="s">
        <v>206</v>
      </c>
      <c r="D356" s="215" t="s">
        <v>198</v>
      </c>
      <c r="E356" s="220" t="s">
        <v>340</v>
      </c>
      <c r="F356" s="218"/>
      <c r="G356" s="213">
        <f>G357</f>
        <v>10</v>
      </c>
    </row>
    <row r="357" spans="1:7" ht="30" customHeight="1">
      <c r="A357" s="217" t="s">
        <v>268</v>
      </c>
      <c r="B357" s="215" t="s">
        <v>312</v>
      </c>
      <c r="C357" s="215" t="s">
        <v>206</v>
      </c>
      <c r="D357" s="215" t="s">
        <v>198</v>
      </c>
      <c r="E357" s="220" t="s">
        <v>340</v>
      </c>
      <c r="F357" s="218" t="s">
        <v>267</v>
      </c>
      <c r="G357" s="213">
        <v>10</v>
      </c>
    </row>
    <row r="358" spans="1:7" ht="30" customHeight="1">
      <c r="A358" s="231" t="s">
        <v>339</v>
      </c>
      <c r="B358" s="215" t="s">
        <v>312</v>
      </c>
      <c r="C358" s="215" t="s">
        <v>189</v>
      </c>
      <c r="D358" s="215"/>
      <c r="E358" s="215"/>
      <c r="F358" s="218"/>
      <c r="G358" s="213">
        <f>G359</f>
        <v>412.6</v>
      </c>
    </row>
    <row r="359" spans="1:7" ht="30" customHeight="1">
      <c r="A359" s="231" t="s">
        <v>186</v>
      </c>
      <c r="B359" s="215" t="s">
        <v>312</v>
      </c>
      <c r="C359" s="215" t="s">
        <v>189</v>
      </c>
      <c r="D359" s="215" t="s">
        <v>187</v>
      </c>
      <c r="E359" s="215"/>
      <c r="F359" s="218"/>
      <c r="G359" s="213">
        <f>G360</f>
        <v>412.6</v>
      </c>
    </row>
    <row r="360" spans="1:7" ht="95.25" customHeight="1">
      <c r="A360" s="219" t="s">
        <v>338</v>
      </c>
      <c r="B360" s="215" t="s">
        <v>312</v>
      </c>
      <c r="C360" s="215" t="s">
        <v>189</v>
      </c>
      <c r="D360" s="215" t="s">
        <v>187</v>
      </c>
      <c r="E360" s="215" t="s">
        <v>320</v>
      </c>
      <c r="F360" s="214"/>
      <c r="G360" s="213">
        <f>G361</f>
        <v>412.6</v>
      </c>
    </row>
    <row r="361" spans="1:7" ht="30" customHeight="1">
      <c r="A361" s="219" t="s">
        <v>337</v>
      </c>
      <c r="B361" s="215" t="s">
        <v>312</v>
      </c>
      <c r="C361" s="215" t="s">
        <v>189</v>
      </c>
      <c r="D361" s="215" t="s">
        <v>187</v>
      </c>
      <c r="E361" s="215" t="s">
        <v>336</v>
      </c>
      <c r="F361" s="214"/>
      <c r="G361" s="213">
        <f>G362</f>
        <v>412.6</v>
      </c>
    </row>
    <row r="362" spans="1:7" ht="30" customHeight="1">
      <c r="A362" s="219" t="s">
        <v>335</v>
      </c>
      <c r="B362" s="215" t="s">
        <v>312</v>
      </c>
      <c r="C362" s="215" t="s">
        <v>189</v>
      </c>
      <c r="D362" s="215" t="s">
        <v>187</v>
      </c>
      <c r="E362" s="215" t="s">
        <v>334</v>
      </c>
      <c r="F362" s="214"/>
      <c r="G362" s="213">
        <f>G363+G364</f>
        <v>412.6</v>
      </c>
    </row>
    <row r="363" spans="1:7" ht="30" customHeight="1">
      <c r="A363" s="216" t="s">
        <v>272</v>
      </c>
      <c r="B363" s="215" t="s">
        <v>312</v>
      </c>
      <c r="C363" s="215" t="s">
        <v>189</v>
      </c>
      <c r="D363" s="215" t="s">
        <v>187</v>
      </c>
      <c r="E363" s="215" t="s">
        <v>334</v>
      </c>
      <c r="F363" s="214" t="s">
        <v>278</v>
      </c>
      <c r="G363" s="213">
        <v>374</v>
      </c>
    </row>
    <row r="364" spans="1:7" ht="30" customHeight="1">
      <c r="A364" s="217" t="s">
        <v>268</v>
      </c>
      <c r="B364" s="215" t="s">
        <v>312</v>
      </c>
      <c r="C364" s="215" t="s">
        <v>189</v>
      </c>
      <c r="D364" s="215" t="s">
        <v>187</v>
      </c>
      <c r="E364" s="215" t="s">
        <v>334</v>
      </c>
      <c r="F364" s="214" t="s">
        <v>267</v>
      </c>
      <c r="G364" s="213">
        <v>38.6</v>
      </c>
    </row>
    <row r="365" spans="1:7" ht="23.25" customHeight="1">
      <c r="A365" s="221" t="s">
        <v>333</v>
      </c>
      <c r="B365" s="215" t="s">
        <v>312</v>
      </c>
      <c r="C365" s="215" t="s">
        <v>185</v>
      </c>
      <c r="D365" s="215"/>
      <c r="E365" s="215"/>
      <c r="F365" s="218"/>
      <c r="G365" s="213">
        <f>G366+G370</f>
        <v>29882.399999999998</v>
      </c>
    </row>
    <row r="366" spans="1:7" ht="24" customHeight="1">
      <c r="A366" s="217" t="s">
        <v>180</v>
      </c>
      <c r="B366" s="215" t="s">
        <v>312</v>
      </c>
      <c r="C366" s="215" t="s">
        <v>185</v>
      </c>
      <c r="D366" s="215" t="s">
        <v>181</v>
      </c>
      <c r="E366" s="215"/>
      <c r="F366" s="218"/>
      <c r="G366" s="213">
        <f>G367</f>
        <v>150</v>
      </c>
    </row>
    <row r="367" spans="1:7" ht="24" customHeight="1">
      <c r="A367" s="217" t="s">
        <v>288</v>
      </c>
      <c r="B367" s="215" t="s">
        <v>312</v>
      </c>
      <c r="C367" s="215" t="s">
        <v>185</v>
      </c>
      <c r="D367" s="215" t="s">
        <v>181</v>
      </c>
      <c r="E367" s="215" t="s">
        <v>332</v>
      </c>
      <c r="F367" s="218"/>
      <c r="G367" s="213">
        <f>G368</f>
        <v>150</v>
      </c>
    </row>
    <row r="368" spans="1:7" ht="60">
      <c r="A368" s="217" t="s">
        <v>331</v>
      </c>
      <c r="B368" s="215" t="s">
        <v>312</v>
      </c>
      <c r="C368" s="215" t="s">
        <v>185</v>
      </c>
      <c r="D368" s="215" t="s">
        <v>181</v>
      </c>
      <c r="E368" s="215" t="s">
        <v>330</v>
      </c>
      <c r="F368" s="218"/>
      <c r="G368" s="213">
        <f>G369</f>
        <v>150</v>
      </c>
    </row>
    <row r="369" spans="1:7" ht="30" customHeight="1">
      <c r="A369" s="219" t="s">
        <v>318</v>
      </c>
      <c r="B369" s="215" t="s">
        <v>312</v>
      </c>
      <c r="C369" s="215" t="s">
        <v>185</v>
      </c>
      <c r="D369" s="215" t="s">
        <v>181</v>
      </c>
      <c r="E369" s="215" t="s">
        <v>330</v>
      </c>
      <c r="F369" s="218" t="s">
        <v>316</v>
      </c>
      <c r="G369" s="213">
        <v>150</v>
      </c>
    </row>
    <row r="370" spans="1:7" ht="19.5" customHeight="1">
      <c r="A370" s="217" t="s">
        <v>178</v>
      </c>
      <c r="B370" s="215" t="s">
        <v>312</v>
      </c>
      <c r="C370" s="215" t="s">
        <v>185</v>
      </c>
      <c r="D370" s="215" t="s">
        <v>179</v>
      </c>
      <c r="E370" s="215"/>
      <c r="F370" s="218"/>
      <c r="G370" s="213">
        <f>G371+G378</f>
        <v>29732.399999999998</v>
      </c>
    </row>
    <row r="371" spans="1:7" ht="30">
      <c r="A371" s="230" t="s">
        <v>327</v>
      </c>
      <c r="B371" s="215" t="s">
        <v>312</v>
      </c>
      <c r="C371" s="215" t="s">
        <v>185</v>
      </c>
      <c r="D371" s="215" t="s">
        <v>179</v>
      </c>
      <c r="E371" s="224" t="s">
        <v>329</v>
      </c>
      <c r="F371" s="218"/>
      <c r="G371" s="213">
        <f>G374+G376</f>
        <v>29620.1</v>
      </c>
    </row>
    <row r="372" spans="1:7" ht="87.75" customHeight="1" hidden="1">
      <c r="A372" s="217" t="s">
        <v>328</v>
      </c>
      <c r="B372" s="215" t="s">
        <v>312</v>
      </c>
      <c r="C372" s="215" t="s">
        <v>185</v>
      </c>
      <c r="D372" s="215" t="s">
        <v>179</v>
      </c>
      <c r="E372" s="224">
        <v>5201001</v>
      </c>
      <c r="F372" s="218" t="s">
        <v>326</v>
      </c>
      <c r="G372" s="213"/>
    </row>
    <row r="373" spans="1:7" ht="24.75" customHeight="1" hidden="1">
      <c r="A373" s="217" t="s">
        <v>327</v>
      </c>
      <c r="B373" s="215" t="s">
        <v>312</v>
      </c>
      <c r="C373" s="215" t="s">
        <v>185</v>
      </c>
      <c r="D373" s="215" t="s">
        <v>179</v>
      </c>
      <c r="E373" s="224">
        <v>5201001</v>
      </c>
      <c r="F373" s="218" t="s">
        <v>326</v>
      </c>
      <c r="G373" s="213"/>
    </row>
    <row r="374" spans="1:7" ht="88.5" customHeight="1">
      <c r="A374" s="230" t="s">
        <v>325</v>
      </c>
      <c r="B374" s="215" t="s">
        <v>312</v>
      </c>
      <c r="C374" s="215" t="s">
        <v>185</v>
      </c>
      <c r="D374" s="215" t="s">
        <v>179</v>
      </c>
      <c r="E374" s="224">
        <v>5201002</v>
      </c>
      <c r="F374" s="218"/>
      <c r="G374" s="213">
        <f>G375</f>
        <v>7235.1</v>
      </c>
    </row>
    <row r="375" spans="1:7" ht="50.25" customHeight="1">
      <c r="A375" s="217" t="s">
        <v>324</v>
      </c>
      <c r="B375" s="215" t="s">
        <v>312</v>
      </c>
      <c r="C375" s="215" t="s">
        <v>185</v>
      </c>
      <c r="D375" s="215" t="s">
        <v>179</v>
      </c>
      <c r="E375" s="224">
        <v>5201002</v>
      </c>
      <c r="F375" s="218" t="s">
        <v>323</v>
      </c>
      <c r="G375" s="213">
        <v>7235.1</v>
      </c>
    </row>
    <row r="376" spans="1:7" ht="51.75" customHeight="1">
      <c r="A376" s="217" t="s">
        <v>322</v>
      </c>
      <c r="B376" s="215" t="s">
        <v>312</v>
      </c>
      <c r="C376" s="215" t="s">
        <v>185</v>
      </c>
      <c r="D376" s="215" t="s">
        <v>179</v>
      </c>
      <c r="E376" s="224">
        <v>5201302</v>
      </c>
      <c r="F376" s="218"/>
      <c r="G376" s="213">
        <f>G377</f>
        <v>22385</v>
      </c>
    </row>
    <row r="377" spans="1:7" ht="30">
      <c r="A377" s="217" t="s">
        <v>318</v>
      </c>
      <c r="B377" s="215" t="s">
        <v>312</v>
      </c>
      <c r="C377" s="215" t="s">
        <v>185</v>
      </c>
      <c r="D377" s="215" t="s">
        <v>179</v>
      </c>
      <c r="E377" s="224">
        <v>5201302</v>
      </c>
      <c r="F377" s="218" t="s">
        <v>316</v>
      </c>
      <c r="G377" s="213">
        <v>22385</v>
      </c>
    </row>
    <row r="378" spans="1:7" ht="91.5" customHeight="1">
      <c r="A378" s="217" t="s">
        <v>321</v>
      </c>
      <c r="B378" s="215" t="s">
        <v>312</v>
      </c>
      <c r="C378" s="215" t="s">
        <v>185</v>
      </c>
      <c r="D378" s="215" t="s">
        <v>179</v>
      </c>
      <c r="E378" s="228" t="s">
        <v>320</v>
      </c>
      <c r="F378" s="218"/>
      <c r="G378" s="213">
        <f>G379</f>
        <v>112.3</v>
      </c>
    </row>
    <row r="379" spans="1:7" ht="46.5" customHeight="1">
      <c r="A379" s="217" t="s">
        <v>319</v>
      </c>
      <c r="B379" s="215" t="s">
        <v>312</v>
      </c>
      <c r="C379" s="215" t="s">
        <v>185</v>
      </c>
      <c r="D379" s="215" t="s">
        <v>179</v>
      </c>
      <c r="E379" s="228" t="s">
        <v>317</v>
      </c>
      <c r="F379" s="229"/>
      <c r="G379" s="213">
        <f>G380</f>
        <v>112.3</v>
      </c>
    </row>
    <row r="380" spans="1:7" ht="30">
      <c r="A380" s="219" t="s">
        <v>318</v>
      </c>
      <c r="B380" s="215" t="s">
        <v>312</v>
      </c>
      <c r="C380" s="215" t="s">
        <v>185</v>
      </c>
      <c r="D380" s="215" t="s">
        <v>179</v>
      </c>
      <c r="E380" s="228" t="s">
        <v>317</v>
      </c>
      <c r="F380" s="227" t="s">
        <v>316</v>
      </c>
      <c r="G380" s="213">
        <v>112.3</v>
      </c>
    </row>
    <row r="381" spans="1:7" ht="23.25" customHeight="1">
      <c r="A381" s="217" t="s">
        <v>315</v>
      </c>
      <c r="B381" s="215" t="s">
        <v>312</v>
      </c>
      <c r="C381" s="215" t="s">
        <v>175</v>
      </c>
      <c r="D381" s="215"/>
      <c r="E381" s="215"/>
      <c r="F381" s="218"/>
      <c r="G381" s="213">
        <f>G382</f>
        <v>2000</v>
      </c>
    </row>
    <row r="382" spans="1:7" ht="23.25" customHeight="1">
      <c r="A382" s="217" t="s">
        <v>288</v>
      </c>
      <c r="B382" s="215" t="s">
        <v>312</v>
      </c>
      <c r="C382" s="215" t="s">
        <v>175</v>
      </c>
      <c r="D382" s="215" t="s">
        <v>173</v>
      </c>
      <c r="E382" s="215" t="s">
        <v>287</v>
      </c>
      <c r="F382" s="218"/>
      <c r="G382" s="213">
        <f>G383</f>
        <v>2000</v>
      </c>
    </row>
    <row r="383" spans="1:7" ht="35.25" customHeight="1">
      <c r="A383" s="217" t="s">
        <v>314</v>
      </c>
      <c r="B383" s="215" t="s">
        <v>312</v>
      </c>
      <c r="C383" s="215" t="s">
        <v>175</v>
      </c>
      <c r="D383" s="215" t="s">
        <v>173</v>
      </c>
      <c r="E383" s="215" t="s">
        <v>313</v>
      </c>
      <c r="F383" s="218"/>
      <c r="G383" s="213">
        <f>G384</f>
        <v>2000</v>
      </c>
    </row>
    <row r="384" spans="1:7" ht="30">
      <c r="A384" s="217" t="s">
        <v>268</v>
      </c>
      <c r="B384" s="215" t="s">
        <v>312</v>
      </c>
      <c r="C384" s="215" t="s">
        <v>175</v>
      </c>
      <c r="D384" s="215" t="s">
        <v>173</v>
      </c>
      <c r="E384" s="215" t="s">
        <v>311</v>
      </c>
      <c r="F384" s="218" t="s">
        <v>267</v>
      </c>
      <c r="G384" s="213">
        <v>2000</v>
      </c>
    </row>
    <row r="385" spans="1:7" ht="45.75" customHeight="1">
      <c r="A385" s="226" t="s">
        <v>310</v>
      </c>
      <c r="B385" s="225" t="s">
        <v>265</v>
      </c>
      <c r="C385" s="215"/>
      <c r="D385" s="215"/>
      <c r="E385" s="224"/>
      <c r="F385" s="218"/>
      <c r="G385" s="223">
        <f>G386+G391</f>
        <v>56594.3</v>
      </c>
    </row>
    <row r="386" spans="1:7" ht="15">
      <c r="A386" s="217" t="s">
        <v>309</v>
      </c>
      <c r="B386" s="215" t="s">
        <v>265</v>
      </c>
      <c r="C386" s="215" t="s">
        <v>206</v>
      </c>
      <c r="D386" s="222"/>
      <c r="E386" s="220"/>
      <c r="F386" s="218"/>
      <c r="G386" s="213">
        <f>G387</f>
        <v>17002</v>
      </c>
    </row>
    <row r="387" spans="1:7" ht="14.25" customHeight="1">
      <c r="A387" s="217" t="s">
        <v>201</v>
      </c>
      <c r="B387" s="215" t="s">
        <v>265</v>
      </c>
      <c r="C387" s="215" t="s">
        <v>206</v>
      </c>
      <c r="D387" s="215" t="s">
        <v>202</v>
      </c>
      <c r="E387" s="215"/>
      <c r="F387" s="218"/>
      <c r="G387" s="213">
        <f>G388</f>
        <v>17002</v>
      </c>
    </row>
    <row r="388" spans="1:7" ht="15">
      <c r="A388" s="217" t="s">
        <v>308</v>
      </c>
      <c r="B388" s="215" t="s">
        <v>265</v>
      </c>
      <c r="C388" s="215" t="s">
        <v>206</v>
      </c>
      <c r="D388" s="215" t="s">
        <v>202</v>
      </c>
      <c r="E388" s="215" t="s">
        <v>307</v>
      </c>
      <c r="F388" s="218"/>
      <c r="G388" s="213">
        <f>G389</f>
        <v>17002</v>
      </c>
    </row>
    <row r="389" spans="1:7" ht="34.5" customHeight="1">
      <c r="A389" s="217" t="s">
        <v>273</v>
      </c>
      <c r="B389" s="215" t="s">
        <v>265</v>
      </c>
      <c r="C389" s="215" t="s">
        <v>206</v>
      </c>
      <c r="D389" s="215" t="s">
        <v>202</v>
      </c>
      <c r="E389" s="215" t="s">
        <v>306</v>
      </c>
      <c r="F389" s="218"/>
      <c r="G389" s="213">
        <f>G390</f>
        <v>17002</v>
      </c>
    </row>
    <row r="390" spans="1:7" ht="60">
      <c r="A390" s="216" t="s">
        <v>299</v>
      </c>
      <c r="B390" s="215" t="s">
        <v>265</v>
      </c>
      <c r="C390" s="215" t="s">
        <v>206</v>
      </c>
      <c r="D390" s="215" t="s">
        <v>202</v>
      </c>
      <c r="E390" s="215" t="s">
        <v>306</v>
      </c>
      <c r="F390" s="218" t="s">
        <v>297</v>
      </c>
      <c r="G390" s="213">
        <v>17002</v>
      </c>
    </row>
    <row r="391" spans="1:7" ht="15">
      <c r="A391" s="216" t="s">
        <v>305</v>
      </c>
      <c r="B391" s="215" t="s">
        <v>265</v>
      </c>
      <c r="C391" s="215" t="s">
        <v>195</v>
      </c>
      <c r="D391" s="215"/>
      <c r="E391" s="215"/>
      <c r="F391" s="218"/>
      <c r="G391" s="213">
        <f>G392+G409</f>
        <v>39592.3</v>
      </c>
    </row>
    <row r="392" spans="1:7" ht="15">
      <c r="A392" s="216" t="s">
        <v>304</v>
      </c>
      <c r="B392" s="215" t="s">
        <v>265</v>
      </c>
      <c r="C392" s="215" t="s">
        <v>195</v>
      </c>
      <c r="D392" s="215" t="s">
        <v>193</v>
      </c>
      <c r="E392" s="215"/>
      <c r="F392" s="218"/>
      <c r="G392" s="213">
        <f>G393+G398+G401+G404</f>
        <v>31322.3</v>
      </c>
    </row>
    <row r="393" spans="1:7" ht="31.5" customHeight="1">
      <c r="A393" s="217" t="s">
        <v>303</v>
      </c>
      <c r="B393" s="215" t="s">
        <v>265</v>
      </c>
      <c r="C393" s="215" t="s">
        <v>195</v>
      </c>
      <c r="D393" s="215" t="s">
        <v>193</v>
      </c>
      <c r="E393" s="215" t="s">
        <v>302</v>
      </c>
      <c r="F393" s="218"/>
      <c r="G393" s="213">
        <f>G394+G396</f>
        <v>15614.3</v>
      </c>
    </row>
    <row r="394" spans="1:7" ht="45">
      <c r="A394" s="217" t="s">
        <v>301</v>
      </c>
      <c r="B394" s="215" t="s">
        <v>265</v>
      </c>
      <c r="C394" s="215" t="s">
        <v>195</v>
      </c>
      <c r="D394" s="215" t="s">
        <v>193</v>
      </c>
      <c r="E394" s="215" t="s">
        <v>300</v>
      </c>
      <c r="F394" s="218"/>
      <c r="G394" s="213">
        <f>G395</f>
        <v>132.3</v>
      </c>
    </row>
    <row r="395" spans="1:7" ht="30">
      <c r="A395" s="217" t="s">
        <v>268</v>
      </c>
      <c r="B395" s="215" t="s">
        <v>265</v>
      </c>
      <c r="C395" s="215" t="s">
        <v>195</v>
      </c>
      <c r="D395" s="215" t="s">
        <v>193</v>
      </c>
      <c r="E395" s="215" t="s">
        <v>300</v>
      </c>
      <c r="F395" s="218" t="s">
        <v>267</v>
      </c>
      <c r="G395" s="213">
        <v>132.3</v>
      </c>
    </row>
    <row r="396" spans="1:7" ht="30">
      <c r="A396" s="217" t="s">
        <v>273</v>
      </c>
      <c r="B396" s="215" t="s">
        <v>265</v>
      </c>
      <c r="C396" s="215" t="s">
        <v>195</v>
      </c>
      <c r="D396" s="215" t="s">
        <v>193</v>
      </c>
      <c r="E396" s="215" t="s">
        <v>298</v>
      </c>
      <c r="F396" s="218"/>
      <c r="G396" s="213">
        <f>G397</f>
        <v>15482</v>
      </c>
    </row>
    <row r="397" spans="1:7" ht="60">
      <c r="A397" s="216" t="s">
        <v>299</v>
      </c>
      <c r="B397" s="215" t="s">
        <v>265</v>
      </c>
      <c r="C397" s="215" t="s">
        <v>195</v>
      </c>
      <c r="D397" s="215" t="s">
        <v>193</v>
      </c>
      <c r="E397" s="215" t="s">
        <v>298</v>
      </c>
      <c r="F397" s="218" t="s">
        <v>297</v>
      </c>
      <c r="G397" s="213">
        <v>15482</v>
      </c>
    </row>
    <row r="398" spans="1:7" ht="15">
      <c r="A398" s="217" t="s">
        <v>296</v>
      </c>
      <c r="B398" s="215" t="s">
        <v>265</v>
      </c>
      <c r="C398" s="215" t="s">
        <v>195</v>
      </c>
      <c r="D398" s="215" t="s">
        <v>193</v>
      </c>
      <c r="E398" s="215" t="s">
        <v>295</v>
      </c>
      <c r="F398" s="218"/>
      <c r="G398" s="213">
        <f>G399</f>
        <v>2198</v>
      </c>
    </row>
    <row r="399" spans="1:7" ht="30">
      <c r="A399" s="217" t="s">
        <v>273</v>
      </c>
      <c r="B399" s="215" t="s">
        <v>265</v>
      </c>
      <c r="C399" s="215" t="s">
        <v>195</v>
      </c>
      <c r="D399" s="215" t="s">
        <v>193</v>
      </c>
      <c r="E399" s="215" t="s">
        <v>294</v>
      </c>
      <c r="F399" s="218"/>
      <c r="G399" s="213">
        <f>G400</f>
        <v>2198</v>
      </c>
    </row>
    <row r="400" spans="1:7" ht="60">
      <c r="A400" s="216" t="s">
        <v>291</v>
      </c>
      <c r="B400" s="215" t="s">
        <v>265</v>
      </c>
      <c r="C400" s="215" t="s">
        <v>195</v>
      </c>
      <c r="D400" s="215" t="s">
        <v>193</v>
      </c>
      <c r="E400" s="215" t="s">
        <v>294</v>
      </c>
      <c r="F400" s="218" t="s">
        <v>289</v>
      </c>
      <c r="G400" s="213">
        <v>2198</v>
      </c>
    </row>
    <row r="401" spans="1:7" ht="15">
      <c r="A401" s="217" t="s">
        <v>293</v>
      </c>
      <c r="B401" s="215" t="s">
        <v>265</v>
      </c>
      <c r="C401" s="215" t="s">
        <v>195</v>
      </c>
      <c r="D401" s="215" t="s">
        <v>193</v>
      </c>
      <c r="E401" s="215" t="s">
        <v>292</v>
      </c>
      <c r="F401" s="218"/>
      <c r="G401" s="213">
        <f>G402</f>
        <v>8110</v>
      </c>
    </row>
    <row r="402" spans="1:7" ht="30">
      <c r="A402" s="217" t="s">
        <v>273</v>
      </c>
      <c r="B402" s="215" t="s">
        <v>265</v>
      </c>
      <c r="C402" s="215" t="s">
        <v>195</v>
      </c>
      <c r="D402" s="215" t="s">
        <v>193</v>
      </c>
      <c r="E402" s="215" t="s">
        <v>290</v>
      </c>
      <c r="F402" s="218"/>
      <c r="G402" s="213">
        <f>G403</f>
        <v>8110</v>
      </c>
    </row>
    <row r="403" spans="1:7" ht="60">
      <c r="A403" s="216" t="s">
        <v>291</v>
      </c>
      <c r="B403" s="215" t="s">
        <v>265</v>
      </c>
      <c r="C403" s="215" t="s">
        <v>195</v>
      </c>
      <c r="D403" s="215" t="s">
        <v>193</v>
      </c>
      <c r="E403" s="215" t="s">
        <v>290</v>
      </c>
      <c r="F403" s="218" t="s">
        <v>289</v>
      </c>
      <c r="G403" s="213">
        <v>8110</v>
      </c>
    </row>
    <row r="404" spans="1:7" ht="21.75" customHeight="1">
      <c r="A404" s="217" t="s">
        <v>288</v>
      </c>
      <c r="B404" s="215" t="s">
        <v>265</v>
      </c>
      <c r="C404" s="215" t="s">
        <v>195</v>
      </c>
      <c r="D404" s="215" t="s">
        <v>193</v>
      </c>
      <c r="E404" s="215" t="s">
        <v>287</v>
      </c>
      <c r="F404" s="218"/>
      <c r="G404" s="213">
        <f>G405+G407</f>
        <v>5400</v>
      </c>
    </row>
    <row r="405" spans="1:7" ht="32.25" customHeight="1">
      <c r="A405" s="217" t="s">
        <v>286</v>
      </c>
      <c r="B405" s="215" t="s">
        <v>265</v>
      </c>
      <c r="C405" s="215" t="s">
        <v>195</v>
      </c>
      <c r="D405" s="215" t="s">
        <v>193</v>
      </c>
      <c r="E405" s="215" t="s">
        <v>285</v>
      </c>
      <c r="F405" s="218"/>
      <c r="G405" s="213">
        <f>G406</f>
        <v>5300</v>
      </c>
    </row>
    <row r="406" spans="1:7" ht="30">
      <c r="A406" s="217" t="s">
        <v>268</v>
      </c>
      <c r="B406" s="215" t="s">
        <v>265</v>
      </c>
      <c r="C406" s="215" t="s">
        <v>195</v>
      </c>
      <c r="D406" s="215" t="s">
        <v>193</v>
      </c>
      <c r="E406" s="215" t="s">
        <v>285</v>
      </c>
      <c r="F406" s="218" t="s">
        <v>267</v>
      </c>
      <c r="G406" s="213">
        <v>5300</v>
      </c>
    </row>
    <row r="407" spans="1:7" ht="60">
      <c r="A407" s="217" t="s">
        <v>284</v>
      </c>
      <c r="B407" s="215" t="s">
        <v>265</v>
      </c>
      <c r="C407" s="215" t="s">
        <v>195</v>
      </c>
      <c r="D407" s="215" t="s">
        <v>193</v>
      </c>
      <c r="E407" s="220" t="s">
        <v>282</v>
      </c>
      <c r="F407" s="218"/>
      <c r="G407" s="213">
        <f>G408</f>
        <v>100</v>
      </c>
    </row>
    <row r="408" spans="1:7" ht="30">
      <c r="A408" s="221" t="s">
        <v>283</v>
      </c>
      <c r="B408" s="215" t="s">
        <v>265</v>
      </c>
      <c r="C408" s="215" t="s">
        <v>195</v>
      </c>
      <c r="D408" s="215" t="s">
        <v>193</v>
      </c>
      <c r="E408" s="220" t="s">
        <v>282</v>
      </c>
      <c r="F408" s="218" t="s">
        <v>267</v>
      </c>
      <c r="G408" s="213">
        <v>100</v>
      </c>
    </row>
    <row r="409" spans="1:7" ht="30">
      <c r="A409" s="217" t="s">
        <v>190</v>
      </c>
      <c r="B409" s="215" t="s">
        <v>265</v>
      </c>
      <c r="C409" s="215" t="s">
        <v>195</v>
      </c>
      <c r="D409" s="215" t="s">
        <v>191</v>
      </c>
      <c r="E409" s="215"/>
      <c r="F409" s="218"/>
      <c r="G409" s="213">
        <f>G410+G416</f>
        <v>8270</v>
      </c>
    </row>
    <row r="410" spans="1:7" ht="60.75" customHeight="1">
      <c r="A410" s="217" t="s">
        <v>281</v>
      </c>
      <c r="B410" s="215" t="s">
        <v>265</v>
      </c>
      <c r="C410" s="215" t="s">
        <v>195</v>
      </c>
      <c r="D410" s="215" t="s">
        <v>191</v>
      </c>
      <c r="E410" s="215" t="s">
        <v>280</v>
      </c>
      <c r="F410" s="218"/>
      <c r="G410" s="213">
        <f>G411</f>
        <v>2829</v>
      </c>
    </row>
    <row r="411" spans="1:7" ht="32.25" customHeight="1">
      <c r="A411" s="219" t="s">
        <v>279</v>
      </c>
      <c r="B411" s="215" t="s">
        <v>265</v>
      </c>
      <c r="C411" s="215" t="s">
        <v>195</v>
      </c>
      <c r="D411" s="215" t="s">
        <v>191</v>
      </c>
      <c r="E411" s="215" t="s">
        <v>275</v>
      </c>
      <c r="F411" s="218"/>
      <c r="G411" s="213">
        <f>G412+G413+G414+G415</f>
        <v>2829</v>
      </c>
    </row>
    <row r="412" spans="1:7" ht="27" customHeight="1">
      <c r="A412" s="216" t="s">
        <v>272</v>
      </c>
      <c r="B412" s="215" t="s">
        <v>265</v>
      </c>
      <c r="C412" s="215" t="s">
        <v>195</v>
      </c>
      <c r="D412" s="215" t="s">
        <v>191</v>
      </c>
      <c r="E412" s="215" t="s">
        <v>275</v>
      </c>
      <c r="F412" s="214" t="s">
        <v>278</v>
      </c>
      <c r="G412" s="213">
        <v>2324</v>
      </c>
    </row>
    <row r="413" spans="1:7" ht="44.25" customHeight="1">
      <c r="A413" s="217" t="s">
        <v>268</v>
      </c>
      <c r="B413" s="215" t="s">
        <v>265</v>
      </c>
      <c r="C413" s="215" t="s">
        <v>195</v>
      </c>
      <c r="D413" s="215" t="s">
        <v>191</v>
      </c>
      <c r="E413" s="215" t="s">
        <v>275</v>
      </c>
      <c r="F413" s="214" t="s">
        <v>267</v>
      </c>
      <c r="G413" s="213">
        <v>490</v>
      </c>
    </row>
    <row r="414" spans="1:7" ht="31.5" customHeight="1">
      <c r="A414" s="216" t="s">
        <v>277</v>
      </c>
      <c r="B414" s="215" t="s">
        <v>265</v>
      </c>
      <c r="C414" s="215" t="s">
        <v>195</v>
      </c>
      <c r="D414" s="215" t="s">
        <v>191</v>
      </c>
      <c r="E414" s="215" t="s">
        <v>275</v>
      </c>
      <c r="F414" s="214" t="s">
        <v>276</v>
      </c>
      <c r="G414" s="213">
        <v>11</v>
      </c>
    </row>
    <row r="415" spans="1:7" ht="36.75" customHeight="1">
      <c r="A415" s="216" t="s">
        <v>266</v>
      </c>
      <c r="B415" s="215" t="s">
        <v>265</v>
      </c>
      <c r="C415" s="215" t="s">
        <v>195</v>
      </c>
      <c r="D415" s="215" t="s">
        <v>191</v>
      </c>
      <c r="E415" s="215" t="s">
        <v>275</v>
      </c>
      <c r="F415" s="214" t="s">
        <v>263</v>
      </c>
      <c r="G415" s="213">
        <v>4</v>
      </c>
    </row>
    <row r="416" spans="1:7" ht="90">
      <c r="A416" s="217" t="s">
        <v>274</v>
      </c>
      <c r="B416" s="215" t="s">
        <v>265</v>
      </c>
      <c r="C416" s="215" t="s">
        <v>195</v>
      </c>
      <c r="D416" s="215" t="s">
        <v>191</v>
      </c>
      <c r="E416" s="215" t="s">
        <v>264</v>
      </c>
      <c r="F416" s="218"/>
      <c r="G416" s="213">
        <f>G417</f>
        <v>5441</v>
      </c>
    </row>
    <row r="417" spans="1:7" ht="30">
      <c r="A417" s="217" t="s">
        <v>273</v>
      </c>
      <c r="B417" s="215" t="s">
        <v>265</v>
      </c>
      <c r="C417" s="215" t="s">
        <v>195</v>
      </c>
      <c r="D417" s="215" t="s">
        <v>191</v>
      </c>
      <c r="E417" s="215" t="s">
        <v>264</v>
      </c>
      <c r="F417" s="218"/>
      <c r="G417" s="213">
        <f>G418+G419+G420+G421</f>
        <v>5441</v>
      </c>
    </row>
    <row r="418" spans="1:7" ht="27.75" customHeight="1">
      <c r="A418" s="216" t="s">
        <v>272</v>
      </c>
      <c r="B418" s="215" t="s">
        <v>265</v>
      </c>
      <c r="C418" s="215" t="s">
        <v>195</v>
      </c>
      <c r="D418" s="215" t="s">
        <v>191</v>
      </c>
      <c r="E418" s="215" t="s">
        <v>264</v>
      </c>
      <c r="F418" s="214" t="s">
        <v>271</v>
      </c>
      <c r="G418" s="213">
        <v>4652</v>
      </c>
    </row>
    <row r="419" spans="1:7" ht="31.5" customHeight="1">
      <c r="A419" s="216" t="s">
        <v>270</v>
      </c>
      <c r="B419" s="215" t="s">
        <v>265</v>
      </c>
      <c r="C419" s="215" t="s">
        <v>195</v>
      </c>
      <c r="D419" s="215" t="s">
        <v>191</v>
      </c>
      <c r="E419" s="215" t="s">
        <v>264</v>
      </c>
      <c r="F419" s="214" t="s">
        <v>269</v>
      </c>
      <c r="G419" s="213">
        <v>18</v>
      </c>
    </row>
    <row r="420" spans="1:7" ht="30">
      <c r="A420" s="217" t="s">
        <v>268</v>
      </c>
      <c r="B420" s="215" t="s">
        <v>265</v>
      </c>
      <c r="C420" s="215" t="s">
        <v>195</v>
      </c>
      <c r="D420" s="215" t="s">
        <v>191</v>
      </c>
      <c r="E420" s="215" t="s">
        <v>264</v>
      </c>
      <c r="F420" s="214" t="s">
        <v>267</v>
      </c>
      <c r="G420" s="213">
        <v>764</v>
      </c>
    </row>
    <row r="421" spans="1:7" ht="30">
      <c r="A421" s="216" t="s">
        <v>266</v>
      </c>
      <c r="B421" s="215" t="s">
        <v>265</v>
      </c>
      <c r="C421" s="215" t="s">
        <v>195</v>
      </c>
      <c r="D421" s="215" t="s">
        <v>191</v>
      </c>
      <c r="E421" s="215" t="s">
        <v>264</v>
      </c>
      <c r="F421" s="214" t="s">
        <v>263</v>
      </c>
      <c r="G421" s="213">
        <v>7</v>
      </c>
    </row>
    <row r="422" spans="1:7" ht="15">
      <c r="A422" s="212" t="s">
        <v>262</v>
      </c>
      <c r="B422" s="211"/>
      <c r="C422" s="211"/>
      <c r="D422" s="210"/>
      <c r="E422" s="210"/>
      <c r="F422" s="209"/>
      <c r="G422" s="208">
        <f>G12+G24+G104+G128+G144+G157+G236+G252+G278+G296+G385</f>
        <v>793858.1000000001</v>
      </c>
    </row>
    <row r="423" spans="2:7" ht="15">
      <c r="B423" s="207"/>
      <c r="C423" s="207"/>
      <c r="D423" s="206"/>
      <c r="E423" s="206"/>
      <c r="F423" s="205"/>
      <c r="G423" s="118"/>
    </row>
    <row r="424" ht="15">
      <c r="G424" s="204"/>
    </row>
    <row r="425" ht="15">
      <c r="G425" s="204"/>
    </row>
    <row r="426" ht="15">
      <c r="G426" s="203"/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08"/>
  <sheetViews>
    <sheetView zoomScalePageLayoutView="0" workbookViewId="0" topLeftCell="A2">
      <selection activeCell="A15" sqref="A15"/>
    </sheetView>
  </sheetViews>
  <sheetFormatPr defaultColWidth="9.00390625" defaultRowHeight="12.75"/>
  <cols>
    <col min="1" max="1" width="50.00390625" style="198" customWidth="1"/>
    <col min="2" max="2" width="7.00390625" style="198" customWidth="1"/>
    <col min="3" max="4" width="7.25390625" style="198" customWidth="1"/>
    <col min="5" max="5" width="10.625" style="198" customWidth="1"/>
    <col min="6" max="6" width="7.875" style="198" customWidth="1"/>
    <col min="7" max="7" width="14.75390625" style="198" hidden="1" customWidth="1"/>
    <col min="8" max="9" width="12.25390625" style="198" customWidth="1"/>
    <col min="10" max="16384" width="9.125" style="198" customWidth="1"/>
  </cols>
  <sheetData>
    <row r="1" spans="4:7" ht="15.75" customHeight="1" hidden="1">
      <c r="D1" s="268"/>
      <c r="E1" s="268"/>
      <c r="F1" s="268"/>
      <c r="G1" s="268"/>
    </row>
    <row r="2" spans="4:9" ht="15">
      <c r="D2" s="437" t="s">
        <v>720</v>
      </c>
      <c r="E2" s="437"/>
      <c r="F2" s="437"/>
      <c r="G2" s="437"/>
      <c r="H2" s="437"/>
      <c r="I2" s="437"/>
    </row>
    <row r="3" spans="4:9" ht="30" customHeight="1">
      <c r="D3" s="436" t="s">
        <v>557</v>
      </c>
      <c r="E3" s="436"/>
      <c r="F3" s="436"/>
      <c r="G3" s="436"/>
      <c r="H3" s="436"/>
      <c r="I3" s="436"/>
    </row>
    <row r="4" spans="4:9" ht="15" customHeight="1">
      <c r="D4" s="436" t="s">
        <v>719</v>
      </c>
      <c r="E4" s="436"/>
      <c r="F4" s="436"/>
      <c r="G4" s="436"/>
      <c r="H4" s="436"/>
      <c r="I4" s="436"/>
    </row>
    <row r="6" spans="1:9" ht="30.75" customHeight="1">
      <c r="A6" s="435" t="s">
        <v>718</v>
      </c>
      <c r="B6" s="435"/>
      <c r="C6" s="435"/>
      <c r="D6" s="435"/>
      <c r="E6" s="435"/>
      <c r="F6" s="435"/>
      <c r="G6" s="435"/>
      <c r="H6" s="435"/>
      <c r="I6" s="435"/>
    </row>
    <row r="7" spans="7:9" ht="15">
      <c r="G7" s="202" t="s">
        <v>86</v>
      </c>
      <c r="I7" s="434" t="s">
        <v>86</v>
      </c>
    </row>
    <row r="8" spans="1:9" ht="46.5" customHeight="1">
      <c r="A8" s="262" t="s">
        <v>554</v>
      </c>
      <c r="B8" s="262" t="s">
        <v>553</v>
      </c>
      <c r="C8" s="262" t="s">
        <v>552</v>
      </c>
      <c r="D8" s="262" t="s">
        <v>551</v>
      </c>
      <c r="E8" s="262" t="s">
        <v>550</v>
      </c>
      <c r="F8" s="262" t="s">
        <v>549</v>
      </c>
      <c r="G8" s="262" t="s">
        <v>548</v>
      </c>
      <c r="H8" s="262" t="s">
        <v>717</v>
      </c>
      <c r="I8" s="262" t="s">
        <v>716</v>
      </c>
    </row>
    <row r="9" spans="1:9" ht="15" customHeight="1" hidden="1">
      <c r="A9" s="262"/>
      <c r="B9" s="262"/>
      <c r="C9" s="262"/>
      <c r="D9" s="262"/>
      <c r="E9" s="262"/>
      <c r="F9" s="262"/>
      <c r="G9" s="262"/>
      <c r="H9" s="210"/>
      <c r="I9" s="210"/>
    </row>
    <row r="10" spans="1:9" ht="15" customHeight="1">
      <c r="A10" s="433">
        <v>1</v>
      </c>
      <c r="B10" s="433">
        <v>2</v>
      </c>
      <c r="C10" s="433">
        <v>3</v>
      </c>
      <c r="D10" s="433">
        <v>4</v>
      </c>
      <c r="E10" s="433">
        <v>5</v>
      </c>
      <c r="F10" s="433">
        <v>6</v>
      </c>
      <c r="G10" s="433">
        <v>7</v>
      </c>
      <c r="H10" s="432">
        <v>7</v>
      </c>
      <c r="I10" s="432">
        <v>8</v>
      </c>
    </row>
    <row r="11" spans="1:9" ht="29.25" customHeight="1">
      <c r="A11" s="248" t="s">
        <v>547</v>
      </c>
      <c r="B11" s="225" t="s">
        <v>545</v>
      </c>
      <c r="C11" s="238"/>
      <c r="D11" s="238"/>
      <c r="E11" s="238"/>
      <c r="F11" s="237"/>
      <c r="G11" s="236">
        <f>G12</f>
        <v>4269</v>
      </c>
      <c r="H11" s="236">
        <f>H12</f>
        <v>4520.871000000001</v>
      </c>
      <c r="I11" s="236">
        <f>I12</f>
        <v>4755.956292</v>
      </c>
    </row>
    <row r="12" spans="1:9" ht="15.75" customHeight="1">
      <c r="A12" s="231" t="s">
        <v>415</v>
      </c>
      <c r="B12" s="215" t="s">
        <v>545</v>
      </c>
      <c r="C12" s="215" t="s">
        <v>254</v>
      </c>
      <c r="D12" s="215"/>
      <c r="E12" s="215"/>
      <c r="F12" s="218"/>
      <c r="G12" s="213">
        <f>G13</f>
        <v>4269</v>
      </c>
      <c r="H12" s="213">
        <f>H13</f>
        <v>4520.871000000001</v>
      </c>
      <c r="I12" s="213">
        <f>I13</f>
        <v>4755.956292</v>
      </c>
    </row>
    <row r="13" spans="1:9" ht="60">
      <c r="A13" s="375" t="s">
        <v>249</v>
      </c>
      <c r="B13" s="215" t="s">
        <v>545</v>
      </c>
      <c r="C13" s="215" t="s">
        <v>254</v>
      </c>
      <c r="D13" s="215" t="s">
        <v>250</v>
      </c>
      <c r="E13" s="215"/>
      <c r="F13" s="218"/>
      <c r="G13" s="213">
        <f>G14</f>
        <v>4269</v>
      </c>
      <c r="H13" s="213">
        <f>H14</f>
        <v>4520.871000000001</v>
      </c>
      <c r="I13" s="213">
        <f>I14</f>
        <v>4755.956292</v>
      </c>
    </row>
    <row r="14" spans="1:9" ht="45">
      <c r="A14" s="392" t="s">
        <v>538</v>
      </c>
      <c r="B14" s="215" t="s">
        <v>545</v>
      </c>
      <c r="C14" s="215" t="s">
        <v>254</v>
      </c>
      <c r="D14" s="215" t="s">
        <v>250</v>
      </c>
      <c r="E14" s="215" t="s">
        <v>280</v>
      </c>
      <c r="F14" s="218"/>
      <c r="G14" s="213">
        <f>G15+G21</f>
        <v>4269</v>
      </c>
      <c r="H14" s="213">
        <f>H15+H21</f>
        <v>4520.871000000001</v>
      </c>
      <c r="I14" s="213">
        <f>I15+I21</f>
        <v>4755.956292</v>
      </c>
    </row>
    <row r="15" spans="1:9" ht="15">
      <c r="A15" s="375" t="s">
        <v>279</v>
      </c>
      <c r="B15" s="215" t="s">
        <v>545</v>
      </c>
      <c r="C15" s="215" t="s">
        <v>254</v>
      </c>
      <c r="D15" s="215" t="s">
        <v>250</v>
      </c>
      <c r="E15" s="215" t="s">
        <v>275</v>
      </c>
      <c r="F15" s="218"/>
      <c r="G15" s="213">
        <f>SUM(G16:G20)</f>
        <v>3315</v>
      </c>
      <c r="H15" s="213">
        <f>SUM(H16:H20)</f>
        <v>3510.5850000000005</v>
      </c>
      <c r="I15" s="213">
        <f>SUM(I16:I20)</f>
        <v>3693.13542</v>
      </c>
    </row>
    <row r="16" spans="1:9" ht="15.75">
      <c r="A16" s="379" t="s">
        <v>272</v>
      </c>
      <c r="B16" s="215" t="s">
        <v>545</v>
      </c>
      <c r="C16" s="215" t="s">
        <v>254</v>
      </c>
      <c r="D16" s="215" t="s">
        <v>250</v>
      </c>
      <c r="E16" s="215" t="s">
        <v>275</v>
      </c>
      <c r="F16" s="429" t="s">
        <v>278</v>
      </c>
      <c r="G16" s="213">
        <v>2301</v>
      </c>
      <c r="H16" s="373">
        <f>G16*105.9/100</f>
        <v>2436.759</v>
      </c>
      <c r="I16" s="373">
        <f>H16*105.2/100</f>
        <v>2563.470468</v>
      </c>
    </row>
    <row r="17" spans="1:9" ht="31.5">
      <c r="A17" s="379" t="s">
        <v>270</v>
      </c>
      <c r="B17" s="215" t="s">
        <v>545</v>
      </c>
      <c r="C17" s="215" t="s">
        <v>254</v>
      </c>
      <c r="D17" s="215" t="s">
        <v>250</v>
      </c>
      <c r="E17" s="215" t="s">
        <v>275</v>
      </c>
      <c r="F17" s="429" t="s">
        <v>269</v>
      </c>
      <c r="G17" s="213">
        <v>170</v>
      </c>
      <c r="H17" s="373">
        <f>G17*105.9/100</f>
        <v>180.03</v>
      </c>
      <c r="I17" s="373">
        <f>H17*105.2/100</f>
        <v>189.39156</v>
      </c>
    </row>
    <row r="18" spans="1:9" ht="30">
      <c r="A18" s="231" t="s">
        <v>268</v>
      </c>
      <c r="B18" s="215" t="s">
        <v>545</v>
      </c>
      <c r="C18" s="215" t="s">
        <v>254</v>
      </c>
      <c r="D18" s="215" t="s">
        <v>250</v>
      </c>
      <c r="E18" s="215" t="s">
        <v>275</v>
      </c>
      <c r="F18" s="214" t="s">
        <v>267</v>
      </c>
      <c r="G18" s="249">
        <v>814</v>
      </c>
      <c r="H18" s="373">
        <f>G18*105.9/100</f>
        <v>862.0260000000001</v>
      </c>
      <c r="I18" s="373">
        <f>H18*105.2/100</f>
        <v>906.851352</v>
      </c>
    </row>
    <row r="19" spans="1:9" ht="31.5">
      <c r="A19" s="374" t="s">
        <v>277</v>
      </c>
      <c r="B19" s="215" t="s">
        <v>545</v>
      </c>
      <c r="C19" s="215" t="s">
        <v>254</v>
      </c>
      <c r="D19" s="215" t="s">
        <v>250</v>
      </c>
      <c r="E19" s="215" t="s">
        <v>275</v>
      </c>
      <c r="F19" s="214" t="s">
        <v>276</v>
      </c>
      <c r="G19" s="249">
        <v>20</v>
      </c>
      <c r="H19" s="373">
        <f>G19*105.9/100</f>
        <v>21.18</v>
      </c>
      <c r="I19" s="373">
        <f>H19*105.2/100</f>
        <v>22.28136</v>
      </c>
    </row>
    <row r="20" spans="1:9" ht="31.5">
      <c r="A20" s="374" t="s">
        <v>266</v>
      </c>
      <c r="B20" s="215" t="s">
        <v>545</v>
      </c>
      <c r="C20" s="215" t="s">
        <v>254</v>
      </c>
      <c r="D20" s="215" t="s">
        <v>250</v>
      </c>
      <c r="E20" s="215" t="s">
        <v>275</v>
      </c>
      <c r="F20" s="214" t="s">
        <v>263</v>
      </c>
      <c r="G20" s="249">
        <v>10</v>
      </c>
      <c r="H20" s="373">
        <f>G20*105.9/100</f>
        <v>10.59</v>
      </c>
      <c r="I20" s="373">
        <f>H20*105.2/100</f>
        <v>11.14068</v>
      </c>
    </row>
    <row r="21" spans="1:9" ht="34.5" customHeight="1">
      <c r="A21" s="376" t="s">
        <v>546</v>
      </c>
      <c r="B21" s="215" t="s">
        <v>545</v>
      </c>
      <c r="C21" s="215" t="s">
        <v>254</v>
      </c>
      <c r="D21" s="215" t="s">
        <v>250</v>
      </c>
      <c r="E21" s="215" t="s">
        <v>544</v>
      </c>
      <c r="F21" s="218"/>
      <c r="G21" s="213">
        <f>G22</f>
        <v>954</v>
      </c>
      <c r="H21" s="213">
        <f>H22</f>
        <v>1010.2860000000001</v>
      </c>
      <c r="I21" s="213">
        <f>I22</f>
        <v>1062.820872</v>
      </c>
    </row>
    <row r="22" spans="1:9" ht="22.5" customHeight="1">
      <c r="A22" s="431" t="s">
        <v>272</v>
      </c>
      <c r="B22" s="215" t="s">
        <v>545</v>
      </c>
      <c r="C22" s="215" t="s">
        <v>254</v>
      </c>
      <c r="D22" s="215" t="s">
        <v>250</v>
      </c>
      <c r="E22" s="215" t="s">
        <v>544</v>
      </c>
      <c r="F22" s="429" t="s">
        <v>278</v>
      </c>
      <c r="G22" s="213">
        <v>954</v>
      </c>
      <c r="H22" s="373">
        <f>G22*105.9/100</f>
        <v>1010.2860000000001</v>
      </c>
      <c r="I22" s="373">
        <f>H22*105.2/100</f>
        <v>1062.820872</v>
      </c>
    </row>
    <row r="23" spans="1:9" ht="17.25" customHeight="1">
      <c r="A23" s="248" t="s">
        <v>543</v>
      </c>
      <c r="B23" s="225" t="s">
        <v>495</v>
      </c>
      <c r="C23" s="238"/>
      <c r="D23" s="238"/>
      <c r="E23" s="238"/>
      <c r="F23" s="237"/>
      <c r="G23" s="236">
        <f>G24+G55+G61+G71+G76+G83</f>
        <v>64233.899999999994</v>
      </c>
      <c r="H23" s="236">
        <f>H24+H55+H61+H71+H76+H83</f>
        <v>65454.284</v>
      </c>
      <c r="I23" s="236">
        <f>I24+I55+I61+I71+I76+I83</f>
        <v>63273.400236</v>
      </c>
    </row>
    <row r="24" spans="1:9" ht="15">
      <c r="A24" s="231" t="s">
        <v>415</v>
      </c>
      <c r="B24" s="215" t="s">
        <v>495</v>
      </c>
      <c r="C24" s="215" t="s">
        <v>254</v>
      </c>
      <c r="D24" s="215"/>
      <c r="E24" s="215"/>
      <c r="F24" s="218"/>
      <c r="G24" s="213">
        <f>G25+G28+G36+G40+G44</f>
        <v>54348</v>
      </c>
      <c r="H24" s="213">
        <f>H25+H28+H36+H40+H44</f>
        <v>56820.03400000001</v>
      </c>
      <c r="I24" s="213">
        <f>I25+I28+I36+I40+I44</f>
        <v>54339.829636</v>
      </c>
    </row>
    <row r="25" spans="1:9" ht="45">
      <c r="A25" s="231" t="s">
        <v>542</v>
      </c>
      <c r="B25" s="215" t="s">
        <v>495</v>
      </c>
      <c r="C25" s="215" t="s">
        <v>254</v>
      </c>
      <c r="D25" s="215" t="s">
        <v>252</v>
      </c>
      <c r="E25" s="215"/>
      <c r="F25" s="218"/>
      <c r="G25" s="213">
        <f>G26</f>
        <v>1053</v>
      </c>
      <c r="H25" s="213">
        <f>H26</f>
        <v>1115.1270000000002</v>
      </c>
      <c r="I25" s="213">
        <f>I26</f>
        <v>1173.1136040000001</v>
      </c>
    </row>
    <row r="26" spans="1:9" ht="15">
      <c r="A26" s="375" t="s">
        <v>541</v>
      </c>
      <c r="B26" s="215" t="s">
        <v>495</v>
      </c>
      <c r="C26" s="215" t="s">
        <v>254</v>
      </c>
      <c r="D26" s="215" t="s">
        <v>252</v>
      </c>
      <c r="E26" s="215" t="s">
        <v>540</v>
      </c>
      <c r="F26" s="218"/>
      <c r="G26" s="213">
        <f>G27</f>
        <v>1053</v>
      </c>
      <c r="H26" s="213">
        <f>H27</f>
        <v>1115.1270000000002</v>
      </c>
      <c r="I26" s="213">
        <f>I27</f>
        <v>1173.1136040000001</v>
      </c>
    </row>
    <row r="27" spans="1:9" ht="15.75">
      <c r="A27" s="431" t="s">
        <v>272</v>
      </c>
      <c r="B27" s="215" t="s">
        <v>495</v>
      </c>
      <c r="C27" s="215" t="s">
        <v>254</v>
      </c>
      <c r="D27" s="215" t="s">
        <v>252</v>
      </c>
      <c r="E27" s="215" t="s">
        <v>540</v>
      </c>
      <c r="F27" s="429" t="s">
        <v>278</v>
      </c>
      <c r="G27" s="213">
        <v>1053</v>
      </c>
      <c r="H27" s="373">
        <f>G27*105.9/100</f>
        <v>1115.1270000000002</v>
      </c>
      <c r="I27" s="373">
        <f>H27*105.2/100</f>
        <v>1173.1136040000001</v>
      </c>
    </row>
    <row r="28" spans="1:9" ht="71.25" customHeight="1">
      <c r="A28" s="430" t="s">
        <v>247</v>
      </c>
      <c r="B28" s="215" t="s">
        <v>495</v>
      </c>
      <c r="C28" s="215" t="s">
        <v>254</v>
      </c>
      <c r="D28" s="215" t="s">
        <v>248</v>
      </c>
      <c r="E28" s="215"/>
      <c r="F28" s="218"/>
      <c r="G28" s="213">
        <f>G29</f>
        <v>43824</v>
      </c>
      <c r="H28" s="213">
        <f>H29</f>
        <v>46409.61600000001</v>
      </c>
      <c r="I28" s="213">
        <f>I29</f>
        <v>48822.916032</v>
      </c>
    </row>
    <row r="29" spans="1:9" ht="15">
      <c r="A29" s="392" t="s">
        <v>279</v>
      </c>
      <c r="B29" s="215" t="s">
        <v>495</v>
      </c>
      <c r="C29" s="215" t="s">
        <v>254</v>
      </c>
      <c r="D29" s="215" t="s">
        <v>248</v>
      </c>
      <c r="E29" s="215" t="s">
        <v>275</v>
      </c>
      <c r="F29" s="218"/>
      <c r="G29" s="213">
        <f>SUM(G30:G35)</f>
        <v>43824</v>
      </c>
      <c r="H29" s="213">
        <f>SUM(H30:H35)</f>
        <v>46409.61600000001</v>
      </c>
      <c r="I29" s="213">
        <f>SUM(I30:I35)</f>
        <v>48822.916032</v>
      </c>
    </row>
    <row r="30" spans="1:9" ht="24.75" customHeight="1">
      <c r="A30" s="379" t="s">
        <v>272</v>
      </c>
      <c r="B30" s="215" t="s">
        <v>495</v>
      </c>
      <c r="C30" s="215" t="s">
        <v>254</v>
      </c>
      <c r="D30" s="215" t="s">
        <v>248</v>
      </c>
      <c r="E30" s="215" t="s">
        <v>275</v>
      </c>
      <c r="F30" s="429" t="s">
        <v>278</v>
      </c>
      <c r="G30" s="213">
        <v>30387</v>
      </c>
      <c r="H30" s="373">
        <f>G30*105.9/100</f>
        <v>32179.833000000002</v>
      </c>
      <c r="I30" s="373">
        <f>H30*105.2/100</f>
        <v>33853.184316</v>
      </c>
    </row>
    <row r="31" spans="1:9" ht="34.5" customHeight="1">
      <c r="A31" s="379" t="s">
        <v>350</v>
      </c>
      <c r="B31" s="215" t="s">
        <v>495</v>
      </c>
      <c r="C31" s="215" t="s">
        <v>254</v>
      </c>
      <c r="D31" s="215" t="s">
        <v>248</v>
      </c>
      <c r="E31" s="215" t="s">
        <v>275</v>
      </c>
      <c r="F31" s="429" t="s">
        <v>439</v>
      </c>
      <c r="G31" s="213">
        <v>50</v>
      </c>
      <c r="H31" s="373">
        <f>G31*105.9/100</f>
        <v>52.95</v>
      </c>
      <c r="I31" s="373">
        <f>H31*105.2/100</f>
        <v>55.7034</v>
      </c>
    </row>
    <row r="32" spans="1:9" ht="31.5">
      <c r="A32" s="379" t="s">
        <v>270</v>
      </c>
      <c r="B32" s="215" t="s">
        <v>495</v>
      </c>
      <c r="C32" s="215" t="s">
        <v>254</v>
      </c>
      <c r="D32" s="215" t="s">
        <v>248</v>
      </c>
      <c r="E32" s="215" t="s">
        <v>275</v>
      </c>
      <c r="F32" s="429" t="s">
        <v>269</v>
      </c>
      <c r="G32" s="213">
        <v>2920</v>
      </c>
      <c r="H32" s="373">
        <f>G32*105.9/100</f>
        <v>3092.28</v>
      </c>
      <c r="I32" s="373">
        <f>H32*105.2/100</f>
        <v>3253.0785600000004</v>
      </c>
    </row>
    <row r="33" spans="1:9" ht="32.25" customHeight="1">
      <c r="A33" s="231" t="s">
        <v>268</v>
      </c>
      <c r="B33" s="215" t="s">
        <v>495</v>
      </c>
      <c r="C33" s="215" t="s">
        <v>254</v>
      </c>
      <c r="D33" s="215" t="s">
        <v>248</v>
      </c>
      <c r="E33" s="215" t="s">
        <v>275</v>
      </c>
      <c r="F33" s="429" t="s">
        <v>267</v>
      </c>
      <c r="G33" s="213">
        <v>10319</v>
      </c>
      <c r="H33" s="373">
        <f>G33*105.9/100</f>
        <v>10927.821000000002</v>
      </c>
      <c r="I33" s="373">
        <f>H33*105.2/100</f>
        <v>11496.067692000002</v>
      </c>
    </row>
    <row r="34" spans="1:9" ht="32.25" customHeight="1">
      <c r="A34" s="374" t="s">
        <v>277</v>
      </c>
      <c r="B34" s="215" t="s">
        <v>495</v>
      </c>
      <c r="C34" s="215" t="s">
        <v>254</v>
      </c>
      <c r="D34" s="215" t="s">
        <v>248</v>
      </c>
      <c r="E34" s="215" t="s">
        <v>275</v>
      </c>
      <c r="F34" s="214" t="s">
        <v>276</v>
      </c>
      <c r="G34" s="213">
        <v>106</v>
      </c>
      <c r="H34" s="373">
        <f>G34*105.9/100</f>
        <v>112.25400000000002</v>
      </c>
      <c r="I34" s="373">
        <f>H34*105.2/100</f>
        <v>118.09120800000002</v>
      </c>
    </row>
    <row r="35" spans="1:9" ht="32.25" customHeight="1">
      <c r="A35" s="374" t="s">
        <v>266</v>
      </c>
      <c r="B35" s="215" t="s">
        <v>495</v>
      </c>
      <c r="C35" s="215" t="s">
        <v>254</v>
      </c>
      <c r="D35" s="215" t="s">
        <v>248</v>
      </c>
      <c r="E35" s="215" t="s">
        <v>275</v>
      </c>
      <c r="F35" s="214" t="s">
        <v>263</v>
      </c>
      <c r="G35" s="213">
        <v>42</v>
      </c>
      <c r="H35" s="373">
        <f>G35*105.9/100</f>
        <v>44.478</v>
      </c>
      <c r="I35" s="373">
        <f>H35*105.2/100</f>
        <v>46.790856000000005</v>
      </c>
    </row>
    <row r="36" spans="1:9" ht="23.25" customHeight="1">
      <c r="A36" s="374" t="s">
        <v>241</v>
      </c>
      <c r="B36" s="215" t="s">
        <v>495</v>
      </c>
      <c r="C36" s="215" t="s">
        <v>254</v>
      </c>
      <c r="D36" s="215" t="s">
        <v>242</v>
      </c>
      <c r="E36" s="215"/>
      <c r="F36" s="214"/>
      <c r="G36" s="213">
        <f>G37</f>
        <v>4649</v>
      </c>
      <c r="H36" s="213">
        <f>H37</f>
        <v>4923.291</v>
      </c>
      <c r="I36" s="213">
        <f>I37</f>
        <v>0</v>
      </c>
    </row>
    <row r="37" spans="1:9" ht="21" customHeight="1">
      <c r="A37" s="392" t="s">
        <v>534</v>
      </c>
      <c r="B37" s="215" t="s">
        <v>495</v>
      </c>
      <c r="C37" s="215" t="s">
        <v>254</v>
      </c>
      <c r="D37" s="215" t="s">
        <v>242</v>
      </c>
      <c r="E37" s="215" t="s">
        <v>533</v>
      </c>
      <c r="F37" s="214"/>
      <c r="G37" s="213">
        <f>G38</f>
        <v>4649</v>
      </c>
      <c r="H37" s="213">
        <f>H38</f>
        <v>4923.291</v>
      </c>
      <c r="I37" s="213">
        <f>I38</f>
        <v>0</v>
      </c>
    </row>
    <row r="38" spans="1:9" ht="30" customHeight="1">
      <c r="A38" s="375" t="s">
        <v>715</v>
      </c>
      <c r="B38" s="215" t="s">
        <v>495</v>
      </c>
      <c r="C38" s="215" t="s">
        <v>254</v>
      </c>
      <c r="D38" s="215" t="s">
        <v>242</v>
      </c>
      <c r="E38" s="215" t="s">
        <v>531</v>
      </c>
      <c r="F38" s="214"/>
      <c r="G38" s="213">
        <f>G39</f>
        <v>4649</v>
      </c>
      <c r="H38" s="213">
        <f>H39</f>
        <v>4923.291</v>
      </c>
      <c r="I38" s="213">
        <f>I39</f>
        <v>0</v>
      </c>
    </row>
    <row r="39" spans="1:9" ht="32.25" customHeight="1">
      <c r="A39" s="231" t="s">
        <v>268</v>
      </c>
      <c r="B39" s="215" t="s">
        <v>495</v>
      </c>
      <c r="C39" s="215" t="s">
        <v>254</v>
      </c>
      <c r="D39" s="215" t="s">
        <v>242</v>
      </c>
      <c r="E39" s="215" t="s">
        <v>531</v>
      </c>
      <c r="F39" s="218" t="s">
        <v>267</v>
      </c>
      <c r="G39" s="213">
        <v>4649</v>
      </c>
      <c r="H39" s="373">
        <f>G39*105.9/100</f>
        <v>4923.291</v>
      </c>
      <c r="I39" s="373">
        <v>0</v>
      </c>
    </row>
    <row r="40" spans="1:9" ht="15">
      <c r="A40" s="376" t="s">
        <v>239</v>
      </c>
      <c r="B40" s="215" t="s">
        <v>495</v>
      </c>
      <c r="C40" s="215" t="s">
        <v>254</v>
      </c>
      <c r="D40" s="215" t="s">
        <v>240</v>
      </c>
      <c r="E40" s="215"/>
      <c r="F40" s="218"/>
      <c r="G40" s="213">
        <f>G41</f>
        <v>3500</v>
      </c>
      <c r="H40" s="213">
        <f>H41</f>
        <v>3500</v>
      </c>
      <c r="I40" s="213">
        <f>I41</f>
        <v>3500</v>
      </c>
    </row>
    <row r="41" spans="1:9" ht="15">
      <c r="A41" s="231" t="s">
        <v>239</v>
      </c>
      <c r="B41" s="215" t="s">
        <v>495</v>
      </c>
      <c r="C41" s="215" t="s">
        <v>254</v>
      </c>
      <c r="D41" s="215" t="s">
        <v>240</v>
      </c>
      <c r="E41" s="215" t="s">
        <v>530</v>
      </c>
      <c r="F41" s="218"/>
      <c r="G41" s="213">
        <f>G42</f>
        <v>3500</v>
      </c>
      <c r="H41" s="213">
        <f>H42</f>
        <v>3500</v>
      </c>
      <c r="I41" s="213">
        <f>I42</f>
        <v>3500</v>
      </c>
    </row>
    <row r="42" spans="1:9" ht="15">
      <c r="A42" s="231" t="s">
        <v>529</v>
      </c>
      <c r="B42" s="215" t="s">
        <v>495</v>
      </c>
      <c r="C42" s="215" t="s">
        <v>254</v>
      </c>
      <c r="D42" s="215" t="s">
        <v>240</v>
      </c>
      <c r="E42" s="215" t="s">
        <v>527</v>
      </c>
      <c r="F42" s="218"/>
      <c r="G42" s="213">
        <f>G43</f>
        <v>3500</v>
      </c>
      <c r="H42" s="213">
        <f>H43</f>
        <v>3500</v>
      </c>
      <c r="I42" s="213">
        <f>I43</f>
        <v>3500</v>
      </c>
    </row>
    <row r="43" spans="1:9" ht="15">
      <c r="A43" s="231" t="s">
        <v>528</v>
      </c>
      <c r="B43" s="215" t="s">
        <v>495</v>
      </c>
      <c r="C43" s="215" t="s">
        <v>254</v>
      </c>
      <c r="D43" s="215" t="s">
        <v>240</v>
      </c>
      <c r="E43" s="215" t="s">
        <v>527</v>
      </c>
      <c r="F43" s="218" t="s">
        <v>526</v>
      </c>
      <c r="G43" s="213">
        <v>3500</v>
      </c>
      <c r="H43" s="373">
        <v>3500</v>
      </c>
      <c r="I43" s="373">
        <v>3500</v>
      </c>
    </row>
    <row r="44" spans="1:9" ht="15">
      <c r="A44" s="231" t="s">
        <v>237</v>
      </c>
      <c r="B44" s="215" t="s">
        <v>495</v>
      </c>
      <c r="C44" s="215" t="s">
        <v>254</v>
      </c>
      <c r="D44" s="215" t="s">
        <v>238</v>
      </c>
      <c r="E44" s="215"/>
      <c r="F44" s="218"/>
      <c r="G44" s="213">
        <f>G46+G49+G52</f>
        <v>1322</v>
      </c>
      <c r="H44" s="213">
        <f>H46+H49+H52</f>
        <v>872</v>
      </c>
      <c r="I44" s="213">
        <f>I46+I49+I52</f>
        <v>843.8</v>
      </c>
    </row>
    <row r="45" spans="1:9" ht="94.5" customHeight="1">
      <c r="A45" s="392" t="s">
        <v>338</v>
      </c>
      <c r="B45" s="215" t="s">
        <v>495</v>
      </c>
      <c r="C45" s="215" t="s">
        <v>254</v>
      </c>
      <c r="D45" s="215" t="s">
        <v>238</v>
      </c>
      <c r="E45" s="215" t="s">
        <v>320</v>
      </c>
      <c r="F45" s="218"/>
      <c r="G45" s="213">
        <f>G46</f>
        <v>398.4</v>
      </c>
      <c r="H45" s="213">
        <f>H46</f>
        <v>398.4</v>
      </c>
      <c r="I45" s="213">
        <f>I46</f>
        <v>408.9</v>
      </c>
    </row>
    <row r="46" spans="1:9" ht="33.75" customHeight="1">
      <c r="A46" s="392" t="s">
        <v>525</v>
      </c>
      <c r="B46" s="215" t="s">
        <v>495</v>
      </c>
      <c r="C46" s="215" t="s">
        <v>254</v>
      </c>
      <c r="D46" s="215" t="s">
        <v>238</v>
      </c>
      <c r="E46" s="215" t="s">
        <v>524</v>
      </c>
      <c r="F46" s="218"/>
      <c r="G46" s="213">
        <f>G47+G48</f>
        <v>398.4</v>
      </c>
      <c r="H46" s="213">
        <f>H47+H48</f>
        <v>398.4</v>
      </c>
      <c r="I46" s="213">
        <f>I47+I48</f>
        <v>408.9</v>
      </c>
    </row>
    <row r="47" spans="1:9" ht="21.75" customHeight="1">
      <c r="A47" s="392" t="s">
        <v>272</v>
      </c>
      <c r="B47" s="215" t="s">
        <v>495</v>
      </c>
      <c r="C47" s="215" t="s">
        <v>254</v>
      </c>
      <c r="D47" s="215" t="s">
        <v>238</v>
      </c>
      <c r="E47" s="215" t="s">
        <v>524</v>
      </c>
      <c r="F47" s="218" t="s">
        <v>278</v>
      </c>
      <c r="G47" s="213">
        <v>345</v>
      </c>
      <c r="H47" s="213">
        <v>345</v>
      </c>
      <c r="I47" s="213">
        <v>345</v>
      </c>
    </row>
    <row r="48" spans="1:9" ht="29.25" customHeight="1">
      <c r="A48" s="231" t="s">
        <v>268</v>
      </c>
      <c r="B48" s="215" t="s">
        <v>495</v>
      </c>
      <c r="C48" s="215" t="s">
        <v>254</v>
      </c>
      <c r="D48" s="215" t="s">
        <v>238</v>
      </c>
      <c r="E48" s="215" t="s">
        <v>524</v>
      </c>
      <c r="F48" s="218" t="s">
        <v>267</v>
      </c>
      <c r="G48" s="213">
        <v>53.4</v>
      </c>
      <c r="H48" s="213">
        <v>53.4</v>
      </c>
      <c r="I48" s="213">
        <v>63.9</v>
      </c>
    </row>
    <row r="49" spans="1:9" ht="33" customHeight="1">
      <c r="A49" s="428" t="s">
        <v>523</v>
      </c>
      <c r="B49" s="215" t="s">
        <v>495</v>
      </c>
      <c r="C49" s="215" t="s">
        <v>254</v>
      </c>
      <c r="D49" s="215" t="s">
        <v>238</v>
      </c>
      <c r="E49" s="215" t="s">
        <v>522</v>
      </c>
      <c r="F49" s="218"/>
      <c r="G49" s="213">
        <f>G50+G51</f>
        <v>423.6</v>
      </c>
      <c r="H49" s="213">
        <f>H50+H51</f>
        <v>423.6</v>
      </c>
      <c r="I49" s="213">
        <f>I50+I51</f>
        <v>434.9</v>
      </c>
    </row>
    <row r="50" spans="1:9" ht="27" customHeight="1">
      <c r="A50" s="392" t="s">
        <v>272</v>
      </c>
      <c r="B50" s="215" t="s">
        <v>495</v>
      </c>
      <c r="C50" s="215" t="s">
        <v>254</v>
      </c>
      <c r="D50" s="215" t="s">
        <v>238</v>
      </c>
      <c r="E50" s="215" t="s">
        <v>522</v>
      </c>
      <c r="F50" s="218" t="s">
        <v>278</v>
      </c>
      <c r="G50" s="213">
        <v>376</v>
      </c>
      <c r="H50" s="213">
        <v>376</v>
      </c>
      <c r="I50" s="213">
        <v>376</v>
      </c>
    </row>
    <row r="51" spans="1:9" ht="35.25" customHeight="1">
      <c r="A51" s="231" t="s">
        <v>268</v>
      </c>
      <c r="B51" s="215" t="s">
        <v>495</v>
      </c>
      <c r="C51" s="215" t="s">
        <v>254</v>
      </c>
      <c r="D51" s="215" t="s">
        <v>238</v>
      </c>
      <c r="E51" s="215" t="s">
        <v>522</v>
      </c>
      <c r="F51" s="218" t="s">
        <v>267</v>
      </c>
      <c r="G51" s="213">
        <v>47.6</v>
      </c>
      <c r="H51" s="213">
        <v>47.6</v>
      </c>
      <c r="I51" s="213">
        <v>58.9</v>
      </c>
    </row>
    <row r="52" spans="1:9" ht="20.25" customHeight="1">
      <c r="A52" s="376" t="s">
        <v>288</v>
      </c>
      <c r="B52" s="215" t="s">
        <v>495</v>
      </c>
      <c r="C52" s="215" t="s">
        <v>254</v>
      </c>
      <c r="D52" s="215" t="s">
        <v>238</v>
      </c>
      <c r="E52" s="215" t="s">
        <v>287</v>
      </c>
      <c r="F52" s="218"/>
      <c r="G52" s="213">
        <f>G53</f>
        <v>500</v>
      </c>
      <c r="H52" s="213">
        <f>H53</f>
        <v>50</v>
      </c>
      <c r="I52" s="213">
        <f>I53</f>
        <v>0</v>
      </c>
    </row>
    <row r="53" spans="1:9" ht="60">
      <c r="A53" s="219" t="s">
        <v>521</v>
      </c>
      <c r="B53" s="239" t="s">
        <v>495</v>
      </c>
      <c r="C53" s="239" t="s">
        <v>254</v>
      </c>
      <c r="D53" s="239" t="s">
        <v>238</v>
      </c>
      <c r="E53" s="239" t="s">
        <v>519</v>
      </c>
      <c r="F53" s="259"/>
      <c r="G53" s="213">
        <f>G54</f>
        <v>500</v>
      </c>
      <c r="H53" s="213">
        <f>H54</f>
        <v>50</v>
      </c>
      <c r="I53" s="213">
        <f>I54</f>
        <v>0</v>
      </c>
    </row>
    <row r="54" spans="1:9" ht="30">
      <c r="A54" s="392" t="s">
        <v>520</v>
      </c>
      <c r="B54" s="239" t="s">
        <v>495</v>
      </c>
      <c r="C54" s="239" t="s">
        <v>254</v>
      </c>
      <c r="D54" s="239" t="s">
        <v>238</v>
      </c>
      <c r="E54" s="239" t="s">
        <v>519</v>
      </c>
      <c r="F54" s="259" t="s">
        <v>267</v>
      </c>
      <c r="G54" s="213">
        <v>500</v>
      </c>
      <c r="H54" s="373">
        <v>50</v>
      </c>
      <c r="I54" s="373">
        <v>0</v>
      </c>
    </row>
    <row r="55" spans="1:9" ht="15">
      <c r="A55" s="427" t="s">
        <v>233</v>
      </c>
      <c r="B55" s="215" t="s">
        <v>495</v>
      </c>
      <c r="C55" s="215" t="s">
        <v>236</v>
      </c>
      <c r="D55" s="215" t="s">
        <v>234</v>
      </c>
      <c r="E55" s="215"/>
      <c r="F55" s="218"/>
      <c r="G55" s="213">
        <f>G56</f>
        <v>158.2</v>
      </c>
      <c r="H55" s="213">
        <f>H56</f>
        <v>85</v>
      </c>
      <c r="I55" s="213">
        <f>I56</f>
        <v>50</v>
      </c>
    </row>
    <row r="56" spans="1:9" ht="21" customHeight="1">
      <c r="A56" s="376" t="s">
        <v>288</v>
      </c>
      <c r="B56" s="215" t="s">
        <v>495</v>
      </c>
      <c r="C56" s="215" t="s">
        <v>236</v>
      </c>
      <c r="D56" s="215" t="s">
        <v>234</v>
      </c>
      <c r="E56" s="215" t="s">
        <v>287</v>
      </c>
      <c r="F56" s="218"/>
      <c r="G56" s="213">
        <f>G57+G59</f>
        <v>158.2</v>
      </c>
      <c r="H56" s="213">
        <f>H57+H59</f>
        <v>85</v>
      </c>
      <c r="I56" s="213">
        <f>I57+I59</f>
        <v>50</v>
      </c>
    </row>
    <row r="57" spans="1:9" ht="45">
      <c r="A57" s="426" t="s">
        <v>518</v>
      </c>
      <c r="B57" s="215" t="s">
        <v>495</v>
      </c>
      <c r="C57" s="215" t="s">
        <v>236</v>
      </c>
      <c r="D57" s="215" t="s">
        <v>234</v>
      </c>
      <c r="E57" s="220" t="s">
        <v>517</v>
      </c>
      <c r="F57" s="218"/>
      <c r="G57" s="213">
        <f>G58</f>
        <v>128.2</v>
      </c>
      <c r="H57" s="213">
        <f>H58</f>
        <v>50</v>
      </c>
      <c r="I57" s="213">
        <f>I58</f>
        <v>50</v>
      </c>
    </row>
    <row r="58" spans="1:9" ht="30">
      <c r="A58" s="231" t="s">
        <v>268</v>
      </c>
      <c r="B58" s="215" t="s">
        <v>495</v>
      </c>
      <c r="C58" s="215" t="s">
        <v>236</v>
      </c>
      <c r="D58" s="215" t="s">
        <v>234</v>
      </c>
      <c r="E58" s="220" t="s">
        <v>517</v>
      </c>
      <c r="F58" s="218" t="s">
        <v>267</v>
      </c>
      <c r="G58" s="213">
        <v>128.2</v>
      </c>
      <c r="H58" s="373">
        <v>50</v>
      </c>
      <c r="I58" s="373">
        <v>50</v>
      </c>
    </row>
    <row r="59" spans="1:9" ht="45">
      <c r="A59" s="231" t="s">
        <v>343</v>
      </c>
      <c r="B59" s="215" t="s">
        <v>495</v>
      </c>
      <c r="C59" s="215" t="s">
        <v>236</v>
      </c>
      <c r="D59" s="215" t="s">
        <v>234</v>
      </c>
      <c r="E59" s="220" t="s">
        <v>342</v>
      </c>
      <c r="F59" s="218"/>
      <c r="G59" s="213">
        <f>G60</f>
        <v>30</v>
      </c>
      <c r="H59" s="213">
        <f>H60</f>
        <v>35</v>
      </c>
      <c r="I59" s="213">
        <f>I60</f>
        <v>0</v>
      </c>
    </row>
    <row r="60" spans="1:9" ht="30">
      <c r="A60" s="231" t="s">
        <v>268</v>
      </c>
      <c r="B60" s="215" t="s">
        <v>495</v>
      </c>
      <c r="C60" s="215" t="s">
        <v>236</v>
      </c>
      <c r="D60" s="215" t="s">
        <v>234</v>
      </c>
      <c r="E60" s="220" t="s">
        <v>342</v>
      </c>
      <c r="F60" s="218" t="s">
        <v>267</v>
      </c>
      <c r="G60" s="213">
        <v>30</v>
      </c>
      <c r="H60" s="373">
        <v>35</v>
      </c>
      <c r="I60" s="373">
        <v>0</v>
      </c>
    </row>
    <row r="61" spans="1:9" ht="15">
      <c r="A61" s="231" t="s">
        <v>389</v>
      </c>
      <c r="B61" s="215" t="s">
        <v>495</v>
      </c>
      <c r="C61" s="215" t="s">
        <v>230</v>
      </c>
      <c r="D61" s="215"/>
      <c r="E61" s="215"/>
      <c r="F61" s="218"/>
      <c r="G61" s="213">
        <f>G62</f>
        <v>6125</v>
      </c>
      <c r="H61" s="213">
        <f>H62</f>
        <v>4838.875</v>
      </c>
      <c r="I61" s="213">
        <f>I62</f>
        <v>5038.4965</v>
      </c>
    </row>
    <row r="62" spans="1:9" ht="30">
      <c r="A62" s="231" t="s">
        <v>221</v>
      </c>
      <c r="B62" s="215" t="s">
        <v>495</v>
      </c>
      <c r="C62" s="215" t="s">
        <v>230</v>
      </c>
      <c r="D62" s="215" t="s">
        <v>222</v>
      </c>
      <c r="E62" s="215"/>
      <c r="F62" s="218"/>
      <c r="G62" s="213">
        <f>G63+G66+G68</f>
        <v>6125</v>
      </c>
      <c r="H62" s="213">
        <f>H63+H66+H68</f>
        <v>4838.875</v>
      </c>
      <c r="I62" s="213">
        <f>I63+I66+I68</f>
        <v>5038.4965</v>
      </c>
    </row>
    <row r="63" spans="1:9" ht="30">
      <c r="A63" s="231" t="s">
        <v>516</v>
      </c>
      <c r="B63" s="215" t="s">
        <v>495</v>
      </c>
      <c r="C63" s="215" t="s">
        <v>230</v>
      </c>
      <c r="D63" s="215" t="s">
        <v>222</v>
      </c>
      <c r="E63" s="215" t="s">
        <v>515</v>
      </c>
      <c r="F63" s="218"/>
      <c r="G63" s="213">
        <f>G64</f>
        <v>1425</v>
      </c>
      <c r="H63" s="213">
        <f>H64</f>
        <v>1509.075</v>
      </c>
      <c r="I63" s="213">
        <f>I64</f>
        <v>1587.5469</v>
      </c>
    </row>
    <row r="64" spans="1:9" ht="30">
      <c r="A64" s="231" t="s">
        <v>268</v>
      </c>
      <c r="B64" s="215" t="s">
        <v>495</v>
      </c>
      <c r="C64" s="215" t="s">
        <v>230</v>
      </c>
      <c r="D64" s="215" t="s">
        <v>222</v>
      </c>
      <c r="E64" s="215" t="s">
        <v>515</v>
      </c>
      <c r="F64" s="218" t="s">
        <v>267</v>
      </c>
      <c r="G64" s="213">
        <v>1425</v>
      </c>
      <c r="H64" s="373">
        <f>G64*105.9/100</f>
        <v>1509.075</v>
      </c>
      <c r="I64" s="373">
        <f>H64*105.2/100</f>
        <v>1587.5469</v>
      </c>
    </row>
    <row r="65" spans="1:9" ht="30">
      <c r="A65" s="231" t="s">
        <v>514</v>
      </c>
      <c r="B65" s="215" t="s">
        <v>495</v>
      </c>
      <c r="C65" s="215" t="s">
        <v>230</v>
      </c>
      <c r="D65" s="215" t="s">
        <v>222</v>
      </c>
      <c r="E65" s="215" t="s">
        <v>513</v>
      </c>
      <c r="F65" s="218"/>
      <c r="G65" s="213">
        <f>G66</f>
        <v>2200</v>
      </c>
      <c r="H65" s="213">
        <f>H66</f>
        <v>2329.8</v>
      </c>
      <c r="I65" s="213">
        <f>I66</f>
        <v>2450.9496000000004</v>
      </c>
    </row>
    <row r="66" spans="1:9" ht="30">
      <c r="A66" s="231" t="s">
        <v>512</v>
      </c>
      <c r="B66" s="215" t="s">
        <v>495</v>
      </c>
      <c r="C66" s="215" t="s">
        <v>230</v>
      </c>
      <c r="D66" s="215" t="s">
        <v>222</v>
      </c>
      <c r="E66" s="215" t="s">
        <v>511</v>
      </c>
      <c r="F66" s="218"/>
      <c r="G66" s="213">
        <f>G67</f>
        <v>2200</v>
      </c>
      <c r="H66" s="213">
        <f>H67</f>
        <v>2329.8</v>
      </c>
      <c r="I66" s="213">
        <f>I67</f>
        <v>2450.9496000000004</v>
      </c>
    </row>
    <row r="67" spans="1:9" ht="30">
      <c r="A67" s="231" t="s">
        <v>268</v>
      </c>
      <c r="B67" s="215" t="s">
        <v>495</v>
      </c>
      <c r="C67" s="215" t="s">
        <v>230</v>
      </c>
      <c r="D67" s="215" t="s">
        <v>222</v>
      </c>
      <c r="E67" s="215" t="s">
        <v>511</v>
      </c>
      <c r="F67" s="218" t="s">
        <v>267</v>
      </c>
      <c r="G67" s="213">
        <v>2200</v>
      </c>
      <c r="H67" s="373">
        <f>G67*105.9/100</f>
        <v>2329.8</v>
      </c>
      <c r="I67" s="373">
        <f>H67*105.2/100</f>
        <v>2450.9496000000004</v>
      </c>
    </row>
    <row r="68" spans="1:9" ht="23.25" customHeight="1">
      <c r="A68" s="376" t="s">
        <v>288</v>
      </c>
      <c r="B68" s="215" t="s">
        <v>495</v>
      </c>
      <c r="C68" s="215" t="s">
        <v>230</v>
      </c>
      <c r="D68" s="215" t="s">
        <v>222</v>
      </c>
      <c r="E68" s="215" t="s">
        <v>287</v>
      </c>
      <c r="F68" s="218"/>
      <c r="G68" s="213">
        <f>G69</f>
        <v>2500</v>
      </c>
      <c r="H68" s="213">
        <f>H69</f>
        <v>1000</v>
      </c>
      <c r="I68" s="213">
        <f>I69</f>
        <v>1000</v>
      </c>
    </row>
    <row r="69" spans="1:9" ht="45">
      <c r="A69" s="231" t="s">
        <v>510</v>
      </c>
      <c r="B69" s="215" t="s">
        <v>495</v>
      </c>
      <c r="C69" s="215" t="s">
        <v>230</v>
      </c>
      <c r="D69" s="215" t="s">
        <v>222</v>
      </c>
      <c r="E69" s="220" t="s">
        <v>509</v>
      </c>
      <c r="F69" s="218"/>
      <c r="G69" s="213">
        <f>G70</f>
        <v>2500</v>
      </c>
      <c r="H69" s="213">
        <f>H70</f>
        <v>1000</v>
      </c>
      <c r="I69" s="213">
        <f>I70</f>
        <v>1000</v>
      </c>
    </row>
    <row r="70" spans="1:9" ht="30">
      <c r="A70" s="231" t="s">
        <v>268</v>
      </c>
      <c r="B70" s="222" t="s">
        <v>495</v>
      </c>
      <c r="C70" s="215" t="s">
        <v>230</v>
      </c>
      <c r="D70" s="215" t="s">
        <v>222</v>
      </c>
      <c r="E70" s="220" t="s">
        <v>509</v>
      </c>
      <c r="F70" s="218" t="s">
        <v>267</v>
      </c>
      <c r="G70" s="213">
        <v>2500</v>
      </c>
      <c r="H70" s="373">
        <v>1000</v>
      </c>
      <c r="I70" s="373">
        <v>1000</v>
      </c>
    </row>
    <row r="71" spans="1:9" ht="32.25" customHeight="1">
      <c r="A71" s="231" t="s">
        <v>309</v>
      </c>
      <c r="B71" s="215" t="s">
        <v>495</v>
      </c>
      <c r="C71" s="215" t="s">
        <v>206</v>
      </c>
      <c r="D71" s="215"/>
      <c r="E71" s="215"/>
      <c r="F71" s="218"/>
      <c r="G71" s="213">
        <f>G72</f>
        <v>1237.7</v>
      </c>
      <c r="H71" s="213">
        <f>H72</f>
        <v>1237.7</v>
      </c>
      <c r="I71" s="213">
        <f>I72</f>
        <v>1271.9</v>
      </c>
    </row>
    <row r="72" spans="1:9" ht="18" customHeight="1">
      <c r="A72" s="376" t="s">
        <v>201</v>
      </c>
      <c r="B72" s="215" t="s">
        <v>495</v>
      </c>
      <c r="C72" s="215" t="s">
        <v>206</v>
      </c>
      <c r="D72" s="215" t="s">
        <v>198</v>
      </c>
      <c r="E72" s="215"/>
      <c r="F72" s="218"/>
      <c r="G72" s="213">
        <f>G73</f>
        <v>1237.7</v>
      </c>
      <c r="H72" s="213">
        <f>H73</f>
        <v>1237.7</v>
      </c>
      <c r="I72" s="213">
        <f>I73</f>
        <v>1271.9</v>
      </c>
    </row>
    <row r="73" spans="1:9" ht="29.25" customHeight="1">
      <c r="A73" s="425" t="s">
        <v>506</v>
      </c>
      <c r="B73" s="215" t="s">
        <v>495</v>
      </c>
      <c r="C73" s="215" t="s">
        <v>206</v>
      </c>
      <c r="D73" s="215" t="s">
        <v>198</v>
      </c>
      <c r="E73" s="215" t="s">
        <v>505</v>
      </c>
      <c r="F73" s="218"/>
      <c r="G73" s="213">
        <v>1237.7</v>
      </c>
      <c r="H73" s="213">
        <v>1237.7</v>
      </c>
      <c r="I73" s="213">
        <f>I74+I75</f>
        <v>1271.9</v>
      </c>
    </row>
    <row r="74" spans="1:9" ht="29.25" customHeight="1">
      <c r="A74" s="392" t="s">
        <v>272</v>
      </c>
      <c r="B74" s="215" t="s">
        <v>495</v>
      </c>
      <c r="C74" s="215" t="s">
        <v>206</v>
      </c>
      <c r="D74" s="215" t="s">
        <v>198</v>
      </c>
      <c r="E74" s="215" t="s">
        <v>505</v>
      </c>
      <c r="F74" s="218" t="s">
        <v>278</v>
      </c>
      <c r="G74" s="213">
        <v>816</v>
      </c>
      <c r="H74" s="213">
        <v>816</v>
      </c>
      <c r="I74" s="213">
        <v>816</v>
      </c>
    </row>
    <row r="75" spans="1:9" ht="29.25" customHeight="1">
      <c r="A75" s="231" t="s">
        <v>268</v>
      </c>
      <c r="B75" s="215" t="s">
        <v>495</v>
      </c>
      <c r="C75" s="215" t="s">
        <v>206</v>
      </c>
      <c r="D75" s="215" t="s">
        <v>198</v>
      </c>
      <c r="E75" s="215" t="s">
        <v>505</v>
      </c>
      <c r="F75" s="218" t="s">
        <v>267</v>
      </c>
      <c r="G75" s="213">
        <v>421.7</v>
      </c>
      <c r="H75" s="213">
        <v>421.7</v>
      </c>
      <c r="I75" s="213">
        <v>455.9</v>
      </c>
    </row>
    <row r="76" spans="1:9" ht="15.75" customHeight="1">
      <c r="A76" s="231" t="s">
        <v>333</v>
      </c>
      <c r="B76" s="215" t="s">
        <v>495</v>
      </c>
      <c r="C76" s="215" t="s">
        <v>185</v>
      </c>
      <c r="D76" s="215"/>
      <c r="E76" s="215"/>
      <c r="F76" s="218"/>
      <c r="G76" s="213">
        <f>G77+G81</f>
        <v>1565</v>
      </c>
      <c r="H76" s="213">
        <f>H77+H81</f>
        <v>1625.475</v>
      </c>
      <c r="I76" s="213">
        <f>I77+I81</f>
        <v>1681.9197</v>
      </c>
    </row>
    <row r="77" spans="1:9" ht="15.75" customHeight="1">
      <c r="A77" s="231" t="s">
        <v>182</v>
      </c>
      <c r="B77" s="215" t="s">
        <v>495</v>
      </c>
      <c r="C77" s="215" t="s">
        <v>185</v>
      </c>
      <c r="D77" s="215" t="s">
        <v>183</v>
      </c>
      <c r="E77" s="215"/>
      <c r="F77" s="218"/>
      <c r="G77" s="213">
        <f>G78</f>
        <v>1025</v>
      </c>
      <c r="H77" s="213">
        <f>H78</f>
        <v>1085.475</v>
      </c>
      <c r="I77" s="213">
        <f>I78</f>
        <v>1141.9197</v>
      </c>
    </row>
    <row r="78" spans="1:9" ht="20.25" customHeight="1">
      <c r="A78" s="376" t="s">
        <v>504</v>
      </c>
      <c r="B78" s="215" t="s">
        <v>495</v>
      </c>
      <c r="C78" s="215" t="s">
        <v>185</v>
      </c>
      <c r="D78" s="215" t="s">
        <v>183</v>
      </c>
      <c r="E78" s="215" t="s">
        <v>503</v>
      </c>
      <c r="F78" s="218"/>
      <c r="G78" s="213">
        <f>G79</f>
        <v>1025</v>
      </c>
      <c r="H78" s="213">
        <f>H79</f>
        <v>1085.475</v>
      </c>
      <c r="I78" s="213">
        <f>I79</f>
        <v>1141.9197</v>
      </c>
    </row>
    <row r="79" spans="1:9" ht="20.25" customHeight="1">
      <c r="A79" s="376" t="s">
        <v>502</v>
      </c>
      <c r="B79" s="215" t="s">
        <v>495</v>
      </c>
      <c r="C79" s="215" t="s">
        <v>185</v>
      </c>
      <c r="D79" s="215" t="s">
        <v>183</v>
      </c>
      <c r="E79" s="215" t="s">
        <v>501</v>
      </c>
      <c r="F79" s="218"/>
      <c r="G79" s="213">
        <f>G80</f>
        <v>1025</v>
      </c>
      <c r="H79" s="213">
        <f>H80</f>
        <v>1085.475</v>
      </c>
      <c r="I79" s="213">
        <f>I80</f>
        <v>1141.9197</v>
      </c>
    </row>
    <row r="80" spans="1:9" ht="45">
      <c r="A80" s="376" t="s">
        <v>324</v>
      </c>
      <c r="B80" s="215" t="s">
        <v>495</v>
      </c>
      <c r="C80" s="215" t="s">
        <v>185</v>
      </c>
      <c r="D80" s="215" t="s">
        <v>183</v>
      </c>
      <c r="E80" s="215" t="s">
        <v>501</v>
      </c>
      <c r="F80" s="218" t="s">
        <v>323</v>
      </c>
      <c r="G80" s="213">
        <v>1025</v>
      </c>
      <c r="H80" s="373">
        <f>G80*105.9/100</f>
        <v>1085.475</v>
      </c>
      <c r="I80" s="373">
        <f>H80*105.2/100</f>
        <v>1141.9197</v>
      </c>
    </row>
    <row r="81" spans="1:9" ht="45">
      <c r="A81" s="231" t="s">
        <v>500</v>
      </c>
      <c r="B81" s="215" t="s">
        <v>495</v>
      </c>
      <c r="C81" s="215" t="s">
        <v>185</v>
      </c>
      <c r="D81" s="215" t="s">
        <v>181</v>
      </c>
      <c r="E81" s="215" t="s">
        <v>330</v>
      </c>
      <c r="F81" s="218"/>
      <c r="G81" s="213">
        <f>G82</f>
        <v>540</v>
      </c>
      <c r="H81" s="213">
        <f>H82</f>
        <v>540</v>
      </c>
      <c r="I81" s="213">
        <f>I82</f>
        <v>540</v>
      </c>
    </row>
    <row r="82" spans="1:9" ht="33.75" customHeight="1">
      <c r="A82" s="375" t="s">
        <v>318</v>
      </c>
      <c r="B82" s="215" t="s">
        <v>495</v>
      </c>
      <c r="C82" s="215" t="s">
        <v>185</v>
      </c>
      <c r="D82" s="215" t="s">
        <v>181</v>
      </c>
      <c r="E82" s="215" t="s">
        <v>330</v>
      </c>
      <c r="F82" s="218" t="s">
        <v>316</v>
      </c>
      <c r="G82" s="213">
        <v>540</v>
      </c>
      <c r="H82" s="373">
        <v>540</v>
      </c>
      <c r="I82" s="373">
        <v>540</v>
      </c>
    </row>
    <row r="83" spans="1:9" ht="20.25" customHeight="1">
      <c r="A83" s="376" t="s">
        <v>499</v>
      </c>
      <c r="B83" s="215" t="s">
        <v>495</v>
      </c>
      <c r="C83" s="215" t="s">
        <v>169</v>
      </c>
      <c r="D83" s="215"/>
      <c r="E83" s="215"/>
      <c r="F83" s="218"/>
      <c r="G83" s="213">
        <f>G84</f>
        <v>800</v>
      </c>
      <c r="H83" s="213">
        <f>H84</f>
        <v>847.2</v>
      </c>
      <c r="I83" s="213">
        <f>I84</f>
        <v>891.2544</v>
      </c>
    </row>
    <row r="84" spans="1:9" ht="19.5" customHeight="1">
      <c r="A84" s="376" t="s">
        <v>498</v>
      </c>
      <c r="B84" s="215" t="s">
        <v>495</v>
      </c>
      <c r="C84" s="215" t="s">
        <v>169</v>
      </c>
      <c r="D84" s="215" t="s">
        <v>167</v>
      </c>
      <c r="E84" s="215"/>
      <c r="F84" s="218"/>
      <c r="G84" s="213">
        <f>G85</f>
        <v>800</v>
      </c>
      <c r="H84" s="213">
        <f>H85</f>
        <v>847.2</v>
      </c>
      <c r="I84" s="213">
        <f>I85</f>
        <v>891.2544</v>
      </c>
    </row>
    <row r="85" spans="1:9" ht="30">
      <c r="A85" s="231" t="s">
        <v>497</v>
      </c>
      <c r="B85" s="215" t="s">
        <v>495</v>
      </c>
      <c r="C85" s="215" t="s">
        <v>169</v>
      </c>
      <c r="D85" s="215" t="s">
        <v>167</v>
      </c>
      <c r="E85" s="215" t="s">
        <v>496</v>
      </c>
      <c r="F85" s="218"/>
      <c r="G85" s="213">
        <f>G86</f>
        <v>800</v>
      </c>
      <c r="H85" s="213">
        <f>H86</f>
        <v>847.2</v>
      </c>
      <c r="I85" s="213">
        <f>I86</f>
        <v>891.2544</v>
      </c>
    </row>
    <row r="86" spans="1:9" ht="30">
      <c r="A86" s="231" t="s">
        <v>399</v>
      </c>
      <c r="B86" s="215" t="s">
        <v>495</v>
      </c>
      <c r="C86" s="215" t="s">
        <v>169</v>
      </c>
      <c r="D86" s="215" t="s">
        <v>167</v>
      </c>
      <c r="E86" s="215" t="s">
        <v>494</v>
      </c>
      <c r="F86" s="218"/>
      <c r="G86" s="213">
        <f>G87</f>
        <v>800</v>
      </c>
      <c r="H86" s="213">
        <f>H87</f>
        <v>847.2</v>
      </c>
      <c r="I86" s="213">
        <f>I87</f>
        <v>891.2544</v>
      </c>
    </row>
    <row r="87" spans="1:9" ht="31.5" customHeight="1">
      <c r="A87" s="231" t="s">
        <v>268</v>
      </c>
      <c r="B87" s="215" t="s">
        <v>495</v>
      </c>
      <c r="C87" s="215" t="s">
        <v>169</v>
      </c>
      <c r="D87" s="215" t="s">
        <v>167</v>
      </c>
      <c r="E87" s="215" t="s">
        <v>494</v>
      </c>
      <c r="F87" s="218" t="s">
        <v>267</v>
      </c>
      <c r="G87" s="213">
        <v>800</v>
      </c>
      <c r="H87" s="393">
        <f>G87*105.9/100</f>
        <v>847.2</v>
      </c>
      <c r="I87" s="393">
        <f>H87*105.2/100</f>
        <v>891.2544</v>
      </c>
    </row>
    <row r="88" spans="1:9" ht="45.75" customHeight="1">
      <c r="A88" s="248" t="s">
        <v>493</v>
      </c>
      <c r="B88" s="225" t="s">
        <v>481</v>
      </c>
      <c r="C88" s="238"/>
      <c r="D88" s="238"/>
      <c r="E88" s="238"/>
      <c r="F88" s="237"/>
      <c r="G88" s="236">
        <f>G92+G102</f>
        <v>8719</v>
      </c>
      <c r="H88" s="236">
        <f>H92+H102+H89</f>
        <v>38611.749</v>
      </c>
      <c r="I88" s="236">
        <f>I92+I102+I89</f>
        <v>65134.451148</v>
      </c>
    </row>
    <row r="89" spans="1:9" ht="20.25" customHeight="1">
      <c r="A89" s="423" t="s">
        <v>698</v>
      </c>
      <c r="B89" s="422" t="s">
        <v>481</v>
      </c>
      <c r="C89" s="422" t="s">
        <v>713</v>
      </c>
      <c r="D89" s="422" t="s">
        <v>713</v>
      </c>
      <c r="E89" s="424" t="s">
        <v>714</v>
      </c>
      <c r="F89" s="215"/>
      <c r="G89" s="223"/>
      <c r="H89" s="213">
        <f>H90</f>
        <v>21515</v>
      </c>
      <c r="I89" s="213">
        <f>I90</f>
        <v>45237</v>
      </c>
    </row>
    <row r="90" spans="1:9" ht="17.25" customHeight="1">
      <c r="A90" s="423" t="s">
        <v>698</v>
      </c>
      <c r="B90" s="422" t="s">
        <v>481</v>
      </c>
      <c r="C90" s="422" t="s">
        <v>713</v>
      </c>
      <c r="D90" s="422" t="s">
        <v>713</v>
      </c>
      <c r="E90" s="422" t="s">
        <v>712</v>
      </c>
      <c r="F90" s="215"/>
      <c r="G90" s="223"/>
      <c r="H90" s="213">
        <f>H91</f>
        <v>21515</v>
      </c>
      <c r="I90" s="213">
        <f>I91</f>
        <v>45237</v>
      </c>
    </row>
    <row r="91" spans="1:9" ht="18" customHeight="1">
      <c r="A91" s="423" t="s">
        <v>698</v>
      </c>
      <c r="B91" s="422" t="s">
        <v>481</v>
      </c>
      <c r="C91" s="422" t="s">
        <v>713</v>
      </c>
      <c r="D91" s="422" t="s">
        <v>713</v>
      </c>
      <c r="E91" s="422" t="s">
        <v>712</v>
      </c>
      <c r="F91" s="218" t="s">
        <v>628</v>
      </c>
      <c r="G91" s="223"/>
      <c r="H91" s="213">
        <v>21515</v>
      </c>
      <c r="I91" s="249">
        <v>45237</v>
      </c>
    </row>
    <row r="92" spans="1:9" ht="15">
      <c r="A92" s="231" t="s">
        <v>415</v>
      </c>
      <c r="B92" s="215" t="s">
        <v>481</v>
      </c>
      <c r="C92" s="215" t="s">
        <v>254</v>
      </c>
      <c r="D92" s="215"/>
      <c r="E92" s="215"/>
      <c r="F92" s="218"/>
      <c r="G92" s="213">
        <f>G93</f>
        <v>8255</v>
      </c>
      <c r="H92" s="213">
        <f>H93</f>
        <v>8758.049</v>
      </c>
      <c r="I92" s="213">
        <f>I93</f>
        <v>9196.651148</v>
      </c>
    </row>
    <row r="93" spans="1:9" ht="45">
      <c r="A93" s="376" t="s">
        <v>243</v>
      </c>
      <c r="B93" s="215" t="s">
        <v>481</v>
      </c>
      <c r="C93" s="215" t="s">
        <v>254</v>
      </c>
      <c r="D93" s="215" t="s">
        <v>244</v>
      </c>
      <c r="E93" s="215"/>
      <c r="F93" s="218"/>
      <c r="G93" s="249">
        <f>G94</f>
        <v>8255</v>
      </c>
      <c r="H93" s="249">
        <f>H94</f>
        <v>8758.049</v>
      </c>
      <c r="I93" s="249">
        <f>I94</f>
        <v>9196.651148</v>
      </c>
    </row>
    <row r="94" spans="1:9" ht="61.5" customHeight="1">
      <c r="A94" s="392" t="s">
        <v>352</v>
      </c>
      <c r="B94" s="215" t="s">
        <v>481</v>
      </c>
      <c r="C94" s="215" t="s">
        <v>254</v>
      </c>
      <c r="D94" s="215" t="s">
        <v>244</v>
      </c>
      <c r="E94" s="215" t="s">
        <v>280</v>
      </c>
      <c r="F94" s="218"/>
      <c r="G94" s="249">
        <f>G95</f>
        <v>8255</v>
      </c>
      <c r="H94" s="249">
        <f>H95</f>
        <v>8758.049</v>
      </c>
      <c r="I94" s="249">
        <f>I95</f>
        <v>9196.651148</v>
      </c>
    </row>
    <row r="95" spans="1:9" ht="18.75" customHeight="1">
      <c r="A95" s="375" t="s">
        <v>279</v>
      </c>
      <c r="B95" s="215" t="s">
        <v>481</v>
      </c>
      <c r="C95" s="215" t="s">
        <v>254</v>
      </c>
      <c r="D95" s="215" t="s">
        <v>244</v>
      </c>
      <c r="E95" s="215" t="s">
        <v>275</v>
      </c>
      <c r="F95" s="218"/>
      <c r="G95" s="249">
        <f>SUM(G96:G101)</f>
        <v>8255</v>
      </c>
      <c r="H95" s="249">
        <f>SUM(H96:H101)</f>
        <v>8758.049</v>
      </c>
      <c r="I95" s="249">
        <f>SUM(I96:I101)</f>
        <v>9196.651148</v>
      </c>
    </row>
    <row r="96" spans="1:9" ht="18.75" customHeight="1">
      <c r="A96" s="374" t="s">
        <v>272</v>
      </c>
      <c r="B96" s="215" t="s">
        <v>481</v>
      </c>
      <c r="C96" s="215" t="s">
        <v>254</v>
      </c>
      <c r="D96" s="215" t="s">
        <v>244</v>
      </c>
      <c r="E96" s="215" t="s">
        <v>275</v>
      </c>
      <c r="F96" s="214" t="s">
        <v>278</v>
      </c>
      <c r="G96" s="249">
        <v>6653</v>
      </c>
      <c r="H96" s="393">
        <f>G96*105.9/100</f>
        <v>7045.527000000001</v>
      </c>
      <c r="I96" s="393">
        <f>H96*105.2/100</f>
        <v>7411.894404000001</v>
      </c>
    </row>
    <row r="97" spans="1:9" ht="39" customHeight="1">
      <c r="A97" s="374" t="s">
        <v>350</v>
      </c>
      <c r="B97" s="215" t="s">
        <v>481</v>
      </c>
      <c r="C97" s="215" t="s">
        <v>254</v>
      </c>
      <c r="D97" s="215" t="s">
        <v>244</v>
      </c>
      <c r="E97" s="215" t="s">
        <v>275</v>
      </c>
      <c r="F97" s="214" t="s">
        <v>439</v>
      </c>
      <c r="G97" s="249">
        <v>8</v>
      </c>
      <c r="H97" s="393">
        <f>G97*105.9/100</f>
        <v>8.472000000000001</v>
      </c>
      <c r="I97" s="393">
        <f>H97*105.2/100</f>
        <v>8.912544000000002</v>
      </c>
    </row>
    <row r="98" spans="1:9" ht="31.5" customHeight="1">
      <c r="A98" s="374" t="s">
        <v>270</v>
      </c>
      <c r="B98" s="215" t="s">
        <v>481</v>
      </c>
      <c r="C98" s="215" t="s">
        <v>254</v>
      </c>
      <c r="D98" s="215" t="s">
        <v>244</v>
      </c>
      <c r="E98" s="215" t="s">
        <v>275</v>
      </c>
      <c r="F98" s="214" t="s">
        <v>269</v>
      </c>
      <c r="G98" s="249">
        <v>607</v>
      </c>
      <c r="H98" s="393">
        <f>G98*105.9/100</f>
        <v>642.813</v>
      </c>
      <c r="I98" s="393">
        <f>H98*105.2/100</f>
        <v>676.2392759999999</v>
      </c>
    </row>
    <row r="99" spans="1:9" ht="33.75" customHeight="1">
      <c r="A99" s="231" t="s">
        <v>268</v>
      </c>
      <c r="B99" s="215" t="s">
        <v>481</v>
      </c>
      <c r="C99" s="215" t="s">
        <v>254</v>
      </c>
      <c r="D99" s="215" t="s">
        <v>244</v>
      </c>
      <c r="E99" s="215" t="s">
        <v>275</v>
      </c>
      <c r="F99" s="214" t="s">
        <v>267</v>
      </c>
      <c r="G99" s="249">
        <v>944</v>
      </c>
      <c r="H99" s="393">
        <f>999.7+16</f>
        <v>1015.7</v>
      </c>
      <c r="I99" s="393">
        <v>1051.7</v>
      </c>
    </row>
    <row r="100" spans="1:9" ht="33" customHeight="1">
      <c r="A100" s="374" t="s">
        <v>277</v>
      </c>
      <c r="B100" s="215" t="s">
        <v>481</v>
      </c>
      <c r="C100" s="215" t="s">
        <v>254</v>
      </c>
      <c r="D100" s="215" t="s">
        <v>244</v>
      </c>
      <c r="E100" s="215" t="s">
        <v>275</v>
      </c>
      <c r="F100" s="214" t="s">
        <v>276</v>
      </c>
      <c r="G100" s="249">
        <v>35</v>
      </c>
      <c r="H100" s="393">
        <f>G100*105.9/100</f>
        <v>37.065</v>
      </c>
      <c r="I100" s="393">
        <f>H100*105.2/100</f>
        <v>38.99238</v>
      </c>
    </row>
    <row r="101" spans="1:9" ht="35.25" customHeight="1">
      <c r="A101" s="374" t="s">
        <v>266</v>
      </c>
      <c r="B101" s="215" t="s">
        <v>481</v>
      </c>
      <c r="C101" s="215" t="s">
        <v>254</v>
      </c>
      <c r="D101" s="215" t="s">
        <v>244</v>
      </c>
      <c r="E101" s="215" t="s">
        <v>275</v>
      </c>
      <c r="F101" s="214" t="s">
        <v>263</v>
      </c>
      <c r="G101" s="249">
        <v>8</v>
      </c>
      <c r="H101" s="393">
        <f>G101*105.9/100</f>
        <v>8.472000000000001</v>
      </c>
      <c r="I101" s="393">
        <f>H101*105.2/100</f>
        <v>8.912544000000002</v>
      </c>
    </row>
    <row r="102" spans="1:9" ht="31.5" customHeight="1">
      <c r="A102" s="375" t="s">
        <v>490</v>
      </c>
      <c r="B102" s="215" t="s">
        <v>481</v>
      </c>
      <c r="C102" s="215" t="s">
        <v>165</v>
      </c>
      <c r="D102" s="215" t="s">
        <v>163</v>
      </c>
      <c r="E102" s="215"/>
      <c r="F102" s="218"/>
      <c r="G102" s="249">
        <f>G103</f>
        <v>464</v>
      </c>
      <c r="H102" s="249">
        <f>H103</f>
        <v>8338.7</v>
      </c>
      <c r="I102" s="249">
        <f>I103</f>
        <v>10700.8</v>
      </c>
    </row>
    <row r="103" spans="1:9" ht="32.25" customHeight="1">
      <c r="A103" s="375" t="s">
        <v>489</v>
      </c>
      <c r="B103" s="215" t="s">
        <v>481</v>
      </c>
      <c r="C103" s="215" t="s">
        <v>165</v>
      </c>
      <c r="D103" s="215" t="s">
        <v>163</v>
      </c>
      <c r="E103" s="215" t="s">
        <v>488</v>
      </c>
      <c r="F103" s="218"/>
      <c r="G103" s="249">
        <f>G104</f>
        <v>464</v>
      </c>
      <c r="H103" s="249">
        <f>H104</f>
        <v>8338.7</v>
      </c>
      <c r="I103" s="249">
        <f>I104</f>
        <v>10700.8</v>
      </c>
    </row>
    <row r="104" spans="1:9" ht="18" customHeight="1">
      <c r="A104" s="376" t="s">
        <v>487</v>
      </c>
      <c r="B104" s="215" t="s">
        <v>481</v>
      </c>
      <c r="C104" s="215" t="s">
        <v>165</v>
      </c>
      <c r="D104" s="215" t="s">
        <v>163</v>
      </c>
      <c r="E104" s="215" t="s">
        <v>480</v>
      </c>
      <c r="F104" s="218"/>
      <c r="G104" s="249">
        <f>G109</f>
        <v>464</v>
      </c>
      <c r="H104" s="249">
        <f>H109</f>
        <v>8338.7</v>
      </c>
      <c r="I104" s="249">
        <f>I109</f>
        <v>10700.8</v>
      </c>
    </row>
    <row r="105" spans="1:9" ht="20.25" customHeight="1" hidden="1">
      <c r="A105" s="421"/>
      <c r="B105" s="256"/>
      <c r="C105" s="256"/>
      <c r="D105" s="256"/>
      <c r="E105" s="256"/>
      <c r="F105" s="255"/>
      <c r="G105" s="254"/>
      <c r="H105" s="373"/>
      <c r="I105" s="373"/>
    </row>
    <row r="106" spans="1:9" ht="33.75" customHeight="1" hidden="1">
      <c r="A106" s="421"/>
      <c r="B106" s="256"/>
      <c r="C106" s="256"/>
      <c r="D106" s="256"/>
      <c r="E106" s="256"/>
      <c r="F106" s="255"/>
      <c r="G106" s="254"/>
      <c r="H106" s="373"/>
      <c r="I106" s="373"/>
    </row>
    <row r="107" spans="1:9" ht="47.25" customHeight="1" hidden="1">
      <c r="A107" s="420" t="s">
        <v>486</v>
      </c>
      <c r="B107" s="215" t="s">
        <v>481</v>
      </c>
      <c r="C107" s="215" t="s">
        <v>254</v>
      </c>
      <c r="D107" s="215" t="s">
        <v>484</v>
      </c>
      <c r="E107" s="215" t="s">
        <v>483</v>
      </c>
      <c r="F107" s="253">
        <v>520</v>
      </c>
      <c r="G107" s="249">
        <v>40613</v>
      </c>
      <c r="H107" s="373"/>
      <c r="I107" s="373"/>
    </row>
    <row r="108" spans="1:9" ht="49.5" customHeight="1" hidden="1">
      <c r="A108" s="420" t="s">
        <v>485</v>
      </c>
      <c r="B108" s="215" t="s">
        <v>481</v>
      </c>
      <c r="C108" s="215" t="s">
        <v>254</v>
      </c>
      <c r="D108" s="215" t="s">
        <v>484</v>
      </c>
      <c r="E108" s="215" t="s">
        <v>483</v>
      </c>
      <c r="F108" s="253">
        <v>520</v>
      </c>
      <c r="G108" s="249">
        <v>-40613</v>
      </c>
      <c r="H108" s="373"/>
      <c r="I108" s="373"/>
    </row>
    <row r="109" spans="1:9" ht="15" customHeight="1">
      <c r="A109" s="420" t="s">
        <v>482</v>
      </c>
      <c r="B109" s="215" t="s">
        <v>481</v>
      </c>
      <c r="C109" s="215" t="s">
        <v>165</v>
      </c>
      <c r="D109" s="215" t="s">
        <v>163</v>
      </c>
      <c r="E109" s="215" t="s">
        <v>480</v>
      </c>
      <c r="F109" s="218" t="s">
        <v>479</v>
      </c>
      <c r="G109" s="249">
        <v>464</v>
      </c>
      <c r="H109" s="373">
        <v>8338.7</v>
      </c>
      <c r="I109" s="373">
        <v>10700.8</v>
      </c>
    </row>
    <row r="110" spans="1:9" ht="42.75" customHeight="1">
      <c r="A110" s="248" t="s">
        <v>478</v>
      </c>
      <c r="B110" s="225" t="s">
        <v>472</v>
      </c>
      <c r="C110" s="238"/>
      <c r="D110" s="238"/>
      <c r="E110" s="238"/>
      <c r="F110" s="237"/>
      <c r="G110" s="208">
        <f>G111+G123</f>
        <v>18425.4</v>
      </c>
      <c r="H110" s="208">
        <f>H111+H123</f>
        <v>19070.919</v>
      </c>
      <c r="I110" s="208">
        <f>I111+I123</f>
        <v>20742.617988000005</v>
      </c>
    </row>
    <row r="111" spans="1:9" ht="15">
      <c r="A111" s="231" t="s">
        <v>415</v>
      </c>
      <c r="B111" s="215" t="s">
        <v>472</v>
      </c>
      <c r="C111" s="215" t="s">
        <v>254</v>
      </c>
      <c r="D111" s="215"/>
      <c r="E111" s="215"/>
      <c r="F111" s="218"/>
      <c r="G111" s="249">
        <f>G112</f>
        <v>10941</v>
      </c>
      <c r="H111" s="249">
        <f>H112</f>
        <v>11586.519</v>
      </c>
      <c r="I111" s="249">
        <f>I112</f>
        <v>12189.017988000003</v>
      </c>
    </row>
    <row r="112" spans="1:9" ht="15">
      <c r="A112" s="231" t="s">
        <v>237</v>
      </c>
      <c r="B112" s="215" t="s">
        <v>472</v>
      </c>
      <c r="C112" s="215" t="s">
        <v>254</v>
      </c>
      <c r="D112" s="215" t="s">
        <v>238</v>
      </c>
      <c r="E112" s="215"/>
      <c r="F112" s="218"/>
      <c r="G112" s="249">
        <f>G114+G119</f>
        <v>10941</v>
      </c>
      <c r="H112" s="249">
        <f>H114+H119</f>
        <v>11586.519</v>
      </c>
      <c r="I112" s="249">
        <f>I114+I119</f>
        <v>12189.017988000003</v>
      </c>
    </row>
    <row r="113" spans="1:9" ht="64.5" customHeight="1">
      <c r="A113" s="392" t="s">
        <v>352</v>
      </c>
      <c r="B113" s="215" t="s">
        <v>472</v>
      </c>
      <c r="C113" s="215" t="s">
        <v>254</v>
      </c>
      <c r="D113" s="215" t="s">
        <v>238</v>
      </c>
      <c r="E113" s="215" t="s">
        <v>280</v>
      </c>
      <c r="F113" s="218"/>
      <c r="G113" s="249">
        <f>G114</f>
        <v>9360</v>
      </c>
      <c r="H113" s="249">
        <f>H114</f>
        <v>9912.24</v>
      </c>
      <c r="I113" s="249">
        <f>I114</f>
        <v>10427.676480000002</v>
      </c>
    </row>
    <row r="114" spans="1:9" ht="15">
      <c r="A114" s="375" t="s">
        <v>279</v>
      </c>
      <c r="B114" s="215" t="s">
        <v>472</v>
      </c>
      <c r="C114" s="215" t="s">
        <v>254</v>
      </c>
      <c r="D114" s="215" t="s">
        <v>238</v>
      </c>
      <c r="E114" s="215" t="s">
        <v>275</v>
      </c>
      <c r="F114" s="218"/>
      <c r="G114" s="249">
        <f>G115+G116+G117+G118</f>
        <v>9360</v>
      </c>
      <c r="H114" s="249">
        <f>H115+H116+H117+H118</f>
        <v>9912.24</v>
      </c>
      <c r="I114" s="249">
        <f>I115+I116+I117+I118</f>
        <v>10427.676480000002</v>
      </c>
    </row>
    <row r="115" spans="1:9" ht="15.75">
      <c r="A115" s="374" t="s">
        <v>272</v>
      </c>
      <c r="B115" s="215" t="s">
        <v>472</v>
      </c>
      <c r="C115" s="215" t="s">
        <v>254</v>
      </c>
      <c r="D115" s="215" t="s">
        <v>238</v>
      </c>
      <c r="E115" s="215" t="s">
        <v>275</v>
      </c>
      <c r="F115" s="214" t="s">
        <v>278</v>
      </c>
      <c r="G115" s="249">
        <v>8704</v>
      </c>
      <c r="H115" s="393">
        <f>G115*105.9/100</f>
        <v>9217.536</v>
      </c>
      <c r="I115" s="393">
        <f>H115*105.2/100</f>
        <v>9696.847872</v>
      </c>
    </row>
    <row r="116" spans="1:9" ht="30">
      <c r="A116" s="231" t="s">
        <v>268</v>
      </c>
      <c r="B116" s="215" t="s">
        <v>472</v>
      </c>
      <c r="C116" s="215" t="s">
        <v>254</v>
      </c>
      <c r="D116" s="215" t="s">
        <v>238</v>
      </c>
      <c r="E116" s="215" t="s">
        <v>275</v>
      </c>
      <c r="F116" s="214" t="s">
        <v>267</v>
      </c>
      <c r="G116" s="249">
        <v>636</v>
      </c>
      <c r="H116" s="393">
        <f>G116*105.9/100</f>
        <v>673.5240000000001</v>
      </c>
      <c r="I116" s="393">
        <f>H116*105.2/100</f>
        <v>708.5472480000001</v>
      </c>
    </row>
    <row r="117" spans="1:9" ht="31.5">
      <c r="A117" s="374" t="s">
        <v>277</v>
      </c>
      <c r="B117" s="215" t="s">
        <v>472</v>
      </c>
      <c r="C117" s="215" t="s">
        <v>254</v>
      </c>
      <c r="D117" s="215" t="s">
        <v>238</v>
      </c>
      <c r="E117" s="215" t="s">
        <v>275</v>
      </c>
      <c r="F117" s="214" t="s">
        <v>276</v>
      </c>
      <c r="G117" s="249">
        <v>10</v>
      </c>
      <c r="H117" s="393">
        <f>G117*105.9/100</f>
        <v>10.59</v>
      </c>
      <c r="I117" s="393">
        <f>H117*105.2/100</f>
        <v>11.14068</v>
      </c>
    </row>
    <row r="118" spans="1:9" ht="31.5">
      <c r="A118" s="374" t="s">
        <v>266</v>
      </c>
      <c r="B118" s="215" t="s">
        <v>472</v>
      </c>
      <c r="C118" s="215" t="s">
        <v>254</v>
      </c>
      <c r="D118" s="215" t="s">
        <v>238</v>
      </c>
      <c r="E118" s="215" t="s">
        <v>275</v>
      </c>
      <c r="F118" s="214" t="s">
        <v>263</v>
      </c>
      <c r="G118" s="249">
        <v>10</v>
      </c>
      <c r="H118" s="393">
        <f>G118*105.9/100</f>
        <v>10.59</v>
      </c>
      <c r="I118" s="393">
        <f>H118*105.2/100</f>
        <v>11.14068</v>
      </c>
    </row>
    <row r="119" spans="1:9" ht="45">
      <c r="A119" s="392" t="s">
        <v>477</v>
      </c>
      <c r="B119" s="215" t="s">
        <v>472</v>
      </c>
      <c r="C119" s="215" t="s">
        <v>254</v>
      </c>
      <c r="D119" s="215" t="s">
        <v>238</v>
      </c>
      <c r="E119" s="215" t="s">
        <v>476</v>
      </c>
      <c r="F119" s="218"/>
      <c r="G119" s="249">
        <f>G120</f>
        <v>1581</v>
      </c>
      <c r="H119" s="249">
        <f>H120</f>
        <v>1674.2790000000002</v>
      </c>
      <c r="I119" s="249">
        <f>I120</f>
        <v>1761.3415080000004</v>
      </c>
    </row>
    <row r="120" spans="1:9" ht="45">
      <c r="A120" s="231" t="s">
        <v>475</v>
      </c>
      <c r="B120" s="215" t="s">
        <v>472</v>
      </c>
      <c r="C120" s="215" t="s">
        <v>254</v>
      </c>
      <c r="D120" s="215" t="s">
        <v>238</v>
      </c>
      <c r="E120" s="215" t="s">
        <v>474</v>
      </c>
      <c r="F120" s="218"/>
      <c r="G120" s="249">
        <f>G121</f>
        <v>1581</v>
      </c>
      <c r="H120" s="249">
        <f>H121</f>
        <v>1674.2790000000002</v>
      </c>
      <c r="I120" s="249">
        <f>I121</f>
        <v>1761.3415080000004</v>
      </c>
    </row>
    <row r="121" spans="1:9" ht="30">
      <c r="A121" s="231" t="s">
        <v>268</v>
      </c>
      <c r="B121" s="215" t="s">
        <v>472</v>
      </c>
      <c r="C121" s="215" t="s">
        <v>254</v>
      </c>
      <c r="D121" s="215" t="s">
        <v>238</v>
      </c>
      <c r="E121" s="215" t="s">
        <v>474</v>
      </c>
      <c r="F121" s="218" t="s">
        <v>267</v>
      </c>
      <c r="G121" s="249">
        <v>1581</v>
      </c>
      <c r="H121" s="393">
        <f>G121*105.9/100</f>
        <v>1674.2790000000002</v>
      </c>
      <c r="I121" s="393">
        <f>H121*105.2/100</f>
        <v>1761.3415080000004</v>
      </c>
    </row>
    <row r="122" spans="1:9" ht="18" customHeight="1">
      <c r="A122" s="231" t="s">
        <v>333</v>
      </c>
      <c r="B122" s="215" t="s">
        <v>472</v>
      </c>
      <c r="C122" s="215" t="s">
        <v>185</v>
      </c>
      <c r="D122" s="215"/>
      <c r="E122" s="215"/>
      <c r="F122" s="218"/>
      <c r="G122" s="249">
        <f>G123</f>
        <v>7484.4</v>
      </c>
      <c r="H122" s="249">
        <f>H123</f>
        <v>7484.4</v>
      </c>
      <c r="I122" s="249">
        <f>I123</f>
        <v>8553.6</v>
      </c>
    </row>
    <row r="123" spans="1:9" ht="17.25" customHeight="1">
      <c r="A123" s="376" t="s">
        <v>178</v>
      </c>
      <c r="B123" s="215" t="s">
        <v>472</v>
      </c>
      <c r="C123" s="215" t="s">
        <v>185</v>
      </c>
      <c r="D123" s="215" t="s">
        <v>179</v>
      </c>
      <c r="E123" s="215"/>
      <c r="F123" s="218"/>
      <c r="G123" s="249">
        <f>G124</f>
        <v>7484.4</v>
      </c>
      <c r="H123" s="249">
        <f>H124</f>
        <v>7484.4</v>
      </c>
      <c r="I123" s="249">
        <f>I124</f>
        <v>8553.6</v>
      </c>
    </row>
    <row r="124" spans="1:9" ht="90">
      <c r="A124" s="231" t="s">
        <v>473</v>
      </c>
      <c r="B124" s="215" t="s">
        <v>472</v>
      </c>
      <c r="C124" s="215" t="s">
        <v>185</v>
      </c>
      <c r="D124" s="215" t="s">
        <v>179</v>
      </c>
      <c r="E124" s="215" t="s">
        <v>471</v>
      </c>
      <c r="F124" s="218"/>
      <c r="G124" s="249">
        <f>G125</f>
        <v>7484.4</v>
      </c>
      <c r="H124" s="249">
        <f>H125</f>
        <v>7484.4</v>
      </c>
      <c r="I124" s="249">
        <f>I125</f>
        <v>8553.6</v>
      </c>
    </row>
    <row r="125" spans="1:9" ht="33.75" customHeight="1">
      <c r="A125" s="231" t="s">
        <v>268</v>
      </c>
      <c r="B125" s="215" t="s">
        <v>472</v>
      </c>
      <c r="C125" s="215" t="s">
        <v>185</v>
      </c>
      <c r="D125" s="215" t="s">
        <v>179</v>
      </c>
      <c r="E125" s="215" t="s">
        <v>471</v>
      </c>
      <c r="F125" s="218" t="s">
        <v>267</v>
      </c>
      <c r="G125" s="249">
        <v>7484.4</v>
      </c>
      <c r="H125" s="373">
        <v>7484.4</v>
      </c>
      <c r="I125" s="373">
        <v>8553.6</v>
      </c>
    </row>
    <row r="126" spans="1:9" ht="41.25" customHeight="1">
      <c r="A126" s="248" t="s">
        <v>470</v>
      </c>
      <c r="B126" s="225" t="s">
        <v>468</v>
      </c>
      <c r="C126" s="251"/>
      <c r="D126" s="251"/>
      <c r="E126" s="251"/>
      <c r="F126" s="250"/>
      <c r="G126" s="236">
        <f>G127</f>
        <v>2608</v>
      </c>
      <c r="H126" s="236">
        <f>H127</f>
        <v>2761.8720000000003</v>
      </c>
      <c r="I126" s="236">
        <f>I127</f>
        <v>2905.489344</v>
      </c>
    </row>
    <row r="127" spans="1:9" ht="29.25" customHeight="1">
      <c r="A127" s="231" t="s">
        <v>415</v>
      </c>
      <c r="B127" s="238" t="s">
        <v>468</v>
      </c>
      <c r="C127" s="215" t="s">
        <v>254</v>
      </c>
      <c r="D127" s="215"/>
      <c r="E127" s="215"/>
      <c r="F127" s="218"/>
      <c r="G127" s="213">
        <f>G128</f>
        <v>2608</v>
      </c>
      <c r="H127" s="213">
        <f>H128</f>
        <v>2761.8720000000003</v>
      </c>
      <c r="I127" s="213">
        <f>I128</f>
        <v>2905.489344</v>
      </c>
    </row>
    <row r="128" spans="1:9" ht="45">
      <c r="A128" s="231" t="s">
        <v>243</v>
      </c>
      <c r="B128" s="215" t="s">
        <v>468</v>
      </c>
      <c r="C128" s="215" t="s">
        <v>254</v>
      </c>
      <c r="D128" s="215" t="s">
        <v>244</v>
      </c>
      <c r="E128" s="215"/>
      <c r="F128" s="218"/>
      <c r="G128" s="249">
        <f>G129</f>
        <v>2608</v>
      </c>
      <c r="H128" s="249">
        <f>H129</f>
        <v>2761.8720000000003</v>
      </c>
      <c r="I128" s="249">
        <f>I129</f>
        <v>2905.489344</v>
      </c>
    </row>
    <row r="129" spans="1:9" ht="61.5" customHeight="1">
      <c r="A129" s="392" t="s">
        <v>352</v>
      </c>
      <c r="B129" s="215" t="s">
        <v>468</v>
      </c>
      <c r="C129" s="215" t="s">
        <v>254</v>
      </c>
      <c r="D129" s="215" t="s">
        <v>244</v>
      </c>
      <c r="E129" s="215" t="s">
        <v>280</v>
      </c>
      <c r="F129" s="218"/>
      <c r="G129" s="249">
        <f>G130+G137</f>
        <v>2608</v>
      </c>
      <c r="H129" s="249">
        <f>H130+H137</f>
        <v>2761.8720000000003</v>
      </c>
      <c r="I129" s="249">
        <f>I130+I137</f>
        <v>2905.489344</v>
      </c>
    </row>
    <row r="130" spans="1:9" ht="23.25" customHeight="1">
      <c r="A130" s="375" t="s">
        <v>279</v>
      </c>
      <c r="B130" s="215" t="s">
        <v>468</v>
      </c>
      <c r="C130" s="215" t="s">
        <v>254</v>
      </c>
      <c r="D130" s="215" t="s">
        <v>244</v>
      </c>
      <c r="E130" s="215" t="s">
        <v>275</v>
      </c>
      <c r="F130" s="218"/>
      <c r="G130" s="249">
        <f>SUM(G131:G136)</f>
        <v>1298</v>
      </c>
      <c r="H130" s="249">
        <f>SUM(H131:H136)</f>
        <v>1374.582</v>
      </c>
      <c r="I130" s="249">
        <f>SUM(I131:I136)</f>
        <v>1446.0602640000002</v>
      </c>
    </row>
    <row r="131" spans="1:9" ht="28.5" customHeight="1">
      <c r="A131" s="374" t="s">
        <v>272</v>
      </c>
      <c r="B131" s="215" t="s">
        <v>468</v>
      </c>
      <c r="C131" s="215" t="s">
        <v>254</v>
      </c>
      <c r="D131" s="215" t="s">
        <v>244</v>
      </c>
      <c r="E131" s="215" t="s">
        <v>275</v>
      </c>
      <c r="F131" s="214" t="s">
        <v>278</v>
      </c>
      <c r="G131" s="249">
        <v>881</v>
      </c>
      <c r="H131" s="393">
        <f>G131*105.9/100</f>
        <v>932.979</v>
      </c>
      <c r="I131" s="393">
        <f>H131*105.2/100</f>
        <v>981.493908</v>
      </c>
    </row>
    <row r="132" spans="1:9" ht="33.75" customHeight="1">
      <c r="A132" s="374" t="s">
        <v>350</v>
      </c>
      <c r="B132" s="215" t="s">
        <v>468</v>
      </c>
      <c r="C132" s="215" t="s">
        <v>254</v>
      </c>
      <c r="D132" s="215" t="s">
        <v>244</v>
      </c>
      <c r="E132" s="215" t="s">
        <v>275</v>
      </c>
      <c r="F132" s="214" t="s">
        <v>439</v>
      </c>
      <c r="G132" s="249">
        <v>3</v>
      </c>
      <c r="H132" s="393">
        <f>G132*105.9/100</f>
        <v>3.1770000000000005</v>
      </c>
      <c r="I132" s="393">
        <f>H132*105.2/100</f>
        <v>3.3422040000000006</v>
      </c>
    </row>
    <row r="133" spans="1:9" ht="32.25" customHeight="1">
      <c r="A133" s="374" t="s">
        <v>270</v>
      </c>
      <c r="B133" s="215" t="s">
        <v>468</v>
      </c>
      <c r="C133" s="215" t="s">
        <v>254</v>
      </c>
      <c r="D133" s="215" t="s">
        <v>244</v>
      </c>
      <c r="E133" s="215" t="s">
        <v>275</v>
      </c>
      <c r="F133" s="214" t="s">
        <v>269</v>
      </c>
      <c r="G133" s="249">
        <v>216.2</v>
      </c>
      <c r="H133" s="393">
        <f>G133*105.9/100</f>
        <v>228.9558</v>
      </c>
      <c r="I133" s="393">
        <f>H133*105.2/100</f>
        <v>240.8615016</v>
      </c>
    </row>
    <row r="134" spans="1:9" ht="32.25" customHeight="1">
      <c r="A134" s="231" t="s">
        <v>268</v>
      </c>
      <c r="B134" s="215" t="s">
        <v>468</v>
      </c>
      <c r="C134" s="215" t="s">
        <v>254</v>
      </c>
      <c r="D134" s="215" t="s">
        <v>244</v>
      </c>
      <c r="E134" s="215" t="s">
        <v>275</v>
      </c>
      <c r="F134" s="214" t="s">
        <v>267</v>
      </c>
      <c r="G134" s="249">
        <v>189.8</v>
      </c>
      <c r="H134" s="393">
        <f>G134*105.9/100</f>
        <v>200.99820000000003</v>
      </c>
      <c r="I134" s="393">
        <f>H134*105.2/100</f>
        <v>211.45010640000004</v>
      </c>
    </row>
    <row r="135" spans="1:9" ht="32.25" customHeight="1">
      <c r="A135" s="374" t="s">
        <v>277</v>
      </c>
      <c r="B135" s="215" t="s">
        <v>468</v>
      </c>
      <c r="C135" s="215" t="s">
        <v>254</v>
      </c>
      <c r="D135" s="215" t="s">
        <v>244</v>
      </c>
      <c r="E135" s="215" t="s">
        <v>275</v>
      </c>
      <c r="F135" s="214" t="s">
        <v>276</v>
      </c>
      <c r="G135" s="249">
        <v>5</v>
      </c>
      <c r="H135" s="393">
        <f>G135*105.9/100</f>
        <v>5.295</v>
      </c>
      <c r="I135" s="393">
        <f>H135*105.2/100</f>
        <v>5.57034</v>
      </c>
    </row>
    <row r="136" spans="1:9" ht="32.25" customHeight="1">
      <c r="A136" s="374" t="s">
        <v>266</v>
      </c>
      <c r="B136" s="215" t="s">
        <v>468</v>
      </c>
      <c r="C136" s="215" t="s">
        <v>254</v>
      </c>
      <c r="D136" s="215" t="s">
        <v>244</v>
      </c>
      <c r="E136" s="215" t="s">
        <v>275</v>
      </c>
      <c r="F136" s="214" t="s">
        <v>263</v>
      </c>
      <c r="G136" s="249">
        <v>3</v>
      </c>
      <c r="H136" s="393">
        <f>G136*105.9/100</f>
        <v>3.1770000000000005</v>
      </c>
      <c r="I136" s="393">
        <f>H136*105.2/100</f>
        <v>3.3422040000000006</v>
      </c>
    </row>
    <row r="137" spans="1:9" ht="30">
      <c r="A137" s="231" t="s">
        <v>469</v>
      </c>
      <c r="B137" s="215" t="s">
        <v>468</v>
      </c>
      <c r="C137" s="215" t="s">
        <v>254</v>
      </c>
      <c r="D137" s="215" t="s">
        <v>244</v>
      </c>
      <c r="E137" s="215" t="s">
        <v>467</v>
      </c>
      <c r="F137" s="218"/>
      <c r="G137" s="419">
        <f>G138</f>
        <v>1310</v>
      </c>
      <c r="H137" s="419">
        <f>H138</f>
        <v>1387.29</v>
      </c>
      <c r="I137" s="419">
        <f>I138</f>
        <v>1459.4290799999999</v>
      </c>
    </row>
    <row r="138" spans="1:9" ht="18.75" customHeight="1">
      <c r="A138" s="374" t="s">
        <v>272</v>
      </c>
      <c r="B138" s="386" t="s">
        <v>468</v>
      </c>
      <c r="C138" s="215" t="s">
        <v>254</v>
      </c>
      <c r="D138" s="215" t="s">
        <v>244</v>
      </c>
      <c r="E138" s="386" t="s">
        <v>467</v>
      </c>
      <c r="F138" s="384" t="s">
        <v>278</v>
      </c>
      <c r="G138" s="419">
        <v>1310</v>
      </c>
      <c r="H138" s="393">
        <f>G138*105.9/100</f>
        <v>1387.29</v>
      </c>
      <c r="I138" s="393">
        <f>H138*105.2/100</f>
        <v>1459.4290799999999</v>
      </c>
    </row>
    <row r="139" spans="1:9" ht="42.75">
      <c r="A139" s="248" t="s">
        <v>466</v>
      </c>
      <c r="B139" s="418" t="s">
        <v>418</v>
      </c>
      <c r="C139" s="413"/>
      <c r="D139" s="413"/>
      <c r="E139" s="415"/>
      <c r="F139" s="417"/>
      <c r="G139" s="416">
        <f>G140+G145+G156+G201+G205</f>
        <v>92047.2</v>
      </c>
      <c r="H139" s="416">
        <f>H140+H145+H156+H201+H205</f>
        <v>83947.723</v>
      </c>
      <c r="I139" s="416">
        <f>I140+I145+I156+I201+I205</f>
        <v>81560.65646799999</v>
      </c>
    </row>
    <row r="140" spans="1:9" ht="30">
      <c r="A140" s="407" t="s">
        <v>396</v>
      </c>
      <c r="B140" s="403" t="s">
        <v>418</v>
      </c>
      <c r="C140" s="403" t="s">
        <v>236</v>
      </c>
      <c r="D140" s="413"/>
      <c r="E140" s="415"/>
      <c r="F140" s="403"/>
      <c r="G140" s="402">
        <f>G141</f>
        <v>40</v>
      </c>
      <c r="H140" s="402">
        <f>H141</f>
        <v>45</v>
      </c>
      <c r="I140" s="402">
        <f>I141</f>
        <v>50</v>
      </c>
    </row>
    <row r="141" spans="1:9" ht="15">
      <c r="A141" s="406" t="s">
        <v>233</v>
      </c>
      <c r="B141" s="403" t="s">
        <v>418</v>
      </c>
      <c r="C141" s="403" t="s">
        <v>236</v>
      </c>
      <c r="D141" s="403" t="s">
        <v>234</v>
      </c>
      <c r="E141" s="403"/>
      <c r="F141" s="403"/>
      <c r="G141" s="402">
        <f>G142</f>
        <v>40</v>
      </c>
      <c r="H141" s="402">
        <f>H142</f>
        <v>45</v>
      </c>
      <c r="I141" s="402">
        <f>I142</f>
        <v>50</v>
      </c>
    </row>
    <row r="142" spans="1:9" ht="30">
      <c r="A142" s="407" t="s">
        <v>288</v>
      </c>
      <c r="B142" s="403" t="s">
        <v>418</v>
      </c>
      <c r="C142" s="403" t="s">
        <v>236</v>
      </c>
      <c r="D142" s="403" t="s">
        <v>234</v>
      </c>
      <c r="E142" s="403" t="s">
        <v>287</v>
      </c>
      <c r="F142" s="403"/>
      <c r="G142" s="402">
        <f>G143</f>
        <v>40</v>
      </c>
      <c r="H142" s="402">
        <f>H143</f>
        <v>45</v>
      </c>
      <c r="I142" s="402">
        <f>I143</f>
        <v>50</v>
      </c>
    </row>
    <row r="143" spans="1:9" ht="30">
      <c r="A143" s="407" t="s">
        <v>341</v>
      </c>
      <c r="B143" s="403" t="s">
        <v>418</v>
      </c>
      <c r="C143" s="403" t="s">
        <v>236</v>
      </c>
      <c r="D143" s="403" t="s">
        <v>234</v>
      </c>
      <c r="E143" s="412" t="s">
        <v>340</v>
      </c>
      <c r="F143" s="403"/>
      <c r="G143" s="402">
        <f>G144</f>
        <v>40</v>
      </c>
      <c r="H143" s="402">
        <f>H144</f>
        <v>45</v>
      </c>
      <c r="I143" s="402">
        <f>I144</f>
        <v>50</v>
      </c>
    </row>
    <row r="144" spans="1:9" ht="30">
      <c r="A144" s="406" t="s">
        <v>268</v>
      </c>
      <c r="B144" s="413" t="s">
        <v>418</v>
      </c>
      <c r="C144" s="403" t="s">
        <v>236</v>
      </c>
      <c r="D144" s="403" t="s">
        <v>234</v>
      </c>
      <c r="E144" s="412" t="s">
        <v>340</v>
      </c>
      <c r="F144" s="403" t="s">
        <v>267</v>
      </c>
      <c r="G144" s="402">
        <v>40</v>
      </c>
      <c r="H144" s="373">
        <v>45</v>
      </c>
      <c r="I144" s="373">
        <v>50</v>
      </c>
    </row>
    <row r="145" spans="1:9" ht="15">
      <c r="A145" s="407" t="s">
        <v>389</v>
      </c>
      <c r="B145" s="403" t="s">
        <v>418</v>
      </c>
      <c r="C145" s="403" t="s">
        <v>230</v>
      </c>
      <c r="D145" s="403"/>
      <c r="E145" s="403"/>
      <c r="F145" s="403"/>
      <c r="G145" s="402">
        <f>G146+G152</f>
        <v>12600</v>
      </c>
      <c r="H145" s="402">
        <f>J148+H146+H152</f>
        <v>10779.8</v>
      </c>
      <c r="I145" s="402">
        <f>K148+I146+I152</f>
        <v>10900.9496</v>
      </c>
    </row>
    <row r="146" spans="1:9" ht="15">
      <c r="A146" s="406" t="s">
        <v>465</v>
      </c>
      <c r="B146" s="413" t="s">
        <v>418</v>
      </c>
      <c r="C146" s="413" t="s">
        <v>230</v>
      </c>
      <c r="D146" s="413" t="s">
        <v>224</v>
      </c>
      <c r="E146" s="403"/>
      <c r="F146" s="413"/>
      <c r="G146" s="402">
        <f>G149+G147</f>
        <v>12200</v>
      </c>
      <c r="H146" s="402">
        <f>H149+H147</f>
        <v>10329.8</v>
      </c>
      <c r="I146" s="402">
        <f>I149+I147</f>
        <v>10450.9496</v>
      </c>
    </row>
    <row r="147" spans="1:9" ht="15">
      <c r="A147" s="406" t="s">
        <v>464</v>
      </c>
      <c r="B147" s="413" t="s">
        <v>418</v>
      </c>
      <c r="C147" s="413" t="s">
        <v>230</v>
      </c>
      <c r="D147" s="413" t="s">
        <v>224</v>
      </c>
      <c r="E147" s="403" t="s">
        <v>463</v>
      </c>
      <c r="F147" s="413"/>
      <c r="G147" s="402">
        <f>G148</f>
        <v>2200</v>
      </c>
      <c r="H147" s="402">
        <f>H148</f>
        <v>2329.8</v>
      </c>
      <c r="I147" s="402">
        <f>I148</f>
        <v>2450.9496000000004</v>
      </c>
    </row>
    <row r="148" spans="1:9" ht="60">
      <c r="A148" s="406" t="s">
        <v>426</v>
      </c>
      <c r="B148" s="413" t="s">
        <v>418</v>
      </c>
      <c r="C148" s="413" t="s">
        <v>230</v>
      </c>
      <c r="D148" s="413" t="s">
        <v>224</v>
      </c>
      <c r="E148" s="403" t="s">
        <v>463</v>
      </c>
      <c r="F148" s="413" t="s">
        <v>289</v>
      </c>
      <c r="G148" s="402">
        <v>2200</v>
      </c>
      <c r="H148" s="393">
        <f>G148*105.9/100</f>
        <v>2329.8</v>
      </c>
      <c r="I148" s="393">
        <f>H148*105.2/100</f>
        <v>2450.9496000000004</v>
      </c>
    </row>
    <row r="149" spans="1:9" ht="30">
      <c r="A149" s="407" t="s">
        <v>288</v>
      </c>
      <c r="B149" s="403" t="s">
        <v>418</v>
      </c>
      <c r="C149" s="413" t="s">
        <v>230</v>
      </c>
      <c r="D149" s="413" t="s">
        <v>224</v>
      </c>
      <c r="E149" s="403" t="s">
        <v>287</v>
      </c>
      <c r="F149" s="403"/>
      <c r="G149" s="402">
        <f>G150</f>
        <v>10000</v>
      </c>
      <c r="H149" s="402">
        <f>H150</f>
        <v>8000</v>
      </c>
      <c r="I149" s="402">
        <f>I150</f>
        <v>8000</v>
      </c>
    </row>
    <row r="150" spans="1:9" ht="30">
      <c r="A150" s="404" t="s">
        <v>462</v>
      </c>
      <c r="B150" s="403" t="s">
        <v>418</v>
      </c>
      <c r="C150" s="413" t="s">
        <v>230</v>
      </c>
      <c r="D150" s="413" t="s">
        <v>224</v>
      </c>
      <c r="E150" s="403" t="s">
        <v>461</v>
      </c>
      <c r="F150" s="403"/>
      <c r="G150" s="402">
        <f>G151</f>
        <v>10000</v>
      </c>
      <c r="H150" s="213">
        <f>H151</f>
        <v>8000</v>
      </c>
      <c r="I150" s="213">
        <f>I151</f>
        <v>8000</v>
      </c>
    </row>
    <row r="151" spans="1:9" ht="30">
      <c r="A151" s="406" t="s">
        <v>268</v>
      </c>
      <c r="B151" s="403" t="s">
        <v>418</v>
      </c>
      <c r="C151" s="413" t="s">
        <v>230</v>
      </c>
      <c r="D151" s="413" t="s">
        <v>224</v>
      </c>
      <c r="E151" s="403" t="s">
        <v>461</v>
      </c>
      <c r="F151" s="403" t="s">
        <v>267</v>
      </c>
      <c r="G151" s="402">
        <v>10000</v>
      </c>
      <c r="H151" s="393">
        <v>8000</v>
      </c>
      <c r="I151" s="393">
        <v>8000</v>
      </c>
    </row>
    <row r="152" spans="1:9" ht="30">
      <c r="A152" s="407" t="s">
        <v>221</v>
      </c>
      <c r="B152" s="403" t="s">
        <v>418</v>
      </c>
      <c r="C152" s="413" t="s">
        <v>230</v>
      </c>
      <c r="D152" s="413" t="s">
        <v>222</v>
      </c>
      <c r="E152" s="403"/>
      <c r="F152" s="403"/>
      <c r="G152" s="402">
        <f>G153</f>
        <v>400</v>
      </c>
      <c r="H152" s="402">
        <f>H153</f>
        <v>450</v>
      </c>
      <c r="I152" s="402">
        <f>I153</f>
        <v>450</v>
      </c>
    </row>
    <row r="153" spans="1:9" ht="30">
      <c r="A153" s="407" t="s">
        <v>288</v>
      </c>
      <c r="B153" s="403" t="s">
        <v>418</v>
      </c>
      <c r="C153" s="413" t="s">
        <v>230</v>
      </c>
      <c r="D153" s="413" t="s">
        <v>222</v>
      </c>
      <c r="E153" s="415" t="s">
        <v>287</v>
      </c>
      <c r="F153" s="403"/>
      <c r="G153" s="402">
        <f>G154</f>
        <v>400</v>
      </c>
      <c r="H153" s="402">
        <f>H154</f>
        <v>450</v>
      </c>
      <c r="I153" s="402">
        <f>I154</f>
        <v>450</v>
      </c>
    </row>
    <row r="154" spans="1:9" ht="60">
      <c r="A154" s="414" t="s">
        <v>284</v>
      </c>
      <c r="B154" s="413" t="s">
        <v>418</v>
      </c>
      <c r="C154" s="403" t="s">
        <v>230</v>
      </c>
      <c r="D154" s="403" t="s">
        <v>222</v>
      </c>
      <c r="E154" s="412" t="s">
        <v>282</v>
      </c>
      <c r="F154" s="403"/>
      <c r="G154" s="402">
        <f>G155</f>
        <v>400</v>
      </c>
      <c r="H154" s="402">
        <f>H155</f>
        <v>450</v>
      </c>
      <c r="I154" s="402">
        <f>I155</f>
        <v>450</v>
      </c>
    </row>
    <row r="155" spans="1:9" ht="30">
      <c r="A155" s="406" t="s">
        <v>268</v>
      </c>
      <c r="B155" s="413" t="s">
        <v>418</v>
      </c>
      <c r="C155" s="403" t="s">
        <v>230</v>
      </c>
      <c r="D155" s="403" t="s">
        <v>222</v>
      </c>
      <c r="E155" s="412" t="s">
        <v>282</v>
      </c>
      <c r="F155" s="403" t="s">
        <v>267</v>
      </c>
      <c r="G155" s="402">
        <v>400</v>
      </c>
      <c r="H155" s="373">
        <v>450</v>
      </c>
      <c r="I155" s="373">
        <v>450</v>
      </c>
    </row>
    <row r="156" spans="1:9" ht="15">
      <c r="A156" s="404" t="s">
        <v>410</v>
      </c>
      <c r="B156" s="403" t="s">
        <v>418</v>
      </c>
      <c r="C156" s="403" t="s">
        <v>220</v>
      </c>
      <c r="D156" s="403"/>
      <c r="E156" s="403"/>
      <c r="F156" s="403"/>
      <c r="G156" s="402">
        <f>G157+G172+G187+G169</f>
        <v>72019.7</v>
      </c>
      <c r="H156" s="402">
        <f>H157+H172+H187+H169</f>
        <v>66319.299</v>
      </c>
      <c r="I156" s="402">
        <f>I157+I172+I187+I169</f>
        <v>64329.859268</v>
      </c>
    </row>
    <row r="157" spans="1:9" ht="15">
      <c r="A157" s="404" t="s">
        <v>217</v>
      </c>
      <c r="B157" s="403" t="s">
        <v>418</v>
      </c>
      <c r="C157" s="403" t="s">
        <v>220</v>
      </c>
      <c r="D157" s="403" t="s">
        <v>218</v>
      </c>
      <c r="E157" s="403"/>
      <c r="F157" s="403"/>
      <c r="G157" s="402">
        <f>G158+G161+G166</f>
        <v>1771</v>
      </c>
      <c r="H157" s="402">
        <f>H158+H161+H166</f>
        <v>3221.649</v>
      </c>
      <c r="I157" s="402">
        <f>I158+I161+I166</f>
        <v>3212.254748</v>
      </c>
    </row>
    <row r="158" spans="1:9" ht="15">
      <c r="A158" s="404" t="s">
        <v>460</v>
      </c>
      <c r="B158" s="403" t="s">
        <v>418</v>
      </c>
      <c r="C158" s="403" t="s">
        <v>220</v>
      </c>
      <c r="D158" s="403" t="s">
        <v>218</v>
      </c>
      <c r="E158" s="403" t="s">
        <v>459</v>
      </c>
      <c r="F158" s="403"/>
      <c r="G158" s="402">
        <f>G159</f>
        <v>11</v>
      </c>
      <c r="H158" s="402">
        <f>H159</f>
        <v>11.649000000000001</v>
      </c>
      <c r="I158" s="402">
        <f>I159</f>
        <v>12.254748000000001</v>
      </c>
    </row>
    <row r="159" spans="1:9" ht="30">
      <c r="A159" s="404" t="s">
        <v>458</v>
      </c>
      <c r="B159" s="403" t="s">
        <v>418</v>
      </c>
      <c r="C159" s="403" t="s">
        <v>220</v>
      </c>
      <c r="D159" s="403" t="s">
        <v>218</v>
      </c>
      <c r="E159" s="403" t="s">
        <v>457</v>
      </c>
      <c r="F159" s="403"/>
      <c r="G159" s="402">
        <f>G160</f>
        <v>11</v>
      </c>
      <c r="H159" s="402">
        <f>H160</f>
        <v>11.649000000000001</v>
      </c>
      <c r="I159" s="402">
        <f>I160</f>
        <v>12.254748000000001</v>
      </c>
    </row>
    <row r="160" spans="1:9" ht="30">
      <c r="A160" s="406" t="s">
        <v>268</v>
      </c>
      <c r="B160" s="403" t="s">
        <v>418</v>
      </c>
      <c r="C160" s="403" t="s">
        <v>220</v>
      </c>
      <c r="D160" s="403" t="s">
        <v>218</v>
      </c>
      <c r="E160" s="403" t="s">
        <v>457</v>
      </c>
      <c r="F160" s="403" t="s">
        <v>267</v>
      </c>
      <c r="G160" s="402">
        <v>11</v>
      </c>
      <c r="H160" s="393">
        <f>G160*105.9/100</f>
        <v>11.649000000000001</v>
      </c>
      <c r="I160" s="393">
        <f>H160*105.2/100</f>
        <v>12.254748000000001</v>
      </c>
    </row>
    <row r="161" spans="1:9" ht="22.5" customHeight="1">
      <c r="A161" s="407" t="s">
        <v>288</v>
      </c>
      <c r="B161" s="403" t="s">
        <v>418</v>
      </c>
      <c r="C161" s="403" t="s">
        <v>220</v>
      </c>
      <c r="D161" s="403" t="s">
        <v>218</v>
      </c>
      <c r="E161" s="403" t="s">
        <v>287</v>
      </c>
      <c r="F161" s="403"/>
      <c r="G161" s="402">
        <f>G164+G162</f>
        <v>1700</v>
      </c>
      <c r="H161" s="402">
        <f>H164+H162</f>
        <v>3150</v>
      </c>
      <c r="I161" s="402">
        <f>I164+I162</f>
        <v>3200</v>
      </c>
    </row>
    <row r="162" spans="1:9" ht="45">
      <c r="A162" s="407" t="s">
        <v>438</v>
      </c>
      <c r="B162" s="403" t="s">
        <v>418</v>
      </c>
      <c r="C162" s="403" t="s">
        <v>220</v>
      </c>
      <c r="D162" s="403" t="s">
        <v>218</v>
      </c>
      <c r="E162" s="403" t="s">
        <v>436</v>
      </c>
      <c r="F162" s="403"/>
      <c r="G162" s="402">
        <f>G163</f>
        <v>1600</v>
      </c>
      <c r="H162" s="402">
        <f>H163</f>
        <v>3000</v>
      </c>
      <c r="I162" s="402">
        <f>I163</f>
        <v>3000</v>
      </c>
    </row>
    <row r="163" spans="1:9" ht="30">
      <c r="A163" s="406" t="s">
        <v>268</v>
      </c>
      <c r="B163" s="403" t="s">
        <v>418</v>
      </c>
      <c r="C163" s="403" t="s">
        <v>220</v>
      </c>
      <c r="D163" s="403" t="s">
        <v>218</v>
      </c>
      <c r="E163" s="403" t="s">
        <v>436</v>
      </c>
      <c r="F163" s="403" t="s">
        <v>267</v>
      </c>
      <c r="G163" s="402">
        <v>1600</v>
      </c>
      <c r="H163" s="373">
        <v>3000</v>
      </c>
      <c r="I163" s="373">
        <v>3000</v>
      </c>
    </row>
    <row r="164" spans="1:9" ht="45">
      <c r="A164" s="407" t="s">
        <v>456</v>
      </c>
      <c r="B164" s="403" t="s">
        <v>418</v>
      </c>
      <c r="C164" s="403" t="s">
        <v>220</v>
      </c>
      <c r="D164" s="403" t="s">
        <v>218</v>
      </c>
      <c r="E164" s="403" t="s">
        <v>455</v>
      </c>
      <c r="F164" s="403"/>
      <c r="G164" s="402">
        <f>G165</f>
        <v>100</v>
      </c>
      <c r="H164" s="402">
        <f>H165</f>
        <v>150</v>
      </c>
      <c r="I164" s="402">
        <f>I165</f>
        <v>200</v>
      </c>
    </row>
    <row r="165" spans="1:9" ht="30">
      <c r="A165" s="406" t="s">
        <v>268</v>
      </c>
      <c r="B165" s="403" t="s">
        <v>418</v>
      </c>
      <c r="C165" s="403" t="s">
        <v>220</v>
      </c>
      <c r="D165" s="403" t="s">
        <v>218</v>
      </c>
      <c r="E165" s="403" t="s">
        <v>455</v>
      </c>
      <c r="F165" s="403" t="s">
        <v>267</v>
      </c>
      <c r="G165" s="402">
        <v>100</v>
      </c>
      <c r="H165" s="373">
        <v>150</v>
      </c>
      <c r="I165" s="373">
        <v>200</v>
      </c>
    </row>
    <row r="166" spans="1:9" ht="30">
      <c r="A166" s="407" t="s">
        <v>433</v>
      </c>
      <c r="B166" s="403" t="s">
        <v>418</v>
      </c>
      <c r="C166" s="403" t="s">
        <v>220</v>
      </c>
      <c r="D166" s="403" t="s">
        <v>218</v>
      </c>
      <c r="E166" s="403" t="s">
        <v>432</v>
      </c>
      <c r="F166" s="403"/>
      <c r="G166" s="402">
        <f>G167</f>
        <v>60</v>
      </c>
      <c r="H166" s="402">
        <f>H167</f>
        <v>60</v>
      </c>
      <c r="I166" s="402">
        <f>I167</f>
        <v>0</v>
      </c>
    </row>
    <row r="167" spans="1:9" ht="45">
      <c r="A167" s="411" t="s">
        <v>454</v>
      </c>
      <c r="B167" s="245" t="s">
        <v>418</v>
      </c>
      <c r="C167" s="245" t="s">
        <v>220</v>
      </c>
      <c r="D167" s="245" t="s">
        <v>218</v>
      </c>
      <c r="E167" s="245" t="s">
        <v>453</v>
      </c>
      <c r="F167" s="245"/>
      <c r="G167" s="243">
        <f>G168</f>
        <v>60</v>
      </c>
      <c r="H167" s="243">
        <f>H168</f>
        <v>60</v>
      </c>
      <c r="I167" s="243">
        <f>I168</f>
        <v>0</v>
      </c>
    </row>
    <row r="168" spans="1:9" ht="30">
      <c r="A168" s="406" t="s">
        <v>268</v>
      </c>
      <c r="B168" s="245" t="s">
        <v>418</v>
      </c>
      <c r="C168" s="245" t="s">
        <v>220</v>
      </c>
      <c r="D168" s="245" t="s">
        <v>218</v>
      </c>
      <c r="E168" s="245" t="s">
        <v>453</v>
      </c>
      <c r="F168" s="245" t="s">
        <v>267</v>
      </c>
      <c r="G168" s="243">
        <v>60</v>
      </c>
      <c r="H168" s="373">
        <v>60</v>
      </c>
      <c r="I168" s="393">
        <v>0</v>
      </c>
    </row>
    <row r="169" spans="1:9" ht="15">
      <c r="A169" s="406" t="s">
        <v>215</v>
      </c>
      <c r="B169" s="403" t="s">
        <v>418</v>
      </c>
      <c r="C169" s="403" t="s">
        <v>220</v>
      </c>
      <c r="D169" s="403" t="s">
        <v>216</v>
      </c>
      <c r="E169" s="403"/>
      <c r="F169" s="403"/>
      <c r="G169" s="402">
        <f>G170</f>
        <v>2500</v>
      </c>
      <c r="H169" s="402">
        <f>H170</f>
        <v>2647.5</v>
      </c>
      <c r="I169" s="402">
        <f>I170</f>
        <v>2785.17</v>
      </c>
    </row>
    <row r="170" spans="1:9" ht="45">
      <c r="A170" s="406" t="s">
        <v>452</v>
      </c>
      <c r="B170" s="403" t="s">
        <v>418</v>
      </c>
      <c r="C170" s="403" t="s">
        <v>220</v>
      </c>
      <c r="D170" s="403" t="s">
        <v>216</v>
      </c>
      <c r="E170" s="403" t="s">
        <v>450</v>
      </c>
      <c r="F170" s="403"/>
      <c r="G170" s="402">
        <f>G171</f>
        <v>2500</v>
      </c>
      <c r="H170" s="402">
        <f>H171</f>
        <v>2647.5</v>
      </c>
      <c r="I170" s="402">
        <f>I171</f>
        <v>2785.17</v>
      </c>
    </row>
    <row r="171" spans="1:9" ht="45">
      <c r="A171" s="406" t="s">
        <v>451</v>
      </c>
      <c r="B171" s="403" t="s">
        <v>418</v>
      </c>
      <c r="C171" s="403" t="s">
        <v>220</v>
      </c>
      <c r="D171" s="403" t="s">
        <v>216</v>
      </c>
      <c r="E171" s="403" t="s">
        <v>450</v>
      </c>
      <c r="F171" s="403" t="s">
        <v>449</v>
      </c>
      <c r="G171" s="402">
        <v>2500</v>
      </c>
      <c r="H171" s="393">
        <f>G171*105.9/100</f>
        <v>2647.5</v>
      </c>
      <c r="I171" s="393">
        <f>H171*105.2/100</f>
        <v>2785.17</v>
      </c>
    </row>
    <row r="172" spans="1:9" ht="15">
      <c r="A172" s="407" t="s">
        <v>213</v>
      </c>
      <c r="B172" s="403" t="s">
        <v>418</v>
      </c>
      <c r="C172" s="403" t="s">
        <v>220</v>
      </c>
      <c r="D172" s="403" t="s">
        <v>214</v>
      </c>
      <c r="E172" s="403"/>
      <c r="F172" s="403"/>
      <c r="G172" s="402">
        <f>G173+G184</f>
        <v>43517</v>
      </c>
      <c r="H172" s="402">
        <f>H173+H184</f>
        <v>44407.503</v>
      </c>
      <c r="I172" s="402">
        <f>I173+I184</f>
        <v>41720.769876</v>
      </c>
    </row>
    <row r="173" spans="1:9" ht="15">
      <c r="A173" s="407" t="s">
        <v>213</v>
      </c>
      <c r="B173" s="403" t="s">
        <v>418</v>
      </c>
      <c r="C173" s="403" t="s">
        <v>220</v>
      </c>
      <c r="D173" s="403" t="s">
        <v>214</v>
      </c>
      <c r="E173" s="403" t="s">
        <v>409</v>
      </c>
      <c r="F173" s="403"/>
      <c r="G173" s="402">
        <f>G174+G177+G179+G182</f>
        <v>40517</v>
      </c>
      <c r="H173" s="402">
        <f>H174+H177+H179+H182</f>
        <v>42907.503</v>
      </c>
      <c r="I173" s="402">
        <f>I174+I177+I179+I182</f>
        <v>40220.769876</v>
      </c>
    </row>
    <row r="174" spans="1:9" ht="15">
      <c r="A174" s="407" t="s">
        <v>448</v>
      </c>
      <c r="B174" s="403" t="s">
        <v>418</v>
      </c>
      <c r="C174" s="403" t="s">
        <v>220</v>
      </c>
      <c r="D174" s="403" t="s">
        <v>214</v>
      </c>
      <c r="E174" s="403" t="s">
        <v>447</v>
      </c>
      <c r="F174" s="403"/>
      <c r="G174" s="402">
        <f>G175+G176</f>
        <v>9447</v>
      </c>
      <c r="H174" s="402">
        <f>H175+H176</f>
        <v>10004.373000000001</v>
      </c>
      <c r="I174" s="402">
        <f>I175+I176</f>
        <v>8220.801996</v>
      </c>
    </row>
    <row r="175" spans="1:9" ht="30">
      <c r="A175" s="406" t="s">
        <v>268</v>
      </c>
      <c r="B175" s="403" t="s">
        <v>418</v>
      </c>
      <c r="C175" s="403" t="s">
        <v>220</v>
      </c>
      <c r="D175" s="403" t="s">
        <v>214</v>
      </c>
      <c r="E175" s="403" t="s">
        <v>447</v>
      </c>
      <c r="F175" s="403" t="s">
        <v>267</v>
      </c>
      <c r="G175" s="402">
        <v>8800</v>
      </c>
      <c r="H175" s="393">
        <f>G175*105.9/100</f>
        <v>9319.2</v>
      </c>
      <c r="I175" s="393">
        <v>7500</v>
      </c>
    </row>
    <row r="176" spans="1:9" ht="60">
      <c r="A176" s="406" t="s">
        <v>426</v>
      </c>
      <c r="B176" s="403" t="s">
        <v>418</v>
      </c>
      <c r="C176" s="403" t="s">
        <v>220</v>
      </c>
      <c r="D176" s="403" t="s">
        <v>214</v>
      </c>
      <c r="E176" s="403" t="s">
        <v>447</v>
      </c>
      <c r="F176" s="403" t="s">
        <v>289</v>
      </c>
      <c r="G176" s="402">
        <v>647</v>
      </c>
      <c r="H176" s="393">
        <f>G176*105.9/100</f>
        <v>685.173</v>
      </c>
      <c r="I176" s="393">
        <f>H176*105.2/100</f>
        <v>720.801996</v>
      </c>
    </row>
    <row r="177" spans="1:9" ht="15">
      <c r="A177" s="407" t="s">
        <v>446</v>
      </c>
      <c r="B177" s="403" t="s">
        <v>418</v>
      </c>
      <c r="C177" s="403" t="s">
        <v>220</v>
      </c>
      <c r="D177" s="403" t="s">
        <v>214</v>
      </c>
      <c r="E177" s="403" t="s">
        <v>445</v>
      </c>
      <c r="F177" s="403"/>
      <c r="G177" s="402">
        <f>G178</f>
        <v>2300</v>
      </c>
      <c r="H177" s="402">
        <f>H178</f>
        <v>2435.7</v>
      </c>
      <c r="I177" s="402">
        <f>I178</f>
        <v>2000</v>
      </c>
    </row>
    <row r="178" spans="1:9" ht="60">
      <c r="A178" s="406" t="s">
        <v>711</v>
      </c>
      <c r="B178" s="403" t="s">
        <v>418</v>
      </c>
      <c r="C178" s="403" t="s">
        <v>220</v>
      </c>
      <c r="D178" s="403" t="s">
        <v>214</v>
      </c>
      <c r="E178" s="403" t="s">
        <v>445</v>
      </c>
      <c r="F178" s="403" t="s">
        <v>289</v>
      </c>
      <c r="G178" s="402">
        <v>2300</v>
      </c>
      <c r="H178" s="393">
        <f>G178*105.9/100</f>
        <v>2435.7</v>
      </c>
      <c r="I178" s="393">
        <v>2000</v>
      </c>
    </row>
    <row r="179" spans="1:9" ht="15">
      <c r="A179" s="407" t="s">
        <v>444</v>
      </c>
      <c r="B179" s="403" t="s">
        <v>418</v>
      </c>
      <c r="C179" s="403" t="s">
        <v>220</v>
      </c>
      <c r="D179" s="403" t="s">
        <v>214</v>
      </c>
      <c r="E179" s="403" t="s">
        <v>443</v>
      </c>
      <c r="F179" s="403"/>
      <c r="G179" s="402">
        <f>G180+G181</f>
        <v>4110</v>
      </c>
      <c r="H179" s="402">
        <f>H180+H181</f>
        <v>4352.49</v>
      </c>
      <c r="I179" s="402">
        <f>I180+I181</f>
        <v>3999.9678799999997</v>
      </c>
    </row>
    <row r="180" spans="1:9" ht="30">
      <c r="A180" s="406" t="s">
        <v>268</v>
      </c>
      <c r="B180" s="403" t="s">
        <v>418</v>
      </c>
      <c r="C180" s="403" t="s">
        <v>220</v>
      </c>
      <c r="D180" s="403" t="s">
        <v>214</v>
      </c>
      <c r="E180" s="403" t="s">
        <v>443</v>
      </c>
      <c r="F180" s="403" t="s">
        <v>267</v>
      </c>
      <c r="G180" s="402">
        <v>410</v>
      </c>
      <c r="H180" s="393">
        <f>G180*105.9/100</f>
        <v>434.19</v>
      </c>
      <c r="I180" s="393">
        <f>H180*105.2/100</f>
        <v>456.76788</v>
      </c>
    </row>
    <row r="181" spans="1:9" ht="60">
      <c r="A181" s="406" t="s">
        <v>426</v>
      </c>
      <c r="B181" s="403" t="s">
        <v>418</v>
      </c>
      <c r="C181" s="403" t="s">
        <v>220</v>
      </c>
      <c r="D181" s="403" t="s">
        <v>214</v>
      </c>
      <c r="E181" s="403" t="s">
        <v>443</v>
      </c>
      <c r="F181" s="403" t="s">
        <v>289</v>
      </c>
      <c r="G181" s="402">
        <v>3700</v>
      </c>
      <c r="H181" s="393">
        <f>G181*105.9/100</f>
        <v>3918.3</v>
      </c>
      <c r="I181" s="393">
        <v>3543.2</v>
      </c>
    </row>
    <row r="182" spans="1:9" ht="30">
      <c r="A182" s="405" t="s">
        <v>408</v>
      </c>
      <c r="B182" s="403" t="s">
        <v>418</v>
      </c>
      <c r="C182" s="403" t="s">
        <v>220</v>
      </c>
      <c r="D182" s="403" t="s">
        <v>214</v>
      </c>
      <c r="E182" s="403" t="s">
        <v>406</v>
      </c>
      <c r="F182" s="403"/>
      <c r="G182" s="402">
        <f>G183</f>
        <v>24660</v>
      </c>
      <c r="H182" s="402">
        <f>H183</f>
        <v>26114.94</v>
      </c>
      <c r="I182" s="402">
        <f>I183</f>
        <v>26000</v>
      </c>
    </row>
    <row r="183" spans="1:9" ht="60">
      <c r="A183" s="406" t="s">
        <v>426</v>
      </c>
      <c r="B183" s="403" t="s">
        <v>418</v>
      </c>
      <c r="C183" s="403" t="s">
        <v>220</v>
      </c>
      <c r="D183" s="403" t="s">
        <v>214</v>
      </c>
      <c r="E183" s="403" t="s">
        <v>406</v>
      </c>
      <c r="F183" s="403" t="s">
        <v>289</v>
      </c>
      <c r="G183" s="402">
        <v>24660</v>
      </c>
      <c r="H183" s="393">
        <f>G183*105.9/100</f>
        <v>26114.94</v>
      </c>
      <c r="I183" s="393">
        <v>26000</v>
      </c>
    </row>
    <row r="184" spans="1:9" ht="30">
      <c r="A184" s="407" t="s">
        <v>288</v>
      </c>
      <c r="B184" s="403" t="s">
        <v>418</v>
      </c>
      <c r="C184" s="403" t="s">
        <v>220</v>
      </c>
      <c r="D184" s="403" t="s">
        <v>214</v>
      </c>
      <c r="E184" s="403" t="s">
        <v>287</v>
      </c>
      <c r="F184" s="403"/>
      <c r="G184" s="402">
        <f>G185</f>
        <v>3000</v>
      </c>
      <c r="H184" s="402">
        <f>H185</f>
        <v>1500</v>
      </c>
      <c r="I184" s="402">
        <f>I185</f>
        <v>1500</v>
      </c>
    </row>
    <row r="185" spans="1:9" ht="30">
      <c r="A185" s="407" t="s">
        <v>442</v>
      </c>
      <c r="B185" s="403" t="s">
        <v>418</v>
      </c>
      <c r="C185" s="403" t="s">
        <v>220</v>
      </c>
      <c r="D185" s="403" t="s">
        <v>214</v>
      </c>
      <c r="E185" s="403" t="s">
        <v>441</v>
      </c>
      <c r="F185" s="403"/>
      <c r="G185" s="402">
        <f>G186</f>
        <v>3000</v>
      </c>
      <c r="H185" s="402">
        <f>H186</f>
        <v>1500</v>
      </c>
      <c r="I185" s="402">
        <f>I186</f>
        <v>1500</v>
      </c>
    </row>
    <row r="186" spans="1:9" ht="30">
      <c r="A186" s="406" t="s">
        <v>268</v>
      </c>
      <c r="B186" s="403" t="s">
        <v>418</v>
      </c>
      <c r="C186" s="403" t="s">
        <v>220</v>
      </c>
      <c r="D186" s="403" t="s">
        <v>214</v>
      </c>
      <c r="E186" s="403" t="s">
        <v>441</v>
      </c>
      <c r="F186" s="403" t="s">
        <v>267</v>
      </c>
      <c r="G186" s="402">
        <v>3000</v>
      </c>
      <c r="H186" s="373">
        <v>1500</v>
      </c>
      <c r="I186" s="373">
        <v>1500</v>
      </c>
    </row>
    <row r="187" spans="1:9" ht="30">
      <c r="A187" s="407" t="s">
        <v>440</v>
      </c>
      <c r="B187" s="403" t="s">
        <v>418</v>
      </c>
      <c r="C187" s="403" t="s">
        <v>220</v>
      </c>
      <c r="D187" s="403" t="s">
        <v>212</v>
      </c>
      <c r="E187" s="403"/>
      <c r="F187" s="403"/>
      <c r="G187" s="402">
        <f>G195+G188</f>
        <v>24231.7</v>
      </c>
      <c r="H187" s="402">
        <f>H195+H188</f>
        <v>16042.647</v>
      </c>
      <c r="I187" s="402">
        <f>I195+I188</f>
        <v>16611.664644000004</v>
      </c>
    </row>
    <row r="188" spans="1:9" ht="60">
      <c r="A188" s="410" t="s">
        <v>352</v>
      </c>
      <c r="B188" s="403" t="s">
        <v>418</v>
      </c>
      <c r="C188" s="403" t="s">
        <v>220</v>
      </c>
      <c r="D188" s="403" t="s">
        <v>212</v>
      </c>
      <c r="E188" s="403" t="s">
        <v>280</v>
      </c>
      <c r="F188" s="403"/>
      <c r="G188" s="402">
        <f>G189</f>
        <v>10333</v>
      </c>
      <c r="H188" s="402">
        <f>H189</f>
        <v>10942.647</v>
      </c>
      <c r="I188" s="402">
        <f>I189</f>
        <v>11511.664644000002</v>
      </c>
    </row>
    <row r="189" spans="1:9" ht="15">
      <c r="A189" s="405" t="s">
        <v>279</v>
      </c>
      <c r="B189" s="403" t="s">
        <v>418</v>
      </c>
      <c r="C189" s="403" t="s">
        <v>220</v>
      </c>
      <c r="D189" s="403" t="s">
        <v>212</v>
      </c>
      <c r="E189" s="403" t="s">
        <v>275</v>
      </c>
      <c r="F189" s="403"/>
      <c r="G189" s="402">
        <f>G190+G191+G192+G193+G194</f>
        <v>10333</v>
      </c>
      <c r="H189" s="402">
        <f>H190+H191+H192+H193+H194</f>
        <v>10942.647</v>
      </c>
      <c r="I189" s="402">
        <f>I190+I191+I192+I193+I194</f>
        <v>11511.664644000002</v>
      </c>
    </row>
    <row r="190" spans="1:9" ht="15.75">
      <c r="A190" s="409" t="s">
        <v>272</v>
      </c>
      <c r="B190" s="403" t="s">
        <v>418</v>
      </c>
      <c r="C190" s="403" t="s">
        <v>220</v>
      </c>
      <c r="D190" s="403" t="s">
        <v>212</v>
      </c>
      <c r="E190" s="403" t="s">
        <v>275</v>
      </c>
      <c r="F190" s="408" t="s">
        <v>278</v>
      </c>
      <c r="G190" s="402">
        <v>8329</v>
      </c>
      <c r="H190" s="393">
        <f>G190*105.9/100</f>
        <v>8820.411</v>
      </c>
      <c r="I190" s="393">
        <f>H190*105.2/100</f>
        <v>9279.072372</v>
      </c>
    </row>
    <row r="191" spans="1:9" ht="31.5">
      <c r="A191" s="409" t="s">
        <v>350</v>
      </c>
      <c r="B191" s="403" t="s">
        <v>418</v>
      </c>
      <c r="C191" s="403" t="s">
        <v>220</v>
      </c>
      <c r="D191" s="403" t="s">
        <v>212</v>
      </c>
      <c r="E191" s="403" t="s">
        <v>275</v>
      </c>
      <c r="F191" s="408" t="s">
        <v>439</v>
      </c>
      <c r="G191" s="402">
        <v>22</v>
      </c>
      <c r="H191" s="393">
        <f>G191*105.9/100</f>
        <v>23.298000000000002</v>
      </c>
      <c r="I191" s="393">
        <f>H191*105.2/100</f>
        <v>24.509496000000002</v>
      </c>
    </row>
    <row r="192" spans="1:9" ht="30">
      <c r="A192" s="406" t="s">
        <v>268</v>
      </c>
      <c r="B192" s="403" t="s">
        <v>418</v>
      </c>
      <c r="C192" s="403" t="s">
        <v>220</v>
      </c>
      <c r="D192" s="403" t="s">
        <v>212</v>
      </c>
      <c r="E192" s="403" t="s">
        <v>275</v>
      </c>
      <c r="F192" s="408" t="s">
        <v>267</v>
      </c>
      <c r="G192" s="402">
        <v>1876</v>
      </c>
      <c r="H192" s="393">
        <f>G192*105.9/100</f>
        <v>1986.6840000000002</v>
      </c>
      <c r="I192" s="393">
        <f>H192*105.2/100</f>
        <v>2089.9915680000004</v>
      </c>
    </row>
    <row r="193" spans="1:9" ht="31.5">
      <c r="A193" s="409" t="s">
        <v>277</v>
      </c>
      <c r="B193" s="403" t="s">
        <v>418</v>
      </c>
      <c r="C193" s="403" t="s">
        <v>220</v>
      </c>
      <c r="D193" s="403" t="s">
        <v>212</v>
      </c>
      <c r="E193" s="403" t="s">
        <v>275</v>
      </c>
      <c r="F193" s="408" t="s">
        <v>276</v>
      </c>
      <c r="G193" s="402">
        <v>56</v>
      </c>
      <c r="H193" s="393">
        <f>G193*105.9/100</f>
        <v>59.304</v>
      </c>
      <c r="I193" s="393">
        <f>H193*105.2/100</f>
        <v>62.38780800000001</v>
      </c>
    </row>
    <row r="194" spans="1:9" ht="31.5">
      <c r="A194" s="409" t="s">
        <v>266</v>
      </c>
      <c r="B194" s="403" t="s">
        <v>418</v>
      </c>
      <c r="C194" s="403" t="s">
        <v>220</v>
      </c>
      <c r="D194" s="403" t="s">
        <v>212</v>
      </c>
      <c r="E194" s="403" t="s">
        <v>275</v>
      </c>
      <c r="F194" s="408" t="s">
        <v>263</v>
      </c>
      <c r="G194" s="402">
        <v>50</v>
      </c>
      <c r="H194" s="393">
        <f>G194*105.9/100</f>
        <v>52.95</v>
      </c>
      <c r="I194" s="393">
        <f>H194*105.2/100</f>
        <v>55.7034</v>
      </c>
    </row>
    <row r="195" spans="1:9" ht="30">
      <c r="A195" s="407" t="s">
        <v>392</v>
      </c>
      <c r="B195" s="403" t="s">
        <v>418</v>
      </c>
      <c r="C195" s="403" t="s">
        <v>220</v>
      </c>
      <c r="D195" s="403" t="s">
        <v>212</v>
      </c>
      <c r="E195" s="403" t="s">
        <v>287</v>
      </c>
      <c r="F195" s="403"/>
      <c r="G195" s="402">
        <f>G196+G199</f>
        <v>13898.7</v>
      </c>
      <c r="H195" s="402">
        <f>H196+H199</f>
        <v>5100</v>
      </c>
      <c r="I195" s="402">
        <f>I196+I199</f>
        <v>5100</v>
      </c>
    </row>
    <row r="196" spans="1:9" ht="45">
      <c r="A196" s="407" t="s">
        <v>438</v>
      </c>
      <c r="B196" s="403" t="s">
        <v>418</v>
      </c>
      <c r="C196" s="403" t="s">
        <v>220</v>
      </c>
      <c r="D196" s="403" t="s">
        <v>212</v>
      </c>
      <c r="E196" s="403" t="s">
        <v>436</v>
      </c>
      <c r="F196" s="403"/>
      <c r="G196" s="402">
        <f>G197</f>
        <v>13848.7</v>
      </c>
      <c r="H196" s="402">
        <f>H197</f>
        <v>5000</v>
      </c>
      <c r="I196" s="402">
        <f>I197</f>
        <v>5000</v>
      </c>
    </row>
    <row r="197" spans="1:9" ht="30">
      <c r="A197" s="406" t="s">
        <v>268</v>
      </c>
      <c r="B197" s="403" t="s">
        <v>418</v>
      </c>
      <c r="C197" s="403" t="s">
        <v>220</v>
      </c>
      <c r="D197" s="403" t="s">
        <v>212</v>
      </c>
      <c r="E197" s="403" t="s">
        <v>436</v>
      </c>
      <c r="F197" s="403" t="s">
        <v>267</v>
      </c>
      <c r="G197" s="402">
        <v>13848.7</v>
      </c>
      <c r="H197" s="373">
        <v>5000</v>
      </c>
      <c r="I197" s="373">
        <v>5000</v>
      </c>
    </row>
    <row r="198" spans="1:9" ht="30">
      <c r="A198" s="407" t="s">
        <v>437</v>
      </c>
      <c r="B198" s="403" t="s">
        <v>418</v>
      </c>
      <c r="C198" s="403" t="s">
        <v>220</v>
      </c>
      <c r="D198" s="403" t="s">
        <v>212</v>
      </c>
      <c r="E198" s="403" t="s">
        <v>436</v>
      </c>
      <c r="F198" s="403" t="s">
        <v>267</v>
      </c>
      <c r="G198" s="402">
        <v>500</v>
      </c>
      <c r="H198" s="373">
        <v>500</v>
      </c>
      <c r="I198" s="373">
        <v>500</v>
      </c>
    </row>
    <row r="199" spans="1:9" ht="15">
      <c r="A199" s="407" t="s">
        <v>435</v>
      </c>
      <c r="B199" s="403" t="s">
        <v>418</v>
      </c>
      <c r="C199" s="403" t="s">
        <v>220</v>
      </c>
      <c r="D199" s="403" t="s">
        <v>212</v>
      </c>
      <c r="E199" s="403" t="s">
        <v>434</v>
      </c>
      <c r="F199" s="403"/>
      <c r="G199" s="402">
        <f>G200</f>
        <v>50</v>
      </c>
      <c r="H199" s="402">
        <f>H200</f>
        <v>100</v>
      </c>
      <c r="I199" s="402">
        <f>I200</f>
        <v>100</v>
      </c>
    </row>
    <row r="200" spans="1:9" ht="30">
      <c r="A200" s="406" t="s">
        <v>520</v>
      </c>
      <c r="B200" s="403" t="s">
        <v>418</v>
      </c>
      <c r="C200" s="403" t="s">
        <v>220</v>
      </c>
      <c r="D200" s="403" t="s">
        <v>212</v>
      </c>
      <c r="E200" s="403" t="s">
        <v>434</v>
      </c>
      <c r="F200" s="403" t="s">
        <v>267</v>
      </c>
      <c r="G200" s="402">
        <v>50</v>
      </c>
      <c r="H200" s="373">
        <v>100</v>
      </c>
      <c r="I200" s="373">
        <v>100</v>
      </c>
    </row>
    <row r="201" spans="1:9" ht="15">
      <c r="A201" s="407" t="s">
        <v>429</v>
      </c>
      <c r="B201" s="403" t="s">
        <v>418</v>
      </c>
      <c r="C201" s="403" t="s">
        <v>210</v>
      </c>
      <c r="D201" s="403"/>
      <c r="E201" s="403"/>
      <c r="F201" s="403"/>
      <c r="G201" s="402">
        <f>G202</f>
        <v>700</v>
      </c>
      <c r="H201" s="402">
        <f>H202</f>
        <v>741.3</v>
      </c>
      <c r="I201" s="402">
        <f>I202</f>
        <v>779.8475999999999</v>
      </c>
    </row>
    <row r="202" spans="1:9" ht="15">
      <c r="A202" s="407" t="s">
        <v>428</v>
      </c>
      <c r="B202" s="403" t="s">
        <v>418</v>
      </c>
      <c r="C202" s="403" t="s">
        <v>210</v>
      </c>
      <c r="D202" s="403" t="s">
        <v>208</v>
      </c>
      <c r="E202" s="403"/>
      <c r="F202" s="403"/>
      <c r="G202" s="402">
        <f>G203</f>
        <v>700</v>
      </c>
      <c r="H202" s="402">
        <f>H203</f>
        <v>741.3</v>
      </c>
      <c r="I202" s="402">
        <f>I203</f>
        <v>779.8475999999999</v>
      </c>
    </row>
    <row r="203" spans="1:9" ht="15">
      <c r="A203" s="407" t="s">
        <v>427</v>
      </c>
      <c r="B203" s="403" t="s">
        <v>418</v>
      </c>
      <c r="C203" s="403" t="s">
        <v>210</v>
      </c>
      <c r="D203" s="403" t="s">
        <v>208</v>
      </c>
      <c r="E203" s="403" t="s">
        <v>425</v>
      </c>
      <c r="F203" s="403"/>
      <c r="G203" s="402">
        <f>G204</f>
        <v>700</v>
      </c>
      <c r="H203" s="402">
        <f>H204</f>
        <v>741.3</v>
      </c>
      <c r="I203" s="402">
        <f>I204</f>
        <v>779.8475999999999</v>
      </c>
    </row>
    <row r="204" spans="1:9" ht="60">
      <c r="A204" s="406" t="s">
        <v>426</v>
      </c>
      <c r="B204" s="403" t="s">
        <v>418</v>
      </c>
      <c r="C204" s="403" t="s">
        <v>210</v>
      </c>
      <c r="D204" s="403" t="s">
        <v>208</v>
      </c>
      <c r="E204" s="403" t="s">
        <v>425</v>
      </c>
      <c r="F204" s="403" t="s">
        <v>289</v>
      </c>
      <c r="G204" s="402">
        <v>700</v>
      </c>
      <c r="H204" s="393">
        <f>G204*105.9/100</f>
        <v>741.3</v>
      </c>
      <c r="I204" s="393">
        <f>H204*105.2/100</f>
        <v>779.8475999999999</v>
      </c>
    </row>
    <row r="205" spans="1:9" ht="15">
      <c r="A205" s="406" t="s">
        <v>333</v>
      </c>
      <c r="B205" s="403" t="s">
        <v>418</v>
      </c>
      <c r="C205" s="403" t="s">
        <v>185</v>
      </c>
      <c r="D205" s="403"/>
      <c r="E205" s="403"/>
      <c r="F205" s="403"/>
      <c r="G205" s="402">
        <f>G206+G212</f>
        <v>6687.5</v>
      </c>
      <c r="H205" s="402">
        <f>H206+H212</f>
        <v>6062.3240000000005</v>
      </c>
      <c r="I205" s="402">
        <f>I206+I212</f>
        <v>5500</v>
      </c>
    </row>
    <row r="206" spans="1:9" ht="15">
      <c r="A206" s="407" t="s">
        <v>180</v>
      </c>
      <c r="B206" s="403" t="s">
        <v>418</v>
      </c>
      <c r="C206" s="403" t="s">
        <v>185</v>
      </c>
      <c r="D206" s="403" t="s">
        <v>181</v>
      </c>
      <c r="E206" s="403"/>
      <c r="F206" s="403"/>
      <c r="G206" s="402">
        <f>G207</f>
        <v>2851.5</v>
      </c>
      <c r="H206" s="402">
        <f>H207</f>
        <v>2000</v>
      </c>
      <c r="I206" s="402">
        <f>I207</f>
        <v>2000</v>
      </c>
    </row>
    <row r="207" spans="1:9" ht="30">
      <c r="A207" s="407" t="s">
        <v>288</v>
      </c>
      <c r="B207" s="403" t="s">
        <v>418</v>
      </c>
      <c r="C207" s="403" t="s">
        <v>185</v>
      </c>
      <c r="D207" s="403" t="s">
        <v>181</v>
      </c>
      <c r="E207" s="403" t="s">
        <v>332</v>
      </c>
      <c r="F207" s="403"/>
      <c r="G207" s="402">
        <f>G208+G210</f>
        <v>2851.5</v>
      </c>
      <c r="H207" s="402">
        <f>H208+H210</f>
        <v>2000</v>
      </c>
      <c r="I207" s="402">
        <f>I208+I210</f>
        <v>2000</v>
      </c>
    </row>
    <row r="208" spans="1:9" ht="30">
      <c r="A208" s="407" t="s">
        <v>424</v>
      </c>
      <c r="B208" s="403" t="s">
        <v>418</v>
      </c>
      <c r="C208" s="403" t="s">
        <v>185</v>
      </c>
      <c r="D208" s="403" t="s">
        <v>181</v>
      </c>
      <c r="E208" s="403" t="s">
        <v>422</v>
      </c>
      <c r="F208" s="403"/>
      <c r="G208" s="402">
        <f>G209</f>
        <v>500</v>
      </c>
      <c r="H208" s="402">
        <f>H209</f>
        <v>500</v>
      </c>
      <c r="I208" s="402">
        <f>I209</f>
        <v>500</v>
      </c>
    </row>
    <row r="209" spans="1:9" ht="15">
      <c r="A209" s="405" t="s">
        <v>423</v>
      </c>
      <c r="B209" s="403" t="s">
        <v>418</v>
      </c>
      <c r="C209" s="403" t="s">
        <v>185</v>
      </c>
      <c r="D209" s="403" t="s">
        <v>181</v>
      </c>
      <c r="E209" s="403" t="s">
        <v>422</v>
      </c>
      <c r="F209" s="403" t="s">
        <v>421</v>
      </c>
      <c r="G209" s="402">
        <v>500</v>
      </c>
      <c r="H209" s="373">
        <v>500</v>
      </c>
      <c r="I209" s="373">
        <v>500</v>
      </c>
    </row>
    <row r="210" spans="1:9" ht="45">
      <c r="A210" s="404" t="s">
        <v>420</v>
      </c>
      <c r="B210" s="403" t="s">
        <v>418</v>
      </c>
      <c r="C210" s="403" t="s">
        <v>185</v>
      </c>
      <c r="D210" s="403" t="s">
        <v>181</v>
      </c>
      <c r="E210" s="403" t="s">
        <v>330</v>
      </c>
      <c r="F210" s="403"/>
      <c r="G210" s="402">
        <f>G211</f>
        <v>2351.5</v>
      </c>
      <c r="H210" s="402">
        <f>H211</f>
        <v>1500</v>
      </c>
      <c r="I210" s="402">
        <f>I211</f>
        <v>1500</v>
      </c>
    </row>
    <row r="211" spans="1:9" ht="30">
      <c r="A211" s="406" t="s">
        <v>268</v>
      </c>
      <c r="B211" s="215" t="s">
        <v>418</v>
      </c>
      <c r="C211" s="215" t="s">
        <v>185</v>
      </c>
      <c r="D211" s="215" t="s">
        <v>181</v>
      </c>
      <c r="E211" s="215" t="s">
        <v>330</v>
      </c>
      <c r="F211" s="215" t="s">
        <v>267</v>
      </c>
      <c r="G211" s="402">
        <v>2351.5</v>
      </c>
      <c r="H211" s="373">
        <v>1500</v>
      </c>
      <c r="I211" s="373">
        <v>1500</v>
      </c>
    </row>
    <row r="212" spans="1:9" ht="15">
      <c r="A212" s="405" t="s">
        <v>176</v>
      </c>
      <c r="B212" s="403" t="s">
        <v>418</v>
      </c>
      <c r="C212" s="403" t="s">
        <v>185</v>
      </c>
      <c r="D212" s="403" t="s">
        <v>177</v>
      </c>
      <c r="E212" s="403"/>
      <c r="F212" s="403"/>
      <c r="G212" s="402">
        <f>G213</f>
        <v>3836</v>
      </c>
      <c r="H212" s="402">
        <f>H213</f>
        <v>4062.324</v>
      </c>
      <c r="I212" s="402">
        <f>I213</f>
        <v>3500</v>
      </c>
    </row>
    <row r="213" spans="1:9" ht="30">
      <c r="A213" s="405" t="s">
        <v>419</v>
      </c>
      <c r="B213" s="403" t="s">
        <v>418</v>
      </c>
      <c r="C213" s="403" t="s">
        <v>185</v>
      </c>
      <c r="D213" s="403" t="s">
        <v>177</v>
      </c>
      <c r="E213" s="403" t="s">
        <v>417</v>
      </c>
      <c r="F213" s="403"/>
      <c r="G213" s="402">
        <f>G214</f>
        <v>3836</v>
      </c>
      <c r="H213" s="402">
        <f>H214</f>
        <v>4062.324</v>
      </c>
      <c r="I213" s="402">
        <f>I214</f>
        <v>3500</v>
      </c>
    </row>
    <row r="214" spans="1:9" ht="60" customHeight="1">
      <c r="A214" s="404" t="s">
        <v>299</v>
      </c>
      <c r="B214" s="403" t="s">
        <v>418</v>
      </c>
      <c r="C214" s="403" t="s">
        <v>185</v>
      </c>
      <c r="D214" s="403" t="s">
        <v>177</v>
      </c>
      <c r="E214" s="403" t="s">
        <v>417</v>
      </c>
      <c r="F214" s="403" t="s">
        <v>297</v>
      </c>
      <c r="G214" s="402">
        <v>3836</v>
      </c>
      <c r="H214" s="373">
        <f>G214*105.9/100</f>
        <v>4062.324</v>
      </c>
      <c r="I214" s="373">
        <v>3500</v>
      </c>
    </row>
    <row r="215" spans="1:9" ht="59.25" customHeight="1">
      <c r="A215" s="401" t="s">
        <v>416</v>
      </c>
      <c r="B215" s="400" t="s">
        <v>407</v>
      </c>
      <c r="C215" s="399"/>
      <c r="D215" s="399"/>
      <c r="E215" s="398"/>
      <c r="F215" s="397"/>
      <c r="G215" s="236">
        <f>G216+G226</f>
        <v>10467</v>
      </c>
      <c r="H215" s="236">
        <f>H216+H226</f>
        <v>11475.475999999999</v>
      </c>
      <c r="I215" s="236">
        <f>I216+I226</f>
        <v>12046.200752</v>
      </c>
    </row>
    <row r="216" spans="1:9" ht="24" customHeight="1">
      <c r="A216" s="376" t="s">
        <v>415</v>
      </c>
      <c r="B216" s="239" t="s">
        <v>407</v>
      </c>
      <c r="C216" s="215" t="s">
        <v>254</v>
      </c>
      <c r="D216" s="215"/>
      <c r="E216" s="215"/>
      <c r="F216" s="218"/>
      <c r="G216" s="213">
        <f>G217</f>
        <v>10364</v>
      </c>
      <c r="H216" s="213">
        <f>H217</f>
        <v>10975.475999999999</v>
      </c>
      <c r="I216" s="213">
        <f>I217</f>
        <v>11546.200752</v>
      </c>
    </row>
    <row r="217" spans="1:9" ht="21" customHeight="1">
      <c r="A217" s="376" t="s">
        <v>237</v>
      </c>
      <c r="B217" s="215" t="s">
        <v>407</v>
      </c>
      <c r="C217" s="215" t="s">
        <v>254</v>
      </c>
      <c r="D217" s="215" t="s">
        <v>238</v>
      </c>
      <c r="E217" s="215"/>
      <c r="F217" s="218"/>
      <c r="G217" s="213">
        <f>G218</f>
        <v>10364</v>
      </c>
      <c r="H217" s="213">
        <f>H218</f>
        <v>10975.475999999999</v>
      </c>
      <c r="I217" s="213">
        <f>I218</f>
        <v>11546.200752</v>
      </c>
    </row>
    <row r="218" spans="1:9" ht="30" customHeight="1">
      <c r="A218" s="396" t="s">
        <v>414</v>
      </c>
      <c r="B218" s="215" t="s">
        <v>407</v>
      </c>
      <c r="C218" s="215" t="s">
        <v>254</v>
      </c>
      <c r="D218" s="215" t="s">
        <v>238</v>
      </c>
      <c r="E218" s="386" t="s">
        <v>413</v>
      </c>
      <c r="F218" s="384"/>
      <c r="G218" s="213">
        <f>G219</f>
        <v>10364</v>
      </c>
      <c r="H218" s="213">
        <f>H219</f>
        <v>10975.475999999999</v>
      </c>
      <c r="I218" s="213">
        <f>I219</f>
        <v>11546.200752</v>
      </c>
    </row>
    <row r="219" spans="1:9" ht="30" customHeight="1">
      <c r="A219" s="396" t="s">
        <v>412</v>
      </c>
      <c r="B219" s="215" t="s">
        <v>407</v>
      </c>
      <c r="C219" s="215" t="s">
        <v>254</v>
      </c>
      <c r="D219" s="215" t="s">
        <v>238</v>
      </c>
      <c r="E219" s="386" t="s">
        <v>411</v>
      </c>
      <c r="F219" s="384"/>
      <c r="G219" s="213">
        <f>G220+G221+G222+G223+G224+G225</f>
        <v>10364</v>
      </c>
      <c r="H219" s="213">
        <f>H220+H221+H222+H223+H224+H225</f>
        <v>10975.475999999999</v>
      </c>
      <c r="I219" s="213">
        <f>I220+I221+I222+I223+I224+I225</f>
        <v>11546.200752</v>
      </c>
    </row>
    <row r="220" spans="1:9" ht="30" customHeight="1">
      <c r="A220" s="374" t="s">
        <v>272</v>
      </c>
      <c r="B220" s="215" t="s">
        <v>407</v>
      </c>
      <c r="C220" s="215" t="s">
        <v>254</v>
      </c>
      <c r="D220" s="215" t="s">
        <v>238</v>
      </c>
      <c r="E220" s="215" t="s">
        <v>411</v>
      </c>
      <c r="F220" s="214" t="s">
        <v>271</v>
      </c>
      <c r="G220" s="213">
        <v>4707</v>
      </c>
      <c r="H220" s="393">
        <f>G220*105.9/100</f>
        <v>4984.713000000001</v>
      </c>
      <c r="I220" s="393">
        <f>H220*105.2/100</f>
        <v>5243.918076000001</v>
      </c>
    </row>
    <row r="221" spans="1:9" ht="30" customHeight="1">
      <c r="A221" s="374" t="s">
        <v>350</v>
      </c>
      <c r="B221" s="215" t="s">
        <v>407</v>
      </c>
      <c r="C221" s="215" t="s">
        <v>254</v>
      </c>
      <c r="D221" s="215" t="s">
        <v>238</v>
      </c>
      <c r="E221" s="215" t="s">
        <v>411</v>
      </c>
      <c r="F221" s="214" t="s">
        <v>349</v>
      </c>
      <c r="G221" s="213">
        <v>0</v>
      </c>
      <c r="H221" s="393">
        <f>G221*105.9/100</f>
        <v>0</v>
      </c>
      <c r="I221" s="393">
        <f>H221*105.2/100</f>
        <v>0</v>
      </c>
    </row>
    <row r="222" spans="1:9" ht="30" customHeight="1">
      <c r="A222" s="374" t="s">
        <v>270</v>
      </c>
      <c r="B222" s="215" t="s">
        <v>407</v>
      </c>
      <c r="C222" s="215" t="s">
        <v>254</v>
      </c>
      <c r="D222" s="215" t="s">
        <v>238</v>
      </c>
      <c r="E222" s="215" t="s">
        <v>411</v>
      </c>
      <c r="F222" s="214" t="s">
        <v>269</v>
      </c>
      <c r="G222" s="213">
        <v>80</v>
      </c>
      <c r="H222" s="393">
        <f>G222*105.9/100</f>
        <v>84.72</v>
      </c>
      <c r="I222" s="393">
        <f>H222*105.2/100</f>
        <v>89.12544</v>
      </c>
    </row>
    <row r="223" spans="1:9" ht="30" customHeight="1">
      <c r="A223" s="231" t="s">
        <v>268</v>
      </c>
      <c r="B223" s="215" t="s">
        <v>407</v>
      </c>
      <c r="C223" s="215" t="s">
        <v>254</v>
      </c>
      <c r="D223" s="215" t="s">
        <v>238</v>
      </c>
      <c r="E223" s="215" t="s">
        <v>411</v>
      </c>
      <c r="F223" s="214" t="s">
        <v>267</v>
      </c>
      <c r="G223" s="213">
        <v>5246</v>
      </c>
      <c r="H223" s="393">
        <f>G223*105.9/100</f>
        <v>5555.514</v>
      </c>
      <c r="I223" s="393">
        <f>H223*105.2/100</f>
        <v>5844.4007280000005</v>
      </c>
    </row>
    <row r="224" spans="1:9" ht="30" customHeight="1">
      <c r="A224" s="374" t="s">
        <v>277</v>
      </c>
      <c r="B224" s="215" t="s">
        <v>407</v>
      </c>
      <c r="C224" s="215" t="s">
        <v>254</v>
      </c>
      <c r="D224" s="215" t="s">
        <v>238</v>
      </c>
      <c r="E224" s="215" t="s">
        <v>411</v>
      </c>
      <c r="F224" s="214" t="s">
        <v>276</v>
      </c>
      <c r="G224" s="213">
        <v>320</v>
      </c>
      <c r="H224" s="393">
        <f>G224*105.9/100</f>
        <v>338.88</v>
      </c>
      <c r="I224" s="393">
        <f>H224*105.2/100</f>
        <v>356.50176</v>
      </c>
    </row>
    <row r="225" spans="1:9" ht="30" customHeight="1">
      <c r="A225" s="374" t="s">
        <v>266</v>
      </c>
      <c r="B225" s="215" t="s">
        <v>407</v>
      </c>
      <c r="C225" s="215" t="s">
        <v>254</v>
      </c>
      <c r="D225" s="215" t="s">
        <v>238</v>
      </c>
      <c r="E225" s="215" t="s">
        <v>411</v>
      </c>
      <c r="F225" s="214" t="s">
        <v>263</v>
      </c>
      <c r="G225" s="213">
        <v>11</v>
      </c>
      <c r="H225" s="393">
        <f>G225*105.9/100</f>
        <v>11.649000000000001</v>
      </c>
      <c r="I225" s="393">
        <f>H225*105.2/100</f>
        <v>12.254748000000001</v>
      </c>
    </row>
    <row r="226" spans="1:9" ht="17.25" customHeight="1">
      <c r="A226" s="376" t="s">
        <v>410</v>
      </c>
      <c r="B226" s="215" t="s">
        <v>407</v>
      </c>
      <c r="C226" s="215" t="s">
        <v>220</v>
      </c>
      <c r="D226" s="215"/>
      <c r="E226" s="215"/>
      <c r="F226" s="218"/>
      <c r="G226" s="213">
        <f>G227</f>
        <v>103</v>
      </c>
      <c r="H226" s="213">
        <f>H227</f>
        <v>500</v>
      </c>
      <c r="I226" s="213">
        <f>I227</f>
        <v>500</v>
      </c>
    </row>
    <row r="227" spans="1:9" ht="18.75" customHeight="1">
      <c r="A227" s="376" t="s">
        <v>213</v>
      </c>
      <c r="B227" s="215" t="s">
        <v>407</v>
      </c>
      <c r="C227" s="215" t="s">
        <v>220</v>
      </c>
      <c r="D227" s="215" t="s">
        <v>214</v>
      </c>
      <c r="E227" s="215"/>
      <c r="F227" s="218"/>
      <c r="G227" s="213">
        <f>G228</f>
        <v>103</v>
      </c>
      <c r="H227" s="213">
        <f>H228</f>
        <v>500</v>
      </c>
      <c r="I227" s="213">
        <f>I228</f>
        <v>500</v>
      </c>
    </row>
    <row r="228" spans="1:9" ht="22.5" customHeight="1">
      <c r="A228" s="376" t="s">
        <v>213</v>
      </c>
      <c r="B228" s="215" t="s">
        <v>407</v>
      </c>
      <c r="C228" s="215" t="s">
        <v>220</v>
      </c>
      <c r="D228" s="215" t="s">
        <v>214</v>
      </c>
      <c r="E228" s="215"/>
      <c r="F228" s="218"/>
      <c r="G228" s="213">
        <f>G229</f>
        <v>103</v>
      </c>
      <c r="H228" s="213">
        <f>H229</f>
        <v>500</v>
      </c>
      <c r="I228" s="213">
        <f>I229</f>
        <v>500</v>
      </c>
    </row>
    <row r="229" spans="1:9" ht="22.5" customHeight="1">
      <c r="A229" s="376" t="s">
        <v>213</v>
      </c>
      <c r="B229" s="215" t="s">
        <v>407</v>
      </c>
      <c r="C229" s="215" t="s">
        <v>220</v>
      </c>
      <c r="D229" s="215" t="s">
        <v>214</v>
      </c>
      <c r="E229" s="215" t="s">
        <v>409</v>
      </c>
      <c r="F229" s="218"/>
      <c r="G229" s="213">
        <f>G230</f>
        <v>103</v>
      </c>
      <c r="H229" s="213">
        <f>H230</f>
        <v>500</v>
      </c>
      <c r="I229" s="213">
        <f>I230</f>
        <v>500</v>
      </c>
    </row>
    <row r="230" spans="1:9" ht="30" customHeight="1">
      <c r="A230" s="375" t="s">
        <v>408</v>
      </c>
      <c r="B230" s="215" t="s">
        <v>407</v>
      </c>
      <c r="C230" s="215" t="s">
        <v>220</v>
      </c>
      <c r="D230" s="215" t="s">
        <v>214</v>
      </c>
      <c r="E230" s="215" t="s">
        <v>406</v>
      </c>
      <c r="F230" s="218"/>
      <c r="G230" s="213">
        <f>G231</f>
        <v>103</v>
      </c>
      <c r="H230" s="213">
        <f>H231</f>
        <v>500</v>
      </c>
      <c r="I230" s="213">
        <f>I231</f>
        <v>500</v>
      </c>
    </row>
    <row r="231" spans="1:9" ht="30" customHeight="1">
      <c r="A231" s="231" t="s">
        <v>268</v>
      </c>
      <c r="B231" s="215" t="s">
        <v>407</v>
      </c>
      <c r="C231" s="215" t="s">
        <v>220</v>
      </c>
      <c r="D231" s="215" t="s">
        <v>214</v>
      </c>
      <c r="E231" s="215" t="s">
        <v>406</v>
      </c>
      <c r="F231" s="218" t="s">
        <v>267</v>
      </c>
      <c r="G231" s="213">
        <v>103</v>
      </c>
      <c r="H231" s="393">
        <v>500</v>
      </c>
      <c r="I231" s="393">
        <v>500</v>
      </c>
    </row>
    <row r="232" spans="1:9" ht="43.5" customHeight="1">
      <c r="A232" s="248" t="s">
        <v>405</v>
      </c>
      <c r="B232" s="225" t="s">
        <v>398</v>
      </c>
      <c r="C232" s="238"/>
      <c r="D232" s="238"/>
      <c r="E232" s="238"/>
      <c r="F232" s="237"/>
      <c r="G232" s="236">
        <f>G233+G238</f>
        <v>16309</v>
      </c>
      <c r="H232" s="236">
        <f>H233+H238</f>
        <v>16690.833000000002</v>
      </c>
      <c r="I232" s="236">
        <f>I233+I238</f>
        <v>17057.743137600002</v>
      </c>
    </row>
    <row r="233" spans="1:9" ht="22.5" customHeight="1">
      <c r="A233" s="376" t="s">
        <v>309</v>
      </c>
      <c r="B233" s="215" t="s">
        <v>398</v>
      </c>
      <c r="C233" s="215" t="s">
        <v>206</v>
      </c>
      <c r="D233" s="215"/>
      <c r="E233" s="215"/>
      <c r="F233" s="218"/>
      <c r="G233" s="213">
        <f>G234</f>
        <v>5518</v>
      </c>
      <c r="H233" s="213">
        <f>H234</f>
        <v>5843.562000000001</v>
      </c>
      <c r="I233" s="213">
        <f>I234</f>
        <v>6147.427224000001</v>
      </c>
    </row>
    <row r="234" spans="1:9" ht="22.5" customHeight="1">
      <c r="A234" s="376" t="s">
        <v>201</v>
      </c>
      <c r="B234" s="215" t="s">
        <v>398</v>
      </c>
      <c r="C234" s="215" t="s">
        <v>206</v>
      </c>
      <c r="D234" s="215" t="s">
        <v>202</v>
      </c>
      <c r="E234" s="215"/>
      <c r="F234" s="218"/>
      <c r="G234" s="213">
        <f>G235</f>
        <v>5518</v>
      </c>
      <c r="H234" s="213">
        <f>H235</f>
        <v>5843.562000000001</v>
      </c>
      <c r="I234" s="213">
        <f>I235</f>
        <v>6147.427224000001</v>
      </c>
    </row>
    <row r="235" spans="1:9" ht="24" customHeight="1">
      <c r="A235" s="376" t="s">
        <v>308</v>
      </c>
      <c r="B235" s="215" t="s">
        <v>398</v>
      </c>
      <c r="C235" s="215" t="s">
        <v>206</v>
      </c>
      <c r="D235" s="215" t="s">
        <v>202</v>
      </c>
      <c r="E235" s="215" t="s">
        <v>307</v>
      </c>
      <c r="F235" s="218"/>
      <c r="G235" s="213">
        <f>G236</f>
        <v>5518</v>
      </c>
      <c r="H235" s="213">
        <f>H236</f>
        <v>5843.562000000001</v>
      </c>
      <c r="I235" s="213">
        <f>I236</f>
        <v>6147.427224000001</v>
      </c>
    </row>
    <row r="236" spans="1:9" ht="36.75" customHeight="1">
      <c r="A236" s="217" t="s">
        <v>273</v>
      </c>
      <c r="B236" s="215" t="s">
        <v>398</v>
      </c>
      <c r="C236" s="215" t="s">
        <v>206</v>
      </c>
      <c r="D236" s="215" t="s">
        <v>202</v>
      </c>
      <c r="E236" s="215" t="s">
        <v>306</v>
      </c>
      <c r="F236" s="218"/>
      <c r="G236" s="213">
        <f>G237</f>
        <v>5518</v>
      </c>
      <c r="H236" s="213">
        <f>H237</f>
        <v>5843.562000000001</v>
      </c>
      <c r="I236" s="213">
        <f>I237</f>
        <v>6147.427224000001</v>
      </c>
    </row>
    <row r="237" spans="1:9" ht="63">
      <c r="A237" s="379" t="s">
        <v>299</v>
      </c>
      <c r="B237" s="215" t="s">
        <v>398</v>
      </c>
      <c r="C237" s="215" t="s">
        <v>206</v>
      </c>
      <c r="D237" s="215" t="s">
        <v>202</v>
      </c>
      <c r="E237" s="215" t="s">
        <v>306</v>
      </c>
      <c r="F237" s="218" t="s">
        <v>297</v>
      </c>
      <c r="G237" s="213">
        <f>5518</f>
        <v>5518</v>
      </c>
      <c r="H237" s="393">
        <f>G237*105.9/100</f>
        <v>5843.562000000001</v>
      </c>
      <c r="I237" s="393">
        <f>H237*105.2/100</f>
        <v>6147.427224000001</v>
      </c>
    </row>
    <row r="238" spans="1:9" ht="20.25" customHeight="1">
      <c r="A238" s="376" t="s">
        <v>315</v>
      </c>
      <c r="B238" s="215" t="s">
        <v>398</v>
      </c>
      <c r="C238" s="215" t="s">
        <v>175</v>
      </c>
      <c r="D238" s="215"/>
      <c r="E238" s="215"/>
      <c r="F238" s="218"/>
      <c r="G238" s="213">
        <f>G239+G244</f>
        <v>10791</v>
      </c>
      <c r="H238" s="213">
        <f>H239+H244</f>
        <v>10847.271</v>
      </c>
      <c r="I238" s="213">
        <f>I239+I244</f>
        <v>10910.3159136</v>
      </c>
    </row>
    <row r="239" spans="1:9" ht="22.5" customHeight="1">
      <c r="A239" s="376" t="s">
        <v>288</v>
      </c>
      <c r="B239" s="215" t="s">
        <v>398</v>
      </c>
      <c r="C239" s="215" t="s">
        <v>175</v>
      </c>
      <c r="D239" s="215" t="s">
        <v>173</v>
      </c>
      <c r="E239" s="215" t="s">
        <v>287</v>
      </c>
      <c r="F239" s="218"/>
      <c r="G239" s="213">
        <f>G240+G242</f>
        <v>6922</v>
      </c>
      <c r="H239" s="213">
        <f>H240+H242</f>
        <v>6750</v>
      </c>
      <c r="I239" s="213">
        <f>I240+I242</f>
        <v>6700</v>
      </c>
    </row>
    <row r="240" spans="1:9" ht="30">
      <c r="A240" s="231" t="s">
        <v>314</v>
      </c>
      <c r="B240" s="215" t="s">
        <v>398</v>
      </c>
      <c r="C240" s="215" t="s">
        <v>175</v>
      </c>
      <c r="D240" s="215" t="s">
        <v>173</v>
      </c>
      <c r="E240" s="215" t="s">
        <v>313</v>
      </c>
      <c r="F240" s="218"/>
      <c r="G240" s="213">
        <f>G241</f>
        <v>6872</v>
      </c>
      <c r="H240" s="213">
        <f>H241</f>
        <v>6700</v>
      </c>
      <c r="I240" s="213">
        <f>I241</f>
        <v>6700</v>
      </c>
    </row>
    <row r="241" spans="1:9" ht="30" customHeight="1">
      <c r="A241" s="231" t="s">
        <v>268</v>
      </c>
      <c r="B241" s="215" t="s">
        <v>398</v>
      </c>
      <c r="C241" s="215" t="s">
        <v>175</v>
      </c>
      <c r="D241" s="215" t="s">
        <v>173</v>
      </c>
      <c r="E241" s="215" t="s">
        <v>311</v>
      </c>
      <c r="F241" s="218" t="s">
        <v>267</v>
      </c>
      <c r="G241" s="213">
        <v>6872</v>
      </c>
      <c r="H241" s="393">
        <v>6700</v>
      </c>
      <c r="I241" s="393">
        <v>6700</v>
      </c>
    </row>
    <row r="242" spans="1:9" ht="49.5" customHeight="1">
      <c r="A242" s="231" t="s">
        <v>404</v>
      </c>
      <c r="B242" s="215" t="s">
        <v>398</v>
      </c>
      <c r="C242" s="215" t="s">
        <v>175</v>
      </c>
      <c r="D242" s="215" t="s">
        <v>173</v>
      </c>
      <c r="E242" s="215" t="s">
        <v>403</v>
      </c>
      <c r="F242" s="218"/>
      <c r="G242" s="213">
        <f>G243</f>
        <v>50</v>
      </c>
      <c r="H242" s="213">
        <f>H243</f>
        <v>50</v>
      </c>
      <c r="I242" s="213">
        <f>I243</f>
        <v>0</v>
      </c>
    </row>
    <row r="243" spans="1:9" ht="30" customHeight="1">
      <c r="A243" s="231" t="s">
        <v>268</v>
      </c>
      <c r="B243" s="215" t="s">
        <v>398</v>
      </c>
      <c r="C243" s="215" t="s">
        <v>175</v>
      </c>
      <c r="D243" s="215" t="s">
        <v>173</v>
      </c>
      <c r="E243" s="215" t="s">
        <v>402</v>
      </c>
      <c r="F243" s="218" t="s">
        <v>267</v>
      </c>
      <c r="G243" s="213">
        <v>50</v>
      </c>
      <c r="H243" s="373">
        <v>50</v>
      </c>
      <c r="I243" s="373">
        <v>0</v>
      </c>
    </row>
    <row r="244" spans="1:9" ht="30" customHeight="1">
      <c r="A244" s="231" t="s">
        <v>401</v>
      </c>
      <c r="B244" s="215" t="s">
        <v>398</v>
      </c>
      <c r="C244" s="215" t="s">
        <v>175</v>
      </c>
      <c r="D244" s="215" t="s">
        <v>171</v>
      </c>
      <c r="E244" s="215"/>
      <c r="F244" s="218"/>
      <c r="G244" s="213">
        <f>G245+G251</f>
        <v>3869</v>
      </c>
      <c r="H244" s="213">
        <f>H245+H251</f>
        <v>4097.271000000001</v>
      </c>
      <c r="I244" s="213">
        <f>I245+I251</f>
        <v>4210.3159135999995</v>
      </c>
    </row>
    <row r="245" spans="1:9" ht="63.75" customHeight="1">
      <c r="A245" s="392" t="s">
        <v>352</v>
      </c>
      <c r="B245" s="215" t="s">
        <v>398</v>
      </c>
      <c r="C245" s="215" t="s">
        <v>175</v>
      </c>
      <c r="D245" s="215" t="s">
        <v>171</v>
      </c>
      <c r="E245" s="215" t="s">
        <v>280</v>
      </c>
      <c r="F245" s="218"/>
      <c r="G245" s="213">
        <f>G246</f>
        <v>1926</v>
      </c>
      <c r="H245" s="213">
        <f>H246</f>
        <v>2039.6340000000002</v>
      </c>
      <c r="I245" s="213">
        <f>I246</f>
        <v>2145.694968</v>
      </c>
    </row>
    <row r="246" spans="1:9" ht="23.25" customHeight="1">
      <c r="A246" s="375" t="s">
        <v>279</v>
      </c>
      <c r="B246" s="215" t="s">
        <v>398</v>
      </c>
      <c r="C246" s="215" t="s">
        <v>175</v>
      </c>
      <c r="D246" s="215" t="s">
        <v>171</v>
      </c>
      <c r="E246" s="215" t="s">
        <v>275</v>
      </c>
      <c r="F246" s="218"/>
      <c r="G246" s="213">
        <f>SUM(G247:G250)</f>
        <v>1926</v>
      </c>
      <c r="H246" s="213">
        <f>SUM(H247:H250)</f>
        <v>2039.6340000000002</v>
      </c>
      <c r="I246" s="213">
        <f>SUM(I247:I250)</f>
        <v>2145.694968</v>
      </c>
    </row>
    <row r="247" spans="1:9" ht="23.25" customHeight="1">
      <c r="A247" s="374" t="s">
        <v>272</v>
      </c>
      <c r="B247" s="215" t="s">
        <v>398</v>
      </c>
      <c r="C247" s="215" t="s">
        <v>175</v>
      </c>
      <c r="D247" s="215" t="s">
        <v>171</v>
      </c>
      <c r="E247" s="215" t="s">
        <v>275</v>
      </c>
      <c r="F247" s="214" t="s">
        <v>278</v>
      </c>
      <c r="G247" s="213">
        <v>1693</v>
      </c>
      <c r="H247" s="393">
        <f>G247*105.9/100</f>
        <v>1792.8870000000002</v>
      </c>
      <c r="I247" s="393">
        <f>H247*105.2/100</f>
        <v>1886.117124</v>
      </c>
    </row>
    <row r="248" spans="1:9" ht="33" customHeight="1">
      <c r="A248" s="231" t="s">
        <v>268</v>
      </c>
      <c r="B248" s="215" t="s">
        <v>398</v>
      </c>
      <c r="C248" s="215" t="s">
        <v>175</v>
      </c>
      <c r="D248" s="215" t="s">
        <v>171</v>
      </c>
      <c r="E248" s="215" t="s">
        <v>275</v>
      </c>
      <c r="F248" s="214" t="s">
        <v>267</v>
      </c>
      <c r="G248" s="213">
        <v>183</v>
      </c>
      <c r="H248" s="393">
        <f>G248*105.9/100</f>
        <v>193.797</v>
      </c>
      <c r="I248" s="393">
        <f>H248*105.2/100</f>
        <v>203.874444</v>
      </c>
    </row>
    <row r="249" spans="1:9" ht="23.25" customHeight="1">
      <c r="A249" s="374" t="s">
        <v>277</v>
      </c>
      <c r="B249" s="215" t="s">
        <v>398</v>
      </c>
      <c r="C249" s="215" t="s">
        <v>175</v>
      </c>
      <c r="D249" s="215" t="s">
        <v>171</v>
      </c>
      <c r="E249" s="215" t="s">
        <v>275</v>
      </c>
      <c r="F249" s="214" t="s">
        <v>276</v>
      </c>
      <c r="G249" s="213">
        <v>50</v>
      </c>
      <c r="H249" s="393">
        <f>G249*105.9/100</f>
        <v>52.95</v>
      </c>
      <c r="I249" s="393">
        <f>H249*105.2/100</f>
        <v>55.7034</v>
      </c>
    </row>
    <row r="250" spans="1:9" ht="33.75" customHeight="1">
      <c r="A250" s="374" t="s">
        <v>266</v>
      </c>
      <c r="B250" s="215" t="s">
        <v>398</v>
      </c>
      <c r="C250" s="215" t="s">
        <v>175</v>
      </c>
      <c r="D250" s="215" t="s">
        <v>171</v>
      </c>
      <c r="E250" s="215" t="s">
        <v>275</v>
      </c>
      <c r="F250" s="214" t="s">
        <v>263</v>
      </c>
      <c r="G250" s="213">
        <v>0</v>
      </c>
      <c r="H250" s="393">
        <f>G250*105.9/100</f>
        <v>0</v>
      </c>
      <c r="I250" s="393">
        <f>H250*105.2/100</f>
        <v>0</v>
      </c>
    </row>
    <row r="251" spans="1:9" ht="91.5" customHeight="1">
      <c r="A251" s="231" t="s">
        <v>274</v>
      </c>
      <c r="B251" s="215" t="s">
        <v>398</v>
      </c>
      <c r="C251" s="215" t="s">
        <v>175</v>
      </c>
      <c r="D251" s="215" t="s">
        <v>171</v>
      </c>
      <c r="E251" s="215" t="s">
        <v>400</v>
      </c>
      <c r="F251" s="218"/>
      <c r="G251" s="213">
        <f>G252</f>
        <v>1943</v>
      </c>
      <c r="H251" s="213">
        <f>H252</f>
        <v>2057.6370000000006</v>
      </c>
      <c r="I251" s="213">
        <f>I252</f>
        <v>2064.6209456</v>
      </c>
    </row>
    <row r="252" spans="1:9" ht="33" customHeight="1">
      <c r="A252" s="376" t="s">
        <v>399</v>
      </c>
      <c r="B252" s="215" t="s">
        <v>398</v>
      </c>
      <c r="C252" s="215" t="s">
        <v>175</v>
      </c>
      <c r="D252" s="215" t="s">
        <v>171</v>
      </c>
      <c r="E252" s="215" t="s">
        <v>348</v>
      </c>
      <c r="F252" s="218"/>
      <c r="G252" s="213">
        <f>SUM(G253:G257)</f>
        <v>1943</v>
      </c>
      <c r="H252" s="213">
        <f>SUM(H253:H257)</f>
        <v>2057.6370000000006</v>
      </c>
      <c r="I252" s="213">
        <f>SUM(I253:I257)</f>
        <v>2064.6209456</v>
      </c>
    </row>
    <row r="253" spans="1:9" ht="24" customHeight="1">
      <c r="A253" s="374" t="s">
        <v>272</v>
      </c>
      <c r="B253" s="215" t="s">
        <v>398</v>
      </c>
      <c r="C253" s="215" t="s">
        <v>175</v>
      </c>
      <c r="D253" s="215" t="s">
        <v>171</v>
      </c>
      <c r="E253" s="215" t="s">
        <v>348</v>
      </c>
      <c r="F253" s="214" t="s">
        <v>271</v>
      </c>
      <c r="G253" s="213">
        <v>1557</v>
      </c>
      <c r="H253" s="393">
        <f>G253*105.9/100</f>
        <v>1648.8630000000003</v>
      </c>
      <c r="I253" s="393">
        <f>H253*105.2/100</f>
        <v>1734.6038760000004</v>
      </c>
    </row>
    <row r="254" spans="1:9" ht="33" customHeight="1">
      <c r="A254" s="374" t="s">
        <v>270</v>
      </c>
      <c r="B254" s="215" t="s">
        <v>398</v>
      </c>
      <c r="C254" s="215" t="s">
        <v>175</v>
      </c>
      <c r="D254" s="215" t="s">
        <v>171</v>
      </c>
      <c r="E254" s="215" t="s">
        <v>348</v>
      </c>
      <c r="F254" s="214" t="s">
        <v>269</v>
      </c>
      <c r="G254" s="213">
        <v>77</v>
      </c>
      <c r="H254" s="393">
        <f>G254*105.9/100</f>
        <v>81.543</v>
      </c>
      <c r="I254" s="393">
        <f>H254*105.2/100</f>
        <v>85.78323600000002</v>
      </c>
    </row>
    <row r="255" spans="1:9" ht="33" customHeight="1">
      <c r="A255" s="231" t="s">
        <v>268</v>
      </c>
      <c r="B255" s="215" t="s">
        <v>398</v>
      </c>
      <c r="C255" s="215" t="s">
        <v>175</v>
      </c>
      <c r="D255" s="215" t="s">
        <v>171</v>
      </c>
      <c r="E255" s="215" t="s">
        <v>348</v>
      </c>
      <c r="F255" s="214" t="s">
        <v>267</v>
      </c>
      <c r="G255" s="213">
        <v>293.8</v>
      </c>
      <c r="H255" s="393">
        <f>G255*105.9/100</f>
        <v>311.1342</v>
      </c>
      <c r="I255" s="393">
        <v>227.3</v>
      </c>
    </row>
    <row r="256" spans="1:9" ht="30.75" customHeight="1">
      <c r="A256" s="374" t="s">
        <v>277</v>
      </c>
      <c r="B256" s="215" t="s">
        <v>398</v>
      </c>
      <c r="C256" s="215" t="s">
        <v>175</v>
      </c>
      <c r="D256" s="215" t="s">
        <v>171</v>
      </c>
      <c r="E256" s="215" t="s">
        <v>348</v>
      </c>
      <c r="F256" s="214" t="s">
        <v>276</v>
      </c>
      <c r="G256" s="213">
        <v>12</v>
      </c>
      <c r="H256" s="393">
        <f>G256*105.9/100</f>
        <v>12.708000000000002</v>
      </c>
      <c r="I256" s="393">
        <f>H256*105.2/100</f>
        <v>13.368816000000002</v>
      </c>
    </row>
    <row r="257" spans="1:9" ht="31.5">
      <c r="A257" s="374" t="s">
        <v>266</v>
      </c>
      <c r="B257" s="215" t="s">
        <v>398</v>
      </c>
      <c r="C257" s="215" t="s">
        <v>175</v>
      </c>
      <c r="D257" s="215" t="s">
        <v>171</v>
      </c>
      <c r="E257" s="215" t="s">
        <v>348</v>
      </c>
      <c r="F257" s="214" t="s">
        <v>263</v>
      </c>
      <c r="G257" s="213">
        <v>3.2</v>
      </c>
      <c r="H257" s="393">
        <f>G257*105.9/100</f>
        <v>3.3888000000000007</v>
      </c>
      <c r="I257" s="393">
        <f>H257*105.2/100</f>
        <v>3.565017600000001</v>
      </c>
    </row>
    <row r="258" spans="1:9" ht="60" customHeight="1">
      <c r="A258" s="248" t="s">
        <v>397</v>
      </c>
      <c r="B258" s="225" t="s">
        <v>386</v>
      </c>
      <c r="C258" s="238"/>
      <c r="D258" s="238"/>
      <c r="E258" s="238"/>
      <c r="F258" s="237"/>
      <c r="G258" s="236">
        <f>G259+G274</f>
        <v>11999</v>
      </c>
      <c r="H258" s="236">
        <f>H259+H274</f>
        <v>12703.961</v>
      </c>
      <c r="I258" s="236">
        <f>I259+I274</f>
        <v>13322.606971999998</v>
      </c>
    </row>
    <row r="259" spans="1:9" ht="36" customHeight="1">
      <c r="A259" s="231" t="s">
        <v>396</v>
      </c>
      <c r="B259" s="215" t="s">
        <v>386</v>
      </c>
      <c r="C259" s="215" t="s">
        <v>236</v>
      </c>
      <c r="D259" s="215"/>
      <c r="E259" s="215"/>
      <c r="F259" s="218"/>
      <c r="G259" s="213">
        <f>G260</f>
        <v>11681</v>
      </c>
      <c r="H259" s="213">
        <f>H260</f>
        <v>12367.198999999999</v>
      </c>
      <c r="I259" s="213">
        <f>I260</f>
        <v>12968.333347999998</v>
      </c>
    </row>
    <row r="260" spans="1:9" ht="45">
      <c r="A260" s="378" t="s">
        <v>231</v>
      </c>
      <c r="B260" s="215" t="s">
        <v>386</v>
      </c>
      <c r="C260" s="215" t="s">
        <v>236</v>
      </c>
      <c r="D260" s="215" t="s">
        <v>232</v>
      </c>
      <c r="E260" s="215"/>
      <c r="F260" s="218"/>
      <c r="G260" s="213">
        <f>G261+G268</f>
        <v>11681</v>
      </c>
      <c r="H260" s="213">
        <f>H261+H268</f>
        <v>12367.198999999999</v>
      </c>
      <c r="I260" s="213">
        <f>I261+I268</f>
        <v>12968.333347999998</v>
      </c>
    </row>
    <row r="261" spans="1:9" ht="23.25" customHeight="1">
      <c r="A261" s="376" t="s">
        <v>395</v>
      </c>
      <c r="B261" s="215" t="s">
        <v>386</v>
      </c>
      <c r="C261" s="215" t="s">
        <v>236</v>
      </c>
      <c r="D261" s="215" t="s">
        <v>232</v>
      </c>
      <c r="E261" s="215" t="s">
        <v>394</v>
      </c>
      <c r="F261" s="218"/>
      <c r="G261" s="213">
        <f>G262+G265+G263+G264+G266+G267</f>
        <v>11461</v>
      </c>
      <c r="H261" s="213">
        <f>H262+H265+H263+H264+H266+H267</f>
        <v>12137.198999999999</v>
      </c>
      <c r="I261" s="213">
        <f>I262+I265+I263+I264+I266+I267</f>
        <v>12768.333347999998</v>
      </c>
    </row>
    <row r="262" spans="1:9" ht="15.75">
      <c r="A262" s="374" t="s">
        <v>272</v>
      </c>
      <c r="B262" s="215" t="s">
        <v>386</v>
      </c>
      <c r="C262" s="215" t="s">
        <v>236</v>
      </c>
      <c r="D262" s="215" t="s">
        <v>232</v>
      </c>
      <c r="E262" s="215" t="s">
        <v>393</v>
      </c>
      <c r="F262" s="214" t="s">
        <v>271</v>
      </c>
      <c r="G262" s="213">
        <v>9117</v>
      </c>
      <c r="H262" s="393">
        <f>G262*105.9/100</f>
        <v>9654.903</v>
      </c>
      <c r="I262" s="393">
        <f>H262*105.2/100</f>
        <v>10156.957956</v>
      </c>
    </row>
    <row r="263" spans="1:9" ht="31.5">
      <c r="A263" s="374" t="s">
        <v>350</v>
      </c>
      <c r="B263" s="215" t="s">
        <v>386</v>
      </c>
      <c r="C263" s="215" t="s">
        <v>236</v>
      </c>
      <c r="D263" s="215" t="s">
        <v>232</v>
      </c>
      <c r="E263" s="215" t="s">
        <v>393</v>
      </c>
      <c r="F263" s="214" t="s">
        <v>349</v>
      </c>
      <c r="G263" s="213">
        <v>0</v>
      </c>
      <c r="H263" s="393">
        <f>G263*105.9/100</f>
        <v>0</v>
      </c>
      <c r="I263" s="393">
        <f>H263*105.2/100</f>
        <v>0</v>
      </c>
    </row>
    <row r="264" spans="1:9" ht="31.5">
      <c r="A264" s="374" t="s">
        <v>270</v>
      </c>
      <c r="B264" s="215" t="s">
        <v>386</v>
      </c>
      <c r="C264" s="215" t="s">
        <v>236</v>
      </c>
      <c r="D264" s="215" t="s">
        <v>232</v>
      </c>
      <c r="E264" s="215" t="s">
        <v>393</v>
      </c>
      <c r="F264" s="214" t="s">
        <v>269</v>
      </c>
      <c r="G264" s="213">
        <v>200</v>
      </c>
      <c r="H264" s="393">
        <f>G264*105.9/100</f>
        <v>211.8</v>
      </c>
      <c r="I264" s="393">
        <f>H264*105.2/100</f>
        <v>222.8136</v>
      </c>
    </row>
    <row r="265" spans="1:9" ht="30">
      <c r="A265" s="231" t="s">
        <v>268</v>
      </c>
      <c r="B265" s="215" t="s">
        <v>386</v>
      </c>
      <c r="C265" s="215" t="s">
        <v>236</v>
      </c>
      <c r="D265" s="215" t="s">
        <v>232</v>
      </c>
      <c r="E265" s="215" t="s">
        <v>393</v>
      </c>
      <c r="F265" s="214" t="s">
        <v>267</v>
      </c>
      <c r="G265" s="213">
        <v>2050</v>
      </c>
      <c r="H265" s="393">
        <f>G265*105.9/100</f>
        <v>2170.95</v>
      </c>
      <c r="I265" s="393">
        <f>H265*105.2/100</f>
        <v>2283.8394</v>
      </c>
    </row>
    <row r="266" spans="1:9" ht="31.5">
      <c r="A266" s="374" t="s">
        <v>277</v>
      </c>
      <c r="B266" s="215" t="s">
        <v>386</v>
      </c>
      <c r="C266" s="215" t="s">
        <v>236</v>
      </c>
      <c r="D266" s="215" t="s">
        <v>232</v>
      </c>
      <c r="E266" s="215" t="s">
        <v>393</v>
      </c>
      <c r="F266" s="214" t="s">
        <v>276</v>
      </c>
      <c r="G266" s="213">
        <v>91</v>
      </c>
      <c r="H266" s="393">
        <f>G266*105.9/100</f>
        <v>96.369</v>
      </c>
      <c r="I266" s="393">
        <f>H266*105.2/100</f>
        <v>101.380188</v>
      </c>
    </row>
    <row r="267" spans="1:9" ht="31.5">
      <c r="A267" s="374" t="s">
        <v>266</v>
      </c>
      <c r="B267" s="215" t="s">
        <v>386</v>
      </c>
      <c r="C267" s="215" t="s">
        <v>236</v>
      </c>
      <c r="D267" s="215" t="s">
        <v>232</v>
      </c>
      <c r="E267" s="215" t="s">
        <v>393</v>
      </c>
      <c r="F267" s="214" t="s">
        <v>263</v>
      </c>
      <c r="G267" s="213">
        <v>3</v>
      </c>
      <c r="H267" s="393">
        <f>G267*105.9/100</f>
        <v>3.1770000000000005</v>
      </c>
      <c r="I267" s="393">
        <f>H267*105.2/100</f>
        <v>3.3422040000000006</v>
      </c>
    </row>
    <row r="268" spans="1:9" ht="30">
      <c r="A268" s="231" t="s">
        <v>392</v>
      </c>
      <c r="B268" s="215" t="s">
        <v>386</v>
      </c>
      <c r="C268" s="215" t="s">
        <v>236</v>
      </c>
      <c r="D268" s="215" t="s">
        <v>232</v>
      </c>
      <c r="E268" s="215" t="s">
        <v>332</v>
      </c>
      <c r="F268" s="218"/>
      <c r="G268" s="213">
        <f>G269+G271</f>
        <v>220</v>
      </c>
      <c r="H268" s="213">
        <f>H269+H271</f>
        <v>230</v>
      </c>
      <c r="I268" s="213">
        <f>I269+I271</f>
        <v>200</v>
      </c>
    </row>
    <row r="269" spans="1:9" ht="60">
      <c r="A269" s="395" t="s">
        <v>391</v>
      </c>
      <c r="B269" s="215" t="s">
        <v>386</v>
      </c>
      <c r="C269" s="215" t="s">
        <v>236</v>
      </c>
      <c r="D269" s="215" t="s">
        <v>232</v>
      </c>
      <c r="E269" s="215" t="s">
        <v>390</v>
      </c>
      <c r="F269" s="218"/>
      <c r="G269" s="213">
        <f>G270</f>
        <v>200</v>
      </c>
      <c r="H269" s="213">
        <f>H270</f>
        <v>200</v>
      </c>
      <c r="I269" s="213">
        <f>I270</f>
        <v>200</v>
      </c>
    </row>
    <row r="270" spans="1:9" ht="30">
      <c r="A270" s="231" t="s">
        <v>268</v>
      </c>
      <c r="B270" s="215" t="s">
        <v>386</v>
      </c>
      <c r="C270" s="215" t="s">
        <v>236</v>
      </c>
      <c r="D270" s="215" t="s">
        <v>232</v>
      </c>
      <c r="E270" s="215" t="s">
        <v>390</v>
      </c>
      <c r="F270" s="218" t="s">
        <v>267</v>
      </c>
      <c r="G270" s="213">
        <v>200</v>
      </c>
      <c r="H270" s="393">
        <v>200</v>
      </c>
      <c r="I270" s="393">
        <v>200</v>
      </c>
    </row>
    <row r="271" spans="1:9" ht="45">
      <c r="A271" s="231" t="s">
        <v>343</v>
      </c>
      <c r="B271" s="215" t="s">
        <v>386</v>
      </c>
      <c r="C271" s="215" t="s">
        <v>236</v>
      </c>
      <c r="D271" s="215" t="s">
        <v>232</v>
      </c>
      <c r="E271" s="220" t="s">
        <v>342</v>
      </c>
      <c r="F271" s="218"/>
      <c r="G271" s="213">
        <f>G272</f>
        <v>20</v>
      </c>
      <c r="H271" s="213">
        <f>H272</f>
        <v>30</v>
      </c>
      <c r="I271" s="213">
        <f>I272</f>
        <v>0</v>
      </c>
    </row>
    <row r="272" spans="1:9" ht="30">
      <c r="A272" s="231" t="s">
        <v>268</v>
      </c>
      <c r="B272" s="215" t="s">
        <v>386</v>
      </c>
      <c r="C272" s="215" t="s">
        <v>236</v>
      </c>
      <c r="D272" s="215" t="s">
        <v>232</v>
      </c>
      <c r="E272" s="220" t="s">
        <v>342</v>
      </c>
      <c r="F272" s="218" t="s">
        <v>267</v>
      </c>
      <c r="G272" s="213">
        <v>20</v>
      </c>
      <c r="H272" s="373">
        <v>30</v>
      </c>
      <c r="I272" s="373">
        <v>0</v>
      </c>
    </row>
    <row r="273" spans="1:9" ht="15">
      <c r="A273" s="231" t="s">
        <v>389</v>
      </c>
      <c r="B273" s="215" t="s">
        <v>386</v>
      </c>
      <c r="C273" s="215" t="s">
        <v>230</v>
      </c>
      <c r="D273" s="215"/>
      <c r="E273" s="215"/>
      <c r="F273" s="218"/>
      <c r="G273" s="213">
        <f>G274</f>
        <v>318</v>
      </c>
      <c r="H273" s="213">
        <f>H274</f>
        <v>336.76200000000006</v>
      </c>
      <c r="I273" s="213">
        <f>I274</f>
        <v>354.27362400000004</v>
      </c>
    </row>
    <row r="274" spans="1:9" ht="15">
      <c r="A274" s="231" t="s">
        <v>388</v>
      </c>
      <c r="B274" s="215" t="s">
        <v>386</v>
      </c>
      <c r="C274" s="215" t="s">
        <v>230</v>
      </c>
      <c r="D274" s="215" t="s">
        <v>226</v>
      </c>
      <c r="E274" s="215"/>
      <c r="F274" s="218"/>
      <c r="G274" s="213">
        <f>G275</f>
        <v>318</v>
      </c>
      <c r="H274" s="213">
        <f>H275</f>
        <v>336.76200000000006</v>
      </c>
      <c r="I274" s="213">
        <f>I275</f>
        <v>354.27362400000004</v>
      </c>
    </row>
    <row r="275" spans="1:9" ht="30">
      <c r="A275" s="231" t="s">
        <v>387</v>
      </c>
      <c r="B275" s="215" t="s">
        <v>386</v>
      </c>
      <c r="C275" s="215" t="s">
        <v>230</v>
      </c>
      <c r="D275" s="215" t="s">
        <v>226</v>
      </c>
      <c r="E275" s="215" t="s">
        <v>385</v>
      </c>
      <c r="F275" s="218"/>
      <c r="G275" s="213">
        <f>G276</f>
        <v>318</v>
      </c>
      <c r="H275" s="213">
        <f>H276</f>
        <v>336.76200000000006</v>
      </c>
      <c r="I275" s="213">
        <f>I276</f>
        <v>354.27362400000004</v>
      </c>
    </row>
    <row r="276" spans="1:9" ht="30">
      <c r="A276" s="231" t="s">
        <v>268</v>
      </c>
      <c r="B276" s="215" t="s">
        <v>386</v>
      </c>
      <c r="C276" s="215" t="s">
        <v>230</v>
      </c>
      <c r="D276" s="215" t="s">
        <v>226</v>
      </c>
      <c r="E276" s="215" t="s">
        <v>385</v>
      </c>
      <c r="F276" s="218" t="s">
        <v>267</v>
      </c>
      <c r="G276" s="213">
        <v>318</v>
      </c>
      <c r="H276" s="393">
        <f>G276*105.9/100</f>
        <v>336.76200000000006</v>
      </c>
      <c r="I276" s="393">
        <f>H276*105.2/100</f>
        <v>354.27362400000004</v>
      </c>
    </row>
    <row r="277" spans="1:9" ht="42.75">
      <c r="A277" s="248" t="s">
        <v>710</v>
      </c>
      <c r="B277" s="225" t="s">
        <v>312</v>
      </c>
      <c r="C277" s="215"/>
      <c r="D277" s="215"/>
      <c r="E277" s="215"/>
      <c r="F277" s="218"/>
      <c r="G277" s="236">
        <f>G278+G346+G362+G339</f>
        <v>501839.4</v>
      </c>
      <c r="H277" s="236">
        <f>H278+H346+H362+H339</f>
        <v>544021.9208</v>
      </c>
      <c r="I277" s="236">
        <f>I278+I346+I362+I339</f>
        <v>563401.6934816</v>
      </c>
    </row>
    <row r="278" spans="1:9" ht="15">
      <c r="A278" s="231" t="s">
        <v>309</v>
      </c>
      <c r="B278" s="215" t="s">
        <v>312</v>
      </c>
      <c r="C278" s="215" t="s">
        <v>206</v>
      </c>
      <c r="D278" s="215"/>
      <c r="E278" s="215"/>
      <c r="F278" s="218"/>
      <c r="G278" s="213">
        <f>G279+G286+G308+G315</f>
        <v>468925.70000000007</v>
      </c>
      <c r="H278" s="213">
        <f>H279+H286+H308+H315</f>
        <v>510249.62080000003</v>
      </c>
      <c r="I278" s="213">
        <f>I279+I286+I308+I315</f>
        <v>528236.9934816001</v>
      </c>
    </row>
    <row r="279" spans="1:9" ht="15">
      <c r="A279" s="376" t="s">
        <v>203</v>
      </c>
      <c r="B279" s="215" t="s">
        <v>312</v>
      </c>
      <c r="C279" s="215" t="s">
        <v>206</v>
      </c>
      <c r="D279" s="215" t="s">
        <v>204</v>
      </c>
      <c r="E279" s="215"/>
      <c r="F279" s="218"/>
      <c r="G279" s="213">
        <f>G280+G283</f>
        <v>137242.4</v>
      </c>
      <c r="H279" s="213">
        <f>H280+H283</f>
        <v>145333.932</v>
      </c>
      <c r="I279" s="213">
        <f>I280+I283</f>
        <v>152882.477664</v>
      </c>
    </row>
    <row r="280" spans="1:9" ht="15">
      <c r="A280" s="231" t="s">
        <v>383</v>
      </c>
      <c r="B280" s="215" t="s">
        <v>312</v>
      </c>
      <c r="C280" s="215" t="s">
        <v>206</v>
      </c>
      <c r="D280" s="215" t="s">
        <v>204</v>
      </c>
      <c r="E280" s="215" t="s">
        <v>382</v>
      </c>
      <c r="F280" s="218"/>
      <c r="G280" s="213">
        <f>G281</f>
        <v>136848</v>
      </c>
      <c r="H280" s="213">
        <f>H281</f>
        <v>144922.032</v>
      </c>
      <c r="I280" s="213">
        <f>I281</f>
        <v>152457.977664</v>
      </c>
    </row>
    <row r="281" spans="1:9" ht="30">
      <c r="A281" s="231" t="s">
        <v>273</v>
      </c>
      <c r="B281" s="215" t="s">
        <v>312</v>
      </c>
      <c r="C281" s="215" t="s">
        <v>206</v>
      </c>
      <c r="D281" s="215" t="s">
        <v>204</v>
      </c>
      <c r="E281" s="215" t="s">
        <v>381</v>
      </c>
      <c r="F281" s="218"/>
      <c r="G281" s="213">
        <f>G282</f>
        <v>136848</v>
      </c>
      <c r="H281" s="213">
        <f>H282</f>
        <v>144922.032</v>
      </c>
      <c r="I281" s="213">
        <f>I282</f>
        <v>152457.977664</v>
      </c>
    </row>
    <row r="282" spans="1:9" ht="63">
      <c r="A282" s="374" t="s">
        <v>299</v>
      </c>
      <c r="B282" s="215" t="s">
        <v>312</v>
      </c>
      <c r="C282" s="215" t="s">
        <v>206</v>
      </c>
      <c r="D282" s="215" t="s">
        <v>204</v>
      </c>
      <c r="E282" s="215" t="s">
        <v>709</v>
      </c>
      <c r="F282" s="235" t="s">
        <v>297</v>
      </c>
      <c r="G282" s="213">
        <v>136848</v>
      </c>
      <c r="H282" s="393">
        <f>G282*105.9/100</f>
        <v>144922.032</v>
      </c>
      <c r="I282" s="393">
        <f>H282*105.2/100</f>
        <v>152457.977664</v>
      </c>
    </row>
    <row r="283" spans="1:9" ht="95.25" customHeight="1">
      <c r="A283" s="376" t="s">
        <v>321</v>
      </c>
      <c r="B283" s="215" t="s">
        <v>312</v>
      </c>
      <c r="C283" s="215" t="s">
        <v>206</v>
      </c>
      <c r="D283" s="215" t="s">
        <v>204</v>
      </c>
      <c r="E283" s="215" t="s">
        <v>320</v>
      </c>
      <c r="F283" s="218"/>
      <c r="G283" s="213">
        <f>G284</f>
        <v>394.4</v>
      </c>
      <c r="H283" s="213">
        <f>H284</f>
        <v>411.9</v>
      </c>
      <c r="I283" s="213">
        <f>I284</f>
        <v>424.5</v>
      </c>
    </row>
    <row r="284" spans="1:9" ht="45">
      <c r="A284" s="394" t="s">
        <v>380</v>
      </c>
      <c r="B284" s="215" t="s">
        <v>312</v>
      </c>
      <c r="C284" s="215" t="s">
        <v>206</v>
      </c>
      <c r="D284" s="215" t="s">
        <v>204</v>
      </c>
      <c r="E284" s="215" t="s">
        <v>379</v>
      </c>
      <c r="F284" s="218"/>
      <c r="G284" s="213">
        <f>G285</f>
        <v>394.4</v>
      </c>
      <c r="H284" s="213">
        <f>H285</f>
        <v>411.9</v>
      </c>
      <c r="I284" s="213">
        <f>I285</f>
        <v>424.5</v>
      </c>
    </row>
    <row r="285" spans="1:9" ht="29.25" customHeight="1">
      <c r="A285" s="231" t="s">
        <v>364</v>
      </c>
      <c r="B285" s="215" t="s">
        <v>312</v>
      </c>
      <c r="C285" s="215" t="s">
        <v>206</v>
      </c>
      <c r="D285" s="215" t="s">
        <v>204</v>
      </c>
      <c r="E285" s="215" t="s">
        <v>379</v>
      </c>
      <c r="F285" s="218" t="s">
        <v>362</v>
      </c>
      <c r="G285" s="213">
        <v>394.4</v>
      </c>
      <c r="H285" s="373">
        <v>411.9</v>
      </c>
      <c r="I285" s="373">
        <v>424.5</v>
      </c>
    </row>
    <row r="286" spans="1:9" ht="15.75" customHeight="1">
      <c r="A286" s="231" t="s">
        <v>201</v>
      </c>
      <c r="B286" s="215" t="s">
        <v>312</v>
      </c>
      <c r="C286" s="215" t="s">
        <v>206</v>
      </c>
      <c r="D286" s="215" t="s">
        <v>202</v>
      </c>
      <c r="E286" s="215"/>
      <c r="F286" s="218"/>
      <c r="G286" s="213">
        <f>G287+G292+G295</f>
        <v>299361.4</v>
      </c>
      <c r="H286" s="213">
        <f>H287+H292+H295</f>
        <v>332589.5458</v>
      </c>
      <c r="I286" s="213">
        <f>I287+I292+I295</f>
        <v>344117.12978160003</v>
      </c>
    </row>
    <row r="287" spans="1:9" ht="34.5" customHeight="1">
      <c r="A287" s="231" t="s">
        <v>378</v>
      </c>
      <c r="B287" s="215" t="s">
        <v>312</v>
      </c>
      <c r="C287" s="215" t="s">
        <v>206</v>
      </c>
      <c r="D287" s="215" t="s">
        <v>202</v>
      </c>
      <c r="E287" s="215" t="s">
        <v>377</v>
      </c>
      <c r="F287" s="218"/>
      <c r="G287" s="213">
        <f>G288+G290</f>
        <v>42425.2</v>
      </c>
      <c r="H287" s="213">
        <f>H288+H290</f>
        <v>44928.2868</v>
      </c>
      <c r="I287" s="213">
        <f>I288+I290</f>
        <v>47264.5577136</v>
      </c>
    </row>
    <row r="288" spans="1:9" ht="30">
      <c r="A288" s="231" t="s">
        <v>273</v>
      </c>
      <c r="B288" s="215" t="s">
        <v>312</v>
      </c>
      <c r="C288" s="215" t="s">
        <v>206</v>
      </c>
      <c r="D288" s="215" t="s">
        <v>202</v>
      </c>
      <c r="E288" s="215" t="s">
        <v>376</v>
      </c>
      <c r="F288" s="218"/>
      <c r="G288" s="213">
        <f>G289</f>
        <v>36783.2</v>
      </c>
      <c r="H288" s="213">
        <f>H289</f>
        <v>38953.4088</v>
      </c>
      <c r="I288" s="213">
        <f>I289</f>
        <v>40978.9860576</v>
      </c>
    </row>
    <row r="289" spans="1:9" ht="63">
      <c r="A289" s="374" t="s">
        <v>299</v>
      </c>
      <c r="B289" s="215" t="s">
        <v>312</v>
      </c>
      <c r="C289" s="215" t="s">
        <v>206</v>
      </c>
      <c r="D289" s="215" t="s">
        <v>202</v>
      </c>
      <c r="E289" s="215" t="s">
        <v>376</v>
      </c>
      <c r="F289" s="214" t="s">
        <v>297</v>
      </c>
      <c r="G289" s="213">
        <v>36783.2</v>
      </c>
      <c r="H289" s="393">
        <f>G289*105.9/100</f>
        <v>38953.4088</v>
      </c>
      <c r="I289" s="393">
        <f>H289*105.2/100</f>
        <v>40978.9860576</v>
      </c>
    </row>
    <row r="290" spans="1:9" ht="30">
      <c r="A290" s="376" t="s">
        <v>273</v>
      </c>
      <c r="B290" s="215" t="s">
        <v>312</v>
      </c>
      <c r="C290" s="215" t="s">
        <v>206</v>
      </c>
      <c r="D290" s="215" t="s">
        <v>202</v>
      </c>
      <c r="E290" s="215" t="s">
        <v>376</v>
      </c>
      <c r="F290" s="218"/>
      <c r="G290" s="213">
        <f>G291</f>
        <v>5642</v>
      </c>
      <c r="H290" s="213">
        <f>H291</f>
        <v>5974.878000000001</v>
      </c>
      <c r="I290" s="213">
        <f>I291</f>
        <v>6285.571656000001</v>
      </c>
    </row>
    <row r="291" spans="1:9" ht="63">
      <c r="A291" s="379" t="s">
        <v>291</v>
      </c>
      <c r="B291" s="215" t="s">
        <v>312</v>
      </c>
      <c r="C291" s="215" t="s">
        <v>206</v>
      </c>
      <c r="D291" s="215" t="s">
        <v>202</v>
      </c>
      <c r="E291" s="215" t="s">
        <v>376</v>
      </c>
      <c r="F291" s="218" t="s">
        <v>289</v>
      </c>
      <c r="G291" s="213">
        <v>5642</v>
      </c>
      <c r="H291" s="393">
        <f>G291*105.9/100</f>
        <v>5974.878000000001</v>
      </c>
      <c r="I291" s="393">
        <f>H291*105.2/100</f>
        <v>6285.571656000001</v>
      </c>
    </row>
    <row r="292" spans="1:9" ht="15">
      <c r="A292" s="231" t="s">
        <v>308</v>
      </c>
      <c r="B292" s="215" t="s">
        <v>312</v>
      </c>
      <c r="C292" s="215" t="s">
        <v>206</v>
      </c>
      <c r="D292" s="215" t="s">
        <v>202</v>
      </c>
      <c r="E292" s="215" t="s">
        <v>307</v>
      </c>
      <c r="F292" s="218"/>
      <c r="G292" s="213">
        <f>G293</f>
        <v>43501</v>
      </c>
      <c r="H292" s="213">
        <f>H293</f>
        <v>46067.559</v>
      </c>
      <c r="I292" s="213">
        <f>I293</f>
        <v>48463.072068</v>
      </c>
    </row>
    <row r="293" spans="1:9" ht="36.75" customHeight="1">
      <c r="A293" s="217" t="s">
        <v>273</v>
      </c>
      <c r="B293" s="215" t="s">
        <v>312</v>
      </c>
      <c r="C293" s="215" t="s">
        <v>206</v>
      </c>
      <c r="D293" s="215" t="s">
        <v>202</v>
      </c>
      <c r="E293" s="215" t="s">
        <v>708</v>
      </c>
      <c r="F293" s="218"/>
      <c r="G293" s="213">
        <f>G294</f>
        <v>43501</v>
      </c>
      <c r="H293" s="213">
        <f>H294</f>
        <v>46067.559</v>
      </c>
      <c r="I293" s="213">
        <f>I294</f>
        <v>48463.072068</v>
      </c>
    </row>
    <row r="294" spans="1:9" ht="33" customHeight="1">
      <c r="A294" s="379" t="s">
        <v>299</v>
      </c>
      <c r="B294" s="215" t="s">
        <v>312</v>
      </c>
      <c r="C294" s="215" t="s">
        <v>206</v>
      </c>
      <c r="D294" s="215" t="s">
        <v>202</v>
      </c>
      <c r="E294" s="215" t="s">
        <v>708</v>
      </c>
      <c r="F294" s="218" t="s">
        <v>297</v>
      </c>
      <c r="G294" s="213">
        <v>43501</v>
      </c>
      <c r="H294" s="393">
        <f>G294*105.9/100</f>
        <v>46067.559</v>
      </c>
      <c r="I294" s="393">
        <f>H294*105.2/100</f>
        <v>48463.072068</v>
      </c>
    </row>
    <row r="295" spans="1:9" ht="30" customHeight="1">
      <c r="A295" s="231" t="s">
        <v>327</v>
      </c>
      <c r="B295" s="215" t="s">
        <v>312</v>
      </c>
      <c r="C295" s="215" t="s">
        <v>206</v>
      </c>
      <c r="D295" s="215" t="s">
        <v>202</v>
      </c>
      <c r="E295" s="215" t="s">
        <v>329</v>
      </c>
      <c r="F295" s="218"/>
      <c r="G295" s="213">
        <f>G297+G301+G299</f>
        <v>213435.2</v>
      </c>
      <c r="H295" s="213">
        <f>H297+H301+H299</f>
        <v>241593.7</v>
      </c>
      <c r="I295" s="213">
        <f>I297+I301+I299</f>
        <v>248389.50000000003</v>
      </c>
    </row>
    <row r="296" spans="1:9" ht="30" customHeight="1">
      <c r="A296" s="231" t="s">
        <v>375</v>
      </c>
      <c r="B296" s="215" t="s">
        <v>312</v>
      </c>
      <c r="C296" s="215" t="s">
        <v>206</v>
      </c>
      <c r="D296" s="215" t="s">
        <v>202</v>
      </c>
      <c r="E296" s="215" t="s">
        <v>374</v>
      </c>
      <c r="F296" s="218"/>
      <c r="G296" s="213">
        <f>G297+G299</f>
        <v>1214.6999999999998</v>
      </c>
      <c r="H296" s="213">
        <f>H297+H299</f>
        <v>1222.2</v>
      </c>
      <c r="I296" s="213">
        <f>I297+I299</f>
        <v>1265.7</v>
      </c>
    </row>
    <row r="297" spans="1:9" ht="43.5" customHeight="1">
      <c r="A297" s="231" t="s">
        <v>373</v>
      </c>
      <c r="B297" s="215" t="s">
        <v>312</v>
      </c>
      <c r="C297" s="215" t="s">
        <v>206</v>
      </c>
      <c r="D297" s="215" t="s">
        <v>202</v>
      </c>
      <c r="E297" s="215" t="s">
        <v>372</v>
      </c>
      <c r="F297" s="218"/>
      <c r="G297" s="213">
        <f>G298</f>
        <v>140.6</v>
      </c>
      <c r="H297" s="213">
        <f>H298</f>
        <v>141.5</v>
      </c>
      <c r="I297" s="213">
        <f>I298</f>
        <v>146.5</v>
      </c>
    </row>
    <row r="298" spans="1:9" ht="35.25" customHeight="1">
      <c r="A298" s="379" t="s">
        <v>368</v>
      </c>
      <c r="B298" s="215" t="s">
        <v>312</v>
      </c>
      <c r="C298" s="215" t="s">
        <v>206</v>
      </c>
      <c r="D298" s="215" t="s">
        <v>202</v>
      </c>
      <c r="E298" s="215" t="s">
        <v>372</v>
      </c>
      <c r="F298" s="218" t="s">
        <v>367</v>
      </c>
      <c r="G298" s="213">
        <v>140.6</v>
      </c>
      <c r="H298" s="373">
        <v>141.5</v>
      </c>
      <c r="I298" s="373">
        <v>146.5</v>
      </c>
    </row>
    <row r="299" spans="1:9" ht="45.75" customHeight="1">
      <c r="A299" s="231" t="s">
        <v>373</v>
      </c>
      <c r="B299" s="215" t="s">
        <v>312</v>
      </c>
      <c r="C299" s="215" t="s">
        <v>206</v>
      </c>
      <c r="D299" s="215" t="s">
        <v>202</v>
      </c>
      <c r="E299" s="215" t="s">
        <v>372</v>
      </c>
      <c r="F299" s="218"/>
      <c r="G299" s="213">
        <f>G300</f>
        <v>1074.1</v>
      </c>
      <c r="H299" s="213">
        <f>H300</f>
        <v>1080.7</v>
      </c>
      <c r="I299" s="213">
        <f>I300</f>
        <v>1119.2</v>
      </c>
    </row>
    <row r="300" spans="1:9" ht="35.25" customHeight="1">
      <c r="A300" s="379" t="s">
        <v>364</v>
      </c>
      <c r="B300" s="215" t="s">
        <v>312</v>
      </c>
      <c r="C300" s="215" t="s">
        <v>206</v>
      </c>
      <c r="D300" s="215" t="s">
        <v>202</v>
      </c>
      <c r="E300" s="215" t="s">
        <v>372</v>
      </c>
      <c r="F300" s="218" t="s">
        <v>362</v>
      </c>
      <c r="G300" s="213">
        <v>1074.1</v>
      </c>
      <c r="H300" s="373">
        <v>1080.7</v>
      </c>
      <c r="I300" s="373">
        <v>1119.2</v>
      </c>
    </row>
    <row r="301" spans="1:9" ht="45.75" customHeight="1">
      <c r="A301" s="231" t="s">
        <v>371</v>
      </c>
      <c r="B301" s="215" t="s">
        <v>312</v>
      </c>
      <c r="C301" s="215" t="s">
        <v>206</v>
      </c>
      <c r="D301" s="215" t="s">
        <v>202</v>
      </c>
      <c r="E301" s="215" t="s">
        <v>363</v>
      </c>
      <c r="F301" s="218"/>
      <c r="G301" s="213">
        <f>G302+G305</f>
        <v>212220.5</v>
      </c>
      <c r="H301" s="213">
        <f>H302+H305</f>
        <v>240371.5</v>
      </c>
      <c r="I301" s="213">
        <f>I302+I305</f>
        <v>247123.80000000002</v>
      </c>
    </row>
    <row r="302" spans="1:9" ht="31.5" customHeight="1">
      <c r="A302" s="231" t="s">
        <v>370</v>
      </c>
      <c r="B302" s="215" t="s">
        <v>312</v>
      </c>
      <c r="C302" s="215" t="s">
        <v>206</v>
      </c>
      <c r="D302" s="215" t="s">
        <v>202</v>
      </c>
      <c r="E302" s="215" t="s">
        <v>363</v>
      </c>
      <c r="F302" s="218" t="s">
        <v>369</v>
      </c>
      <c r="G302" s="213">
        <f>G303+G304</f>
        <v>24554.2</v>
      </c>
      <c r="H302" s="213">
        <f>H303+H304</f>
        <v>27883.1</v>
      </c>
      <c r="I302" s="213">
        <f>I303+I304</f>
        <v>27883.1</v>
      </c>
    </row>
    <row r="303" spans="1:9" ht="63.75" customHeight="1">
      <c r="A303" s="379" t="s">
        <v>291</v>
      </c>
      <c r="B303" s="215" t="s">
        <v>312</v>
      </c>
      <c r="C303" s="215" t="s">
        <v>206</v>
      </c>
      <c r="D303" s="215" t="s">
        <v>202</v>
      </c>
      <c r="E303" s="215" t="s">
        <v>363</v>
      </c>
      <c r="F303" s="218" t="s">
        <v>289</v>
      </c>
      <c r="G303" s="213">
        <v>24066.4</v>
      </c>
      <c r="H303" s="393">
        <v>27323.1</v>
      </c>
      <c r="I303" s="393">
        <v>27323.1</v>
      </c>
    </row>
    <row r="304" spans="1:9" ht="36.75" customHeight="1">
      <c r="A304" s="379" t="s">
        <v>368</v>
      </c>
      <c r="B304" s="215" t="s">
        <v>312</v>
      </c>
      <c r="C304" s="215" t="s">
        <v>206</v>
      </c>
      <c r="D304" s="215" t="s">
        <v>202</v>
      </c>
      <c r="E304" s="215" t="s">
        <v>363</v>
      </c>
      <c r="F304" s="218" t="s">
        <v>367</v>
      </c>
      <c r="G304" s="213">
        <v>487.8</v>
      </c>
      <c r="H304" s="393">
        <v>560</v>
      </c>
      <c r="I304" s="393">
        <v>560</v>
      </c>
    </row>
    <row r="305" spans="1:9" ht="36.75" customHeight="1">
      <c r="A305" s="374" t="s">
        <v>366</v>
      </c>
      <c r="B305" s="215" t="s">
        <v>312</v>
      </c>
      <c r="C305" s="215" t="s">
        <v>206</v>
      </c>
      <c r="D305" s="215" t="s">
        <v>202</v>
      </c>
      <c r="E305" s="215" t="s">
        <v>363</v>
      </c>
      <c r="F305" s="218" t="s">
        <v>365</v>
      </c>
      <c r="G305" s="213">
        <f>G306+G307</f>
        <v>187666.3</v>
      </c>
      <c r="H305" s="213">
        <f>H306+H307</f>
        <v>212488.4</v>
      </c>
      <c r="I305" s="213">
        <f>I306+I307</f>
        <v>219240.7</v>
      </c>
    </row>
    <row r="306" spans="1:9" ht="36.75" customHeight="1">
      <c r="A306" s="374" t="s">
        <v>299</v>
      </c>
      <c r="B306" s="215" t="s">
        <v>312</v>
      </c>
      <c r="C306" s="215" t="s">
        <v>206</v>
      </c>
      <c r="D306" s="215" t="s">
        <v>202</v>
      </c>
      <c r="E306" s="215" t="s">
        <v>363</v>
      </c>
      <c r="F306" s="218" t="s">
        <v>297</v>
      </c>
      <c r="G306" s="213">
        <v>183825.5</v>
      </c>
      <c r="H306" s="393">
        <v>208238.4</v>
      </c>
      <c r="I306" s="393">
        <v>214990.7</v>
      </c>
    </row>
    <row r="307" spans="1:9" ht="36.75" customHeight="1">
      <c r="A307" s="231" t="s">
        <v>364</v>
      </c>
      <c r="B307" s="215" t="s">
        <v>312</v>
      </c>
      <c r="C307" s="215" t="s">
        <v>206</v>
      </c>
      <c r="D307" s="215" t="s">
        <v>202</v>
      </c>
      <c r="E307" s="215" t="s">
        <v>363</v>
      </c>
      <c r="F307" s="218" t="s">
        <v>362</v>
      </c>
      <c r="G307" s="213">
        <v>3840.8</v>
      </c>
      <c r="H307" s="393">
        <v>4250</v>
      </c>
      <c r="I307" s="393">
        <v>4250</v>
      </c>
    </row>
    <row r="308" spans="1:9" ht="36.75" customHeight="1">
      <c r="A308" s="231" t="s">
        <v>361</v>
      </c>
      <c r="B308" s="215" t="s">
        <v>312</v>
      </c>
      <c r="C308" s="215" t="s">
        <v>206</v>
      </c>
      <c r="D308" s="215" t="s">
        <v>200</v>
      </c>
      <c r="E308" s="215"/>
      <c r="F308" s="218"/>
      <c r="G308" s="213">
        <f>G309+G311+G313</f>
        <v>3557</v>
      </c>
      <c r="H308" s="213">
        <f>H309+H311+H313</f>
        <v>3709.5739999999996</v>
      </c>
      <c r="I308" s="213">
        <f>I309+I311+I313</f>
        <v>3851.979848</v>
      </c>
    </row>
    <row r="309" spans="1:9" ht="24.75" customHeight="1">
      <c r="A309" s="375" t="s">
        <v>360</v>
      </c>
      <c r="B309" s="215" t="s">
        <v>312</v>
      </c>
      <c r="C309" s="215" t="s">
        <v>206</v>
      </c>
      <c r="D309" s="215" t="s">
        <v>200</v>
      </c>
      <c r="E309" s="215" t="s">
        <v>359</v>
      </c>
      <c r="F309" s="218"/>
      <c r="G309" s="213">
        <f>G310</f>
        <v>1260</v>
      </c>
      <c r="H309" s="213">
        <f>H310</f>
        <v>1334.34</v>
      </c>
      <c r="I309" s="213">
        <f>I310</f>
        <v>1403.72568</v>
      </c>
    </row>
    <row r="310" spans="1:9" ht="17.25" customHeight="1">
      <c r="A310" s="375" t="s">
        <v>268</v>
      </c>
      <c r="B310" s="215" t="s">
        <v>312</v>
      </c>
      <c r="C310" s="215" t="s">
        <v>206</v>
      </c>
      <c r="D310" s="215" t="s">
        <v>200</v>
      </c>
      <c r="E310" s="215" t="s">
        <v>359</v>
      </c>
      <c r="F310" s="218" t="s">
        <v>267</v>
      </c>
      <c r="G310" s="213">
        <v>1260</v>
      </c>
      <c r="H310" s="393">
        <f>G310*105.9/100</f>
        <v>1334.34</v>
      </c>
      <c r="I310" s="393">
        <f>H310*105.2/100</f>
        <v>1403.72568</v>
      </c>
    </row>
    <row r="311" spans="1:9" ht="48.75" customHeight="1">
      <c r="A311" s="231" t="s">
        <v>358</v>
      </c>
      <c r="B311" s="215" t="s">
        <v>312</v>
      </c>
      <c r="C311" s="215" t="s">
        <v>206</v>
      </c>
      <c r="D311" s="215" t="s">
        <v>200</v>
      </c>
      <c r="E311" s="215" t="s">
        <v>357</v>
      </c>
      <c r="F311" s="232"/>
      <c r="G311" s="213">
        <f>G312</f>
        <v>1326</v>
      </c>
      <c r="H311" s="213">
        <f>H312</f>
        <v>1404.234</v>
      </c>
      <c r="I311" s="213">
        <f>I312</f>
        <v>1477.2541680000002</v>
      </c>
    </row>
    <row r="312" spans="1:9" ht="63">
      <c r="A312" s="379" t="s">
        <v>291</v>
      </c>
      <c r="B312" s="215" t="s">
        <v>312</v>
      </c>
      <c r="C312" s="215" t="s">
        <v>206</v>
      </c>
      <c r="D312" s="215" t="s">
        <v>200</v>
      </c>
      <c r="E312" s="215" t="s">
        <v>357</v>
      </c>
      <c r="F312" s="218" t="s">
        <v>289</v>
      </c>
      <c r="G312" s="213">
        <v>1326</v>
      </c>
      <c r="H312" s="393">
        <f>G312*105.9/100</f>
        <v>1404.234</v>
      </c>
      <c r="I312" s="393">
        <f>H312*105.2/100</f>
        <v>1477.2541680000002</v>
      </c>
    </row>
    <row r="313" spans="1:9" ht="75">
      <c r="A313" s="231" t="s">
        <v>356</v>
      </c>
      <c r="B313" s="215" t="s">
        <v>312</v>
      </c>
      <c r="C313" s="215" t="s">
        <v>206</v>
      </c>
      <c r="D313" s="215" t="s">
        <v>200</v>
      </c>
      <c r="E313" s="215" t="s">
        <v>354</v>
      </c>
      <c r="F313" s="218"/>
      <c r="G313" s="213">
        <f>G314</f>
        <v>971</v>
      </c>
      <c r="H313" s="213">
        <f>H314</f>
        <v>971</v>
      </c>
      <c r="I313" s="213">
        <f>I314</f>
        <v>971</v>
      </c>
    </row>
    <row r="314" spans="1:9" ht="32.25" customHeight="1">
      <c r="A314" s="231" t="s">
        <v>355</v>
      </c>
      <c r="B314" s="215" t="s">
        <v>312</v>
      </c>
      <c r="C314" s="215" t="s">
        <v>206</v>
      </c>
      <c r="D314" s="215" t="s">
        <v>200</v>
      </c>
      <c r="E314" s="215" t="s">
        <v>354</v>
      </c>
      <c r="F314" s="218" t="s">
        <v>353</v>
      </c>
      <c r="G314" s="213">
        <v>971</v>
      </c>
      <c r="H314" s="373">
        <v>971</v>
      </c>
      <c r="I314" s="373">
        <v>971</v>
      </c>
    </row>
    <row r="315" spans="1:9" ht="15">
      <c r="A315" s="375" t="s">
        <v>197</v>
      </c>
      <c r="B315" s="215" t="s">
        <v>312</v>
      </c>
      <c r="C315" s="215" t="s">
        <v>206</v>
      </c>
      <c r="D315" s="215" t="s">
        <v>198</v>
      </c>
      <c r="E315" s="215"/>
      <c r="F315" s="218"/>
      <c r="G315" s="213">
        <f>G316+G322+G328+G332</f>
        <v>28764.9</v>
      </c>
      <c r="H315" s="213">
        <f>H316+H322+H328+H332</f>
        <v>28616.569000000003</v>
      </c>
      <c r="I315" s="213">
        <f>I316+I322+I328+I332</f>
        <v>27385.406188</v>
      </c>
    </row>
    <row r="316" spans="1:9" ht="60">
      <c r="A316" s="392" t="s">
        <v>352</v>
      </c>
      <c r="B316" s="215" t="s">
        <v>312</v>
      </c>
      <c r="C316" s="215" t="s">
        <v>206</v>
      </c>
      <c r="D316" s="215" t="s">
        <v>198</v>
      </c>
      <c r="E316" s="215" t="s">
        <v>280</v>
      </c>
      <c r="F316" s="218"/>
      <c r="G316" s="213">
        <f>G317</f>
        <v>5832</v>
      </c>
      <c r="H316" s="213">
        <f>H317</f>
        <v>6176.088</v>
      </c>
      <c r="I316" s="213">
        <f>I317</f>
        <v>6497.244576000001</v>
      </c>
    </row>
    <row r="317" spans="1:9" ht="32.25" customHeight="1">
      <c r="A317" s="375" t="s">
        <v>279</v>
      </c>
      <c r="B317" s="215" t="s">
        <v>312</v>
      </c>
      <c r="C317" s="215" t="s">
        <v>206</v>
      </c>
      <c r="D317" s="215" t="s">
        <v>198</v>
      </c>
      <c r="E317" s="215" t="s">
        <v>275</v>
      </c>
      <c r="F317" s="218"/>
      <c r="G317" s="213">
        <f>SUM(G318:G321)</f>
        <v>5832</v>
      </c>
      <c r="H317" s="213">
        <f>SUM(H318:H321)</f>
        <v>6176.088</v>
      </c>
      <c r="I317" s="213">
        <f>SUM(I318:I321)</f>
        <v>6497.244576000001</v>
      </c>
    </row>
    <row r="318" spans="1:9" ht="15.75">
      <c r="A318" s="374" t="s">
        <v>272</v>
      </c>
      <c r="B318" s="215" t="s">
        <v>312</v>
      </c>
      <c r="C318" s="215" t="s">
        <v>206</v>
      </c>
      <c r="D318" s="215" t="s">
        <v>198</v>
      </c>
      <c r="E318" s="215" t="s">
        <v>275</v>
      </c>
      <c r="F318" s="214" t="s">
        <v>278</v>
      </c>
      <c r="G318" s="213">
        <v>5694</v>
      </c>
      <c r="H318" s="393">
        <f>G318*105.9/100</f>
        <v>6029.946</v>
      </c>
      <c r="I318" s="393">
        <f>H318*105.2/100</f>
        <v>6343.503192</v>
      </c>
    </row>
    <row r="319" spans="1:9" ht="30.75" customHeight="1">
      <c r="A319" s="374" t="s">
        <v>270</v>
      </c>
      <c r="B319" s="215" t="s">
        <v>312</v>
      </c>
      <c r="C319" s="215" t="s">
        <v>206</v>
      </c>
      <c r="D319" s="215" t="s">
        <v>198</v>
      </c>
      <c r="E319" s="215" t="s">
        <v>275</v>
      </c>
      <c r="F319" s="214" t="s">
        <v>269</v>
      </c>
      <c r="G319" s="213">
        <v>50</v>
      </c>
      <c r="H319" s="393">
        <f>G319*105.9/100</f>
        <v>52.95</v>
      </c>
      <c r="I319" s="393">
        <f>H319*105.2/100</f>
        <v>55.7034</v>
      </c>
    </row>
    <row r="320" spans="1:9" ht="30.75" customHeight="1">
      <c r="A320" s="231" t="s">
        <v>268</v>
      </c>
      <c r="B320" s="215" t="s">
        <v>312</v>
      </c>
      <c r="C320" s="215" t="s">
        <v>206</v>
      </c>
      <c r="D320" s="215" t="s">
        <v>198</v>
      </c>
      <c r="E320" s="215" t="s">
        <v>275</v>
      </c>
      <c r="F320" s="214" t="s">
        <v>267</v>
      </c>
      <c r="G320" s="213">
        <v>58</v>
      </c>
      <c r="H320" s="393">
        <f>G320*105.9/100</f>
        <v>61.422000000000004</v>
      </c>
      <c r="I320" s="393">
        <f>H320*105.2/100</f>
        <v>64.61594400000001</v>
      </c>
    </row>
    <row r="321" spans="1:9" ht="29.25" customHeight="1">
      <c r="A321" s="374" t="s">
        <v>277</v>
      </c>
      <c r="B321" s="215" t="s">
        <v>312</v>
      </c>
      <c r="C321" s="215" t="s">
        <v>206</v>
      </c>
      <c r="D321" s="215" t="s">
        <v>198</v>
      </c>
      <c r="E321" s="215" t="s">
        <v>275</v>
      </c>
      <c r="F321" s="214" t="s">
        <v>276</v>
      </c>
      <c r="G321" s="213">
        <v>30</v>
      </c>
      <c r="H321" s="393">
        <f>G321*105.9/100</f>
        <v>31.77</v>
      </c>
      <c r="I321" s="393">
        <f>H321*105.2/100</f>
        <v>33.42204</v>
      </c>
    </row>
    <row r="322" spans="1:9" ht="90">
      <c r="A322" s="231" t="s">
        <v>274</v>
      </c>
      <c r="B322" s="215" t="s">
        <v>312</v>
      </c>
      <c r="C322" s="215" t="s">
        <v>206</v>
      </c>
      <c r="D322" s="215" t="s">
        <v>198</v>
      </c>
      <c r="E322" s="215" t="s">
        <v>351</v>
      </c>
      <c r="F322" s="214"/>
      <c r="G322" s="213">
        <f>G323</f>
        <v>16482</v>
      </c>
      <c r="H322" s="213">
        <f>H323</f>
        <v>17180.181000000004</v>
      </c>
      <c r="I322" s="213">
        <f>I323</f>
        <v>16582.361612</v>
      </c>
    </row>
    <row r="323" spans="1:9" ht="40.5" customHeight="1">
      <c r="A323" s="231" t="s">
        <v>273</v>
      </c>
      <c r="B323" s="215" t="s">
        <v>312</v>
      </c>
      <c r="C323" s="215" t="s">
        <v>206</v>
      </c>
      <c r="D323" s="215" t="s">
        <v>198</v>
      </c>
      <c r="E323" s="215" t="s">
        <v>348</v>
      </c>
      <c r="F323" s="214"/>
      <c r="G323" s="213">
        <f>SUM(G324:G327)</f>
        <v>16482</v>
      </c>
      <c r="H323" s="213">
        <f>SUM(H324:H327)</f>
        <v>17180.181000000004</v>
      </c>
      <c r="I323" s="213">
        <f>SUM(I324:I327)</f>
        <v>16582.361612</v>
      </c>
    </row>
    <row r="324" spans="1:9" ht="21" customHeight="1">
      <c r="A324" s="374" t="s">
        <v>272</v>
      </c>
      <c r="B324" s="215" t="s">
        <v>312</v>
      </c>
      <c r="C324" s="215" t="s">
        <v>206</v>
      </c>
      <c r="D324" s="215" t="s">
        <v>198</v>
      </c>
      <c r="E324" s="215" t="s">
        <v>348</v>
      </c>
      <c r="F324" s="214" t="s">
        <v>271</v>
      </c>
      <c r="G324" s="213">
        <v>13446</v>
      </c>
      <c r="H324" s="393">
        <f>G324*105.9/100</f>
        <v>14239.314000000002</v>
      </c>
      <c r="I324" s="393">
        <f>H324*105.2/100</f>
        <v>14979.758328000002</v>
      </c>
    </row>
    <row r="325" spans="1:9" ht="31.5">
      <c r="A325" s="374" t="s">
        <v>350</v>
      </c>
      <c r="B325" s="215" t="s">
        <v>312</v>
      </c>
      <c r="C325" s="215" t="s">
        <v>206</v>
      </c>
      <c r="D325" s="215" t="s">
        <v>198</v>
      </c>
      <c r="E325" s="215" t="s">
        <v>348</v>
      </c>
      <c r="F325" s="214" t="s">
        <v>349</v>
      </c>
      <c r="G325" s="213">
        <v>13</v>
      </c>
      <c r="H325" s="393">
        <f>G325*105.9/100</f>
        <v>13.767000000000001</v>
      </c>
      <c r="I325" s="393">
        <f>H325*105.2/100</f>
        <v>14.482884000000002</v>
      </c>
    </row>
    <row r="326" spans="1:9" ht="31.5">
      <c r="A326" s="374" t="s">
        <v>270</v>
      </c>
      <c r="B326" s="215" t="s">
        <v>312</v>
      </c>
      <c r="C326" s="215" t="s">
        <v>206</v>
      </c>
      <c r="D326" s="215" t="s">
        <v>198</v>
      </c>
      <c r="E326" s="215" t="s">
        <v>348</v>
      </c>
      <c r="F326" s="214" t="s">
        <v>269</v>
      </c>
      <c r="G326" s="213">
        <v>300</v>
      </c>
      <c r="H326" s="393">
        <f>G326*105.9/100</f>
        <v>317.7</v>
      </c>
      <c r="I326" s="393">
        <f>H326*105.2/100</f>
        <v>334.2204</v>
      </c>
    </row>
    <row r="327" spans="1:9" ht="31.5" customHeight="1">
      <c r="A327" s="231" t="s">
        <v>268</v>
      </c>
      <c r="B327" s="215" t="s">
        <v>312</v>
      </c>
      <c r="C327" s="215" t="s">
        <v>206</v>
      </c>
      <c r="D327" s="215" t="s">
        <v>198</v>
      </c>
      <c r="E327" s="215" t="s">
        <v>348</v>
      </c>
      <c r="F327" s="214" t="s">
        <v>267</v>
      </c>
      <c r="G327" s="213">
        <v>2723</v>
      </c>
      <c r="H327" s="393">
        <v>2609.4</v>
      </c>
      <c r="I327" s="393">
        <f>1634.9-381</f>
        <v>1253.9</v>
      </c>
    </row>
    <row r="328" spans="1:9" ht="40.5" customHeight="1">
      <c r="A328" s="375" t="s">
        <v>337</v>
      </c>
      <c r="B328" s="215" t="s">
        <v>312</v>
      </c>
      <c r="C328" s="215" t="s">
        <v>206</v>
      </c>
      <c r="D328" s="215" t="s">
        <v>198</v>
      </c>
      <c r="E328" s="215" t="s">
        <v>336</v>
      </c>
      <c r="F328" s="218"/>
      <c r="G328" s="213">
        <f>G329</f>
        <v>1680.3</v>
      </c>
      <c r="H328" s="213">
        <f>H329</f>
        <v>1680.3</v>
      </c>
      <c r="I328" s="213">
        <f>I329</f>
        <v>1725.8</v>
      </c>
    </row>
    <row r="329" spans="1:9" ht="46.5" customHeight="1">
      <c r="A329" s="392" t="s">
        <v>347</v>
      </c>
      <c r="B329" s="215" t="s">
        <v>312</v>
      </c>
      <c r="C329" s="215" t="s">
        <v>206</v>
      </c>
      <c r="D329" s="215" t="s">
        <v>198</v>
      </c>
      <c r="E329" s="215" t="s">
        <v>346</v>
      </c>
      <c r="F329" s="218"/>
      <c r="G329" s="213">
        <f>G330+G331</f>
        <v>1680.3</v>
      </c>
      <c r="H329" s="213">
        <f>H330+H331</f>
        <v>1680.3</v>
      </c>
      <c r="I329" s="213">
        <f>I330+I331</f>
        <v>1725.8</v>
      </c>
    </row>
    <row r="330" spans="1:9" ht="24" customHeight="1">
      <c r="A330" s="374" t="s">
        <v>272</v>
      </c>
      <c r="B330" s="215" t="s">
        <v>312</v>
      </c>
      <c r="C330" s="215" t="s">
        <v>206</v>
      </c>
      <c r="D330" s="215" t="s">
        <v>198</v>
      </c>
      <c r="E330" s="215" t="s">
        <v>346</v>
      </c>
      <c r="F330" s="218" t="s">
        <v>278</v>
      </c>
      <c r="G330" s="213">
        <v>1484</v>
      </c>
      <c r="H330" s="213">
        <v>1484</v>
      </c>
      <c r="I330" s="213">
        <v>1484</v>
      </c>
    </row>
    <row r="331" spans="1:9" ht="30.75" customHeight="1">
      <c r="A331" s="231" t="s">
        <v>268</v>
      </c>
      <c r="B331" s="215" t="s">
        <v>312</v>
      </c>
      <c r="C331" s="215" t="s">
        <v>206</v>
      </c>
      <c r="D331" s="215" t="s">
        <v>198</v>
      </c>
      <c r="E331" s="215" t="s">
        <v>346</v>
      </c>
      <c r="F331" s="218" t="s">
        <v>267</v>
      </c>
      <c r="G331" s="213">
        <v>196.3</v>
      </c>
      <c r="H331" s="213">
        <v>196.3</v>
      </c>
      <c r="I331" s="213">
        <v>241.8</v>
      </c>
    </row>
    <row r="332" spans="1:9" ht="25.5" customHeight="1">
      <c r="A332" s="376" t="s">
        <v>288</v>
      </c>
      <c r="B332" s="215" t="s">
        <v>312</v>
      </c>
      <c r="C332" s="215" t="s">
        <v>206</v>
      </c>
      <c r="D332" s="215" t="s">
        <v>198</v>
      </c>
      <c r="E332" s="215" t="s">
        <v>287</v>
      </c>
      <c r="F332" s="218"/>
      <c r="G332" s="213">
        <f>G333+G335+G337</f>
        <v>4770.6</v>
      </c>
      <c r="H332" s="213">
        <f>H333+H335+H337</f>
        <v>3580</v>
      </c>
      <c r="I332" s="213">
        <f>I333+I335+I337</f>
        <v>2580</v>
      </c>
    </row>
    <row r="333" spans="1:9" ht="30">
      <c r="A333" s="376" t="s">
        <v>345</v>
      </c>
      <c r="B333" s="215" t="s">
        <v>312</v>
      </c>
      <c r="C333" s="215" t="s">
        <v>206</v>
      </c>
      <c r="D333" s="215" t="s">
        <v>198</v>
      </c>
      <c r="E333" s="215" t="s">
        <v>344</v>
      </c>
      <c r="F333" s="218"/>
      <c r="G333" s="213">
        <f>G334</f>
        <v>4710.6</v>
      </c>
      <c r="H333" s="213">
        <f>H334</f>
        <v>3500</v>
      </c>
      <c r="I333" s="213">
        <f>I334</f>
        <v>2550</v>
      </c>
    </row>
    <row r="334" spans="1:9" ht="30" customHeight="1">
      <c r="A334" s="231" t="s">
        <v>268</v>
      </c>
      <c r="B334" s="215" t="s">
        <v>312</v>
      </c>
      <c r="C334" s="215" t="s">
        <v>206</v>
      </c>
      <c r="D334" s="215" t="s">
        <v>198</v>
      </c>
      <c r="E334" s="215" t="s">
        <v>344</v>
      </c>
      <c r="F334" s="218" t="s">
        <v>267</v>
      </c>
      <c r="G334" s="213">
        <v>4710.6</v>
      </c>
      <c r="H334" s="373">
        <v>3500</v>
      </c>
      <c r="I334" s="373">
        <v>2550</v>
      </c>
    </row>
    <row r="335" spans="1:9" ht="47.25" customHeight="1">
      <c r="A335" s="231" t="s">
        <v>343</v>
      </c>
      <c r="B335" s="215" t="s">
        <v>312</v>
      </c>
      <c r="C335" s="215" t="s">
        <v>206</v>
      </c>
      <c r="D335" s="215" t="s">
        <v>198</v>
      </c>
      <c r="E335" s="220" t="s">
        <v>342</v>
      </c>
      <c r="F335" s="218"/>
      <c r="G335" s="213">
        <f>G336</f>
        <v>50</v>
      </c>
      <c r="H335" s="213">
        <f>H336</f>
        <v>50</v>
      </c>
      <c r="I335" s="213">
        <f>I336</f>
        <v>0</v>
      </c>
    </row>
    <row r="336" spans="1:9" ht="30" customHeight="1">
      <c r="A336" s="231" t="s">
        <v>268</v>
      </c>
      <c r="B336" s="215" t="s">
        <v>312</v>
      </c>
      <c r="C336" s="215" t="s">
        <v>206</v>
      </c>
      <c r="D336" s="215" t="s">
        <v>198</v>
      </c>
      <c r="E336" s="220" t="s">
        <v>342</v>
      </c>
      <c r="F336" s="218" t="s">
        <v>267</v>
      </c>
      <c r="G336" s="213">
        <v>50</v>
      </c>
      <c r="H336" s="373">
        <v>50</v>
      </c>
      <c r="I336" s="373">
        <v>0</v>
      </c>
    </row>
    <row r="337" spans="1:9" ht="30" customHeight="1">
      <c r="A337" s="231" t="s">
        <v>341</v>
      </c>
      <c r="B337" s="215" t="s">
        <v>312</v>
      </c>
      <c r="C337" s="215" t="s">
        <v>206</v>
      </c>
      <c r="D337" s="215" t="s">
        <v>198</v>
      </c>
      <c r="E337" s="220" t="s">
        <v>340</v>
      </c>
      <c r="F337" s="218"/>
      <c r="G337" s="213">
        <f>G338</f>
        <v>10</v>
      </c>
      <c r="H337" s="213">
        <f>H338</f>
        <v>30</v>
      </c>
      <c r="I337" s="213">
        <f>I338</f>
        <v>30</v>
      </c>
    </row>
    <row r="338" spans="1:9" ht="30" customHeight="1">
      <c r="A338" s="231" t="s">
        <v>268</v>
      </c>
      <c r="B338" s="215" t="s">
        <v>312</v>
      </c>
      <c r="C338" s="215" t="s">
        <v>206</v>
      </c>
      <c r="D338" s="215" t="s">
        <v>198</v>
      </c>
      <c r="E338" s="220" t="s">
        <v>340</v>
      </c>
      <c r="F338" s="218" t="s">
        <v>267</v>
      </c>
      <c r="G338" s="213">
        <v>10</v>
      </c>
      <c r="H338" s="373">
        <v>30</v>
      </c>
      <c r="I338" s="373">
        <v>30</v>
      </c>
    </row>
    <row r="339" spans="1:9" ht="30" customHeight="1">
      <c r="A339" s="231" t="s">
        <v>339</v>
      </c>
      <c r="B339" s="215" t="s">
        <v>312</v>
      </c>
      <c r="C339" s="215" t="s">
        <v>189</v>
      </c>
      <c r="D339" s="215"/>
      <c r="E339" s="215"/>
      <c r="F339" s="218"/>
      <c r="G339" s="213">
        <f>G340</f>
        <v>412.6</v>
      </c>
      <c r="H339" s="213">
        <f>H340</f>
        <v>412.6</v>
      </c>
      <c r="I339" s="213">
        <f>I340</f>
        <v>424</v>
      </c>
    </row>
    <row r="340" spans="1:9" ht="30" customHeight="1">
      <c r="A340" s="231" t="s">
        <v>186</v>
      </c>
      <c r="B340" s="215" t="s">
        <v>312</v>
      </c>
      <c r="C340" s="215" t="s">
        <v>189</v>
      </c>
      <c r="D340" s="215" t="s">
        <v>187</v>
      </c>
      <c r="E340" s="215"/>
      <c r="F340" s="218"/>
      <c r="G340" s="213">
        <f>G341</f>
        <v>412.6</v>
      </c>
      <c r="H340" s="213">
        <f>H341</f>
        <v>412.6</v>
      </c>
      <c r="I340" s="213">
        <f>I341</f>
        <v>424</v>
      </c>
    </row>
    <row r="341" spans="1:9" ht="30" customHeight="1">
      <c r="A341" s="392" t="s">
        <v>338</v>
      </c>
      <c r="B341" s="215" t="s">
        <v>312</v>
      </c>
      <c r="C341" s="215" t="s">
        <v>189</v>
      </c>
      <c r="D341" s="215" t="s">
        <v>187</v>
      </c>
      <c r="E341" s="215" t="s">
        <v>320</v>
      </c>
      <c r="F341" s="214"/>
      <c r="G341" s="213">
        <f>G342</f>
        <v>412.6</v>
      </c>
      <c r="H341" s="213">
        <f>H342</f>
        <v>412.6</v>
      </c>
      <c r="I341" s="213">
        <f>I342</f>
        <v>424</v>
      </c>
    </row>
    <row r="342" spans="1:9" ht="30" customHeight="1">
      <c r="A342" s="375" t="s">
        <v>337</v>
      </c>
      <c r="B342" s="215" t="s">
        <v>312</v>
      </c>
      <c r="C342" s="215" t="s">
        <v>189</v>
      </c>
      <c r="D342" s="215" t="s">
        <v>187</v>
      </c>
      <c r="E342" s="215" t="s">
        <v>336</v>
      </c>
      <c r="F342" s="214"/>
      <c r="G342" s="213">
        <f>G343</f>
        <v>412.6</v>
      </c>
      <c r="H342" s="213">
        <f>H343</f>
        <v>412.6</v>
      </c>
      <c r="I342" s="213">
        <f>I343</f>
        <v>424</v>
      </c>
    </row>
    <row r="343" spans="1:9" ht="96.75" customHeight="1">
      <c r="A343" s="375" t="s">
        <v>335</v>
      </c>
      <c r="B343" s="215" t="s">
        <v>312</v>
      </c>
      <c r="C343" s="215" t="s">
        <v>189</v>
      </c>
      <c r="D343" s="215" t="s">
        <v>187</v>
      </c>
      <c r="E343" s="215" t="s">
        <v>334</v>
      </c>
      <c r="F343" s="214"/>
      <c r="G343" s="213">
        <f>G344+G345</f>
        <v>412.6</v>
      </c>
      <c r="H343" s="213">
        <f>H344+H345</f>
        <v>412.6</v>
      </c>
      <c r="I343" s="213">
        <f>I344+I345</f>
        <v>424</v>
      </c>
    </row>
    <row r="344" spans="1:9" ht="30" customHeight="1">
      <c r="A344" s="374" t="s">
        <v>272</v>
      </c>
      <c r="B344" s="215" t="s">
        <v>312</v>
      </c>
      <c r="C344" s="215" t="s">
        <v>189</v>
      </c>
      <c r="D344" s="215" t="s">
        <v>187</v>
      </c>
      <c r="E344" s="215" t="s">
        <v>334</v>
      </c>
      <c r="F344" s="214" t="s">
        <v>278</v>
      </c>
      <c r="G344" s="213">
        <v>374</v>
      </c>
      <c r="H344" s="213">
        <v>374</v>
      </c>
      <c r="I344" s="213">
        <v>374</v>
      </c>
    </row>
    <row r="345" spans="1:9" ht="30" customHeight="1">
      <c r="A345" s="231" t="s">
        <v>268</v>
      </c>
      <c r="B345" s="215" t="s">
        <v>312</v>
      </c>
      <c r="C345" s="215" t="s">
        <v>189</v>
      </c>
      <c r="D345" s="215" t="s">
        <v>187</v>
      </c>
      <c r="E345" s="215" t="s">
        <v>334</v>
      </c>
      <c r="F345" s="214" t="s">
        <v>267</v>
      </c>
      <c r="G345" s="213">
        <v>38.6</v>
      </c>
      <c r="H345" s="213">
        <v>38.6</v>
      </c>
      <c r="I345" s="213">
        <v>50</v>
      </c>
    </row>
    <row r="346" spans="1:9" ht="30" customHeight="1">
      <c r="A346" s="391" t="s">
        <v>333</v>
      </c>
      <c r="B346" s="215" t="s">
        <v>312</v>
      </c>
      <c r="C346" s="215" t="s">
        <v>185</v>
      </c>
      <c r="D346" s="215"/>
      <c r="E346" s="215"/>
      <c r="F346" s="218"/>
      <c r="G346" s="213">
        <f>G347+G351</f>
        <v>30501.100000000002</v>
      </c>
      <c r="H346" s="213">
        <f>H347+H351</f>
        <v>31359.699999999997</v>
      </c>
      <c r="I346" s="213">
        <f>I347+I351</f>
        <v>32740.700000000004</v>
      </c>
    </row>
    <row r="347" spans="1:9" ht="24.75" customHeight="1">
      <c r="A347" s="231" t="s">
        <v>180</v>
      </c>
      <c r="B347" s="215" t="s">
        <v>312</v>
      </c>
      <c r="C347" s="215" t="s">
        <v>185</v>
      </c>
      <c r="D347" s="215" t="s">
        <v>181</v>
      </c>
      <c r="E347" s="215"/>
      <c r="F347" s="218"/>
      <c r="G347" s="213">
        <f>G348</f>
        <v>150</v>
      </c>
      <c r="H347" s="213">
        <f>H348</f>
        <v>150</v>
      </c>
      <c r="I347" s="213">
        <f>I348</f>
        <v>150</v>
      </c>
    </row>
    <row r="348" spans="1:9" ht="20.25" customHeight="1">
      <c r="A348" s="390" t="s">
        <v>288</v>
      </c>
      <c r="B348" s="215" t="s">
        <v>312</v>
      </c>
      <c r="C348" s="215" t="s">
        <v>185</v>
      </c>
      <c r="D348" s="215" t="s">
        <v>181</v>
      </c>
      <c r="E348" s="215" t="s">
        <v>332</v>
      </c>
      <c r="F348" s="218"/>
      <c r="G348" s="213">
        <f>G349</f>
        <v>150</v>
      </c>
      <c r="H348" s="213">
        <f>H349</f>
        <v>150</v>
      </c>
      <c r="I348" s="213">
        <f>I349</f>
        <v>150</v>
      </c>
    </row>
    <row r="349" spans="1:9" ht="62.25" customHeight="1">
      <c r="A349" s="376" t="s">
        <v>331</v>
      </c>
      <c r="B349" s="215" t="s">
        <v>312</v>
      </c>
      <c r="C349" s="215" t="s">
        <v>185</v>
      </c>
      <c r="D349" s="215" t="s">
        <v>181</v>
      </c>
      <c r="E349" s="215" t="s">
        <v>330</v>
      </c>
      <c r="F349" s="218"/>
      <c r="G349" s="213">
        <f>G350</f>
        <v>150</v>
      </c>
      <c r="H349" s="213">
        <f>H350</f>
        <v>150</v>
      </c>
      <c r="I349" s="213">
        <f>I350</f>
        <v>150</v>
      </c>
    </row>
    <row r="350" spans="1:9" ht="30" customHeight="1">
      <c r="A350" s="375" t="s">
        <v>318</v>
      </c>
      <c r="B350" s="215" t="s">
        <v>312</v>
      </c>
      <c r="C350" s="215" t="s">
        <v>185</v>
      </c>
      <c r="D350" s="215" t="s">
        <v>181</v>
      </c>
      <c r="E350" s="215" t="s">
        <v>330</v>
      </c>
      <c r="F350" s="218" t="s">
        <v>316</v>
      </c>
      <c r="G350" s="213">
        <v>150</v>
      </c>
      <c r="H350" s="373">
        <v>150</v>
      </c>
      <c r="I350" s="373">
        <v>150</v>
      </c>
    </row>
    <row r="351" spans="1:9" ht="27" customHeight="1">
      <c r="A351" s="376" t="s">
        <v>178</v>
      </c>
      <c r="B351" s="215" t="s">
        <v>312</v>
      </c>
      <c r="C351" s="215" t="s">
        <v>185</v>
      </c>
      <c r="D351" s="215" t="s">
        <v>179</v>
      </c>
      <c r="E351" s="215"/>
      <c r="F351" s="218"/>
      <c r="G351" s="213">
        <f>G352+G359</f>
        <v>30351.100000000002</v>
      </c>
      <c r="H351" s="213">
        <f>H352+H359</f>
        <v>31209.699999999997</v>
      </c>
      <c r="I351" s="213">
        <f>I352+I359</f>
        <v>32590.700000000004</v>
      </c>
    </row>
    <row r="352" spans="1:9" ht="30">
      <c r="A352" s="389" t="s">
        <v>327</v>
      </c>
      <c r="B352" s="215" t="s">
        <v>312</v>
      </c>
      <c r="C352" s="215" t="s">
        <v>185</v>
      </c>
      <c r="D352" s="215" t="s">
        <v>179</v>
      </c>
      <c r="E352" s="224" t="s">
        <v>329</v>
      </c>
      <c r="F352" s="218"/>
      <c r="G352" s="213">
        <f>G355+G357</f>
        <v>30238.300000000003</v>
      </c>
      <c r="H352" s="213">
        <f>H355+H357</f>
        <v>31093.699999999997</v>
      </c>
      <c r="I352" s="213">
        <f>I355+I357</f>
        <v>32471.300000000003</v>
      </c>
    </row>
    <row r="353" spans="1:9" ht="87.75" customHeight="1" hidden="1">
      <c r="A353" s="231" t="s">
        <v>328</v>
      </c>
      <c r="B353" s="215" t="s">
        <v>312</v>
      </c>
      <c r="C353" s="215" t="s">
        <v>185</v>
      </c>
      <c r="D353" s="215" t="s">
        <v>179</v>
      </c>
      <c r="E353" s="224">
        <v>5201001</v>
      </c>
      <c r="F353" s="218" t="s">
        <v>326</v>
      </c>
      <c r="G353" s="213"/>
      <c r="H353" s="213"/>
      <c r="I353" s="213"/>
    </row>
    <row r="354" spans="1:9" ht="37.5" customHeight="1" hidden="1">
      <c r="A354" s="231" t="s">
        <v>327</v>
      </c>
      <c r="B354" s="215" t="s">
        <v>312</v>
      </c>
      <c r="C354" s="215" t="s">
        <v>185</v>
      </c>
      <c r="D354" s="215" t="s">
        <v>179</v>
      </c>
      <c r="E354" s="224">
        <v>5201001</v>
      </c>
      <c r="F354" s="218" t="s">
        <v>326</v>
      </c>
      <c r="G354" s="213"/>
      <c r="H354" s="213"/>
      <c r="I354" s="213"/>
    </row>
    <row r="355" spans="1:9" ht="88.5" customHeight="1">
      <c r="A355" s="389" t="s">
        <v>325</v>
      </c>
      <c r="B355" s="215" t="s">
        <v>312</v>
      </c>
      <c r="C355" s="215" t="s">
        <v>185</v>
      </c>
      <c r="D355" s="215" t="s">
        <v>179</v>
      </c>
      <c r="E355" s="224" t="s">
        <v>707</v>
      </c>
      <c r="F355" s="218"/>
      <c r="G355" s="213">
        <f>G356</f>
        <v>7655.4</v>
      </c>
      <c r="H355" s="213">
        <f>H356</f>
        <v>7235.1</v>
      </c>
      <c r="I355" s="213">
        <f>I356</f>
        <v>7235.1</v>
      </c>
    </row>
    <row r="356" spans="1:9" ht="45">
      <c r="A356" s="376" t="s">
        <v>324</v>
      </c>
      <c r="B356" s="215" t="s">
        <v>312</v>
      </c>
      <c r="C356" s="215" t="s">
        <v>185</v>
      </c>
      <c r="D356" s="215" t="s">
        <v>179</v>
      </c>
      <c r="E356" s="224" t="s">
        <v>707</v>
      </c>
      <c r="F356" s="218" t="s">
        <v>323</v>
      </c>
      <c r="G356" s="213">
        <v>7655.4</v>
      </c>
      <c r="H356" s="213">
        <v>7235.1</v>
      </c>
      <c r="I356" s="213">
        <v>7235.1</v>
      </c>
    </row>
    <row r="357" spans="1:9" ht="49.5" customHeight="1">
      <c r="A357" s="388" t="s">
        <v>322</v>
      </c>
      <c r="B357" s="386" t="s">
        <v>312</v>
      </c>
      <c r="C357" s="215" t="s">
        <v>185</v>
      </c>
      <c r="D357" s="215" t="s">
        <v>179</v>
      </c>
      <c r="E357" s="385" t="s">
        <v>706</v>
      </c>
      <c r="F357" s="218"/>
      <c r="G357" s="213">
        <f>G358</f>
        <v>22582.9</v>
      </c>
      <c r="H357" s="213">
        <f>H358</f>
        <v>23858.6</v>
      </c>
      <c r="I357" s="213">
        <f>I358</f>
        <v>25236.2</v>
      </c>
    </row>
    <row r="358" spans="1:9" ht="37.5" customHeight="1">
      <c r="A358" s="387" t="s">
        <v>318</v>
      </c>
      <c r="B358" s="386" t="s">
        <v>312</v>
      </c>
      <c r="C358" s="215" t="s">
        <v>185</v>
      </c>
      <c r="D358" s="215" t="s">
        <v>179</v>
      </c>
      <c r="E358" s="385" t="s">
        <v>706</v>
      </c>
      <c r="F358" s="384" t="s">
        <v>316</v>
      </c>
      <c r="G358" s="213">
        <f>19882.9+2700</f>
        <v>22582.9</v>
      </c>
      <c r="H358" s="373">
        <v>23858.6</v>
      </c>
      <c r="I358" s="373">
        <v>25236.2</v>
      </c>
    </row>
    <row r="359" spans="1:9" ht="86.25" customHeight="1">
      <c r="A359" s="376" t="s">
        <v>321</v>
      </c>
      <c r="B359" s="215" t="s">
        <v>312</v>
      </c>
      <c r="C359" s="215" t="s">
        <v>185</v>
      </c>
      <c r="D359" s="215" t="s">
        <v>179</v>
      </c>
      <c r="E359" s="381" t="s">
        <v>320</v>
      </c>
      <c r="F359" s="218"/>
      <c r="G359" s="213">
        <f>G360</f>
        <v>112.8</v>
      </c>
      <c r="H359" s="213">
        <f>H360</f>
        <v>116</v>
      </c>
      <c r="I359" s="213">
        <f>I360</f>
        <v>119.4</v>
      </c>
    </row>
    <row r="360" spans="1:9" ht="49.5" customHeight="1">
      <c r="A360" s="383" t="s">
        <v>319</v>
      </c>
      <c r="B360" s="215" t="s">
        <v>312</v>
      </c>
      <c r="C360" s="215" t="s">
        <v>185</v>
      </c>
      <c r="D360" s="215" t="s">
        <v>179</v>
      </c>
      <c r="E360" s="381" t="s">
        <v>317</v>
      </c>
      <c r="F360" s="382"/>
      <c r="G360" s="213">
        <f>G361</f>
        <v>112.8</v>
      </c>
      <c r="H360" s="213">
        <f>H361</f>
        <v>116</v>
      </c>
      <c r="I360" s="213">
        <f>I361</f>
        <v>119.4</v>
      </c>
    </row>
    <row r="361" spans="1:9" ht="38.25" customHeight="1">
      <c r="A361" s="375" t="s">
        <v>318</v>
      </c>
      <c r="B361" s="215" t="s">
        <v>312</v>
      </c>
      <c r="C361" s="215" t="s">
        <v>185</v>
      </c>
      <c r="D361" s="215" t="s">
        <v>179</v>
      </c>
      <c r="E361" s="381" t="s">
        <v>317</v>
      </c>
      <c r="F361" s="227" t="s">
        <v>316</v>
      </c>
      <c r="G361" s="213">
        <v>112.8</v>
      </c>
      <c r="H361" s="373">
        <v>116</v>
      </c>
      <c r="I361" s="373">
        <v>119.4</v>
      </c>
    </row>
    <row r="362" spans="1:9" ht="23.25" customHeight="1">
      <c r="A362" s="376" t="s">
        <v>315</v>
      </c>
      <c r="B362" s="215" t="s">
        <v>312</v>
      </c>
      <c r="C362" s="215" t="s">
        <v>175</v>
      </c>
      <c r="D362" s="215"/>
      <c r="E362" s="215"/>
      <c r="F362" s="218"/>
      <c r="G362" s="213">
        <f>G363</f>
        <v>2000</v>
      </c>
      <c r="H362" s="213">
        <f>H363</f>
        <v>2000</v>
      </c>
      <c r="I362" s="213">
        <f>I363</f>
        <v>2000</v>
      </c>
    </row>
    <row r="363" spans="1:9" ht="23.25" customHeight="1">
      <c r="A363" s="376" t="s">
        <v>288</v>
      </c>
      <c r="B363" s="215" t="s">
        <v>312</v>
      </c>
      <c r="C363" s="215" t="s">
        <v>175</v>
      </c>
      <c r="D363" s="215" t="s">
        <v>173</v>
      </c>
      <c r="E363" s="215" t="s">
        <v>287</v>
      </c>
      <c r="F363" s="218"/>
      <c r="G363" s="213">
        <f>G364</f>
        <v>2000</v>
      </c>
      <c r="H363" s="213">
        <f>H364</f>
        <v>2000</v>
      </c>
      <c r="I363" s="213">
        <f>I364</f>
        <v>2000</v>
      </c>
    </row>
    <row r="364" spans="1:9" ht="35.25" customHeight="1">
      <c r="A364" s="231" t="s">
        <v>314</v>
      </c>
      <c r="B364" s="215" t="s">
        <v>312</v>
      </c>
      <c r="C364" s="215" t="s">
        <v>175</v>
      </c>
      <c r="D364" s="215" t="s">
        <v>173</v>
      </c>
      <c r="E364" s="215" t="s">
        <v>313</v>
      </c>
      <c r="F364" s="218"/>
      <c r="G364" s="213">
        <f>G365</f>
        <v>2000</v>
      </c>
      <c r="H364" s="213">
        <f>H365</f>
        <v>2000</v>
      </c>
      <c r="I364" s="213">
        <f>I365</f>
        <v>2000</v>
      </c>
    </row>
    <row r="365" spans="1:9" ht="39.75" customHeight="1">
      <c r="A365" s="231" t="s">
        <v>268</v>
      </c>
      <c r="B365" s="215" t="s">
        <v>312</v>
      </c>
      <c r="C365" s="215" t="s">
        <v>175</v>
      </c>
      <c r="D365" s="215" t="s">
        <v>173</v>
      </c>
      <c r="E365" s="215" t="s">
        <v>311</v>
      </c>
      <c r="F365" s="218" t="s">
        <v>267</v>
      </c>
      <c r="G365" s="213">
        <v>2000</v>
      </c>
      <c r="H365" s="373">
        <v>2000</v>
      </c>
      <c r="I365" s="373">
        <v>2000</v>
      </c>
    </row>
    <row r="366" spans="1:9" ht="45.75" customHeight="1">
      <c r="A366" s="248" t="s">
        <v>642</v>
      </c>
      <c r="B366" s="225" t="s">
        <v>265</v>
      </c>
      <c r="C366" s="215"/>
      <c r="D366" s="215"/>
      <c r="E366" s="224"/>
      <c r="F366" s="218"/>
      <c r="G366" s="223">
        <f>G367+G372</f>
        <v>56594.3</v>
      </c>
      <c r="H366" s="223">
        <f>H367+H372</f>
        <v>61306.958000000006</v>
      </c>
      <c r="I366" s="223">
        <f>I367+I372</f>
        <v>60522.998944000006</v>
      </c>
    </row>
    <row r="367" spans="1:9" ht="15">
      <c r="A367" s="231" t="s">
        <v>309</v>
      </c>
      <c r="B367" s="215" t="s">
        <v>265</v>
      </c>
      <c r="C367" s="215" t="s">
        <v>206</v>
      </c>
      <c r="D367" s="380"/>
      <c r="E367" s="377"/>
      <c r="F367" s="218"/>
      <c r="G367" s="213">
        <f>G368</f>
        <v>17002</v>
      </c>
      <c r="H367" s="213">
        <f>H368</f>
        <v>18005.118000000002</v>
      </c>
      <c r="I367" s="213">
        <f>I368</f>
        <v>18941.384136000004</v>
      </c>
    </row>
    <row r="368" spans="1:9" ht="14.25" customHeight="1">
      <c r="A368" s="231" t="s">
        <v>201</v>
      </c>
      <c r="B368" s="215" t="s">
        <v>265</v>
      </c>
      <c r="C368" s="215" t="s">
        <v>206</v>
      </c>
      <c r="D368" s="215" t="s">
        <v>202</v>
      </c>
      <c r="E368" s="215"/>
      <c r="F368" s="218"/>
      <c r="G368" s="213">
        <f>G369</f>
        <v>17002</v>
      </c>
      <c r="H368" s="213">
        <f>H369</f>
        <v>18005.118000000002</v>
      </c>
      <c r="I368" s="213">
        <f>I369</f>
        <v>18941.384136000004</v>
      </c>
    </row>
    <row r="369" spans="1:9" ht="16.5" customHeight="1">
      <c r="A369" s="376" t="s">
        <v>308</v>
      </c>
      <c r="B369" s="215" t="s">
        <v>265</v>
      </c>
      <c r="C369" s="215" t="s">
        <v>206</v>
      </c>
      <c r="D369" s="215" t="s">
        <v>202</v>
      </c>
      <c r="E369" s="215" t="s">
        <v>307</v>
      </c>
      <c r="F369" s="218"/>
      <c r="G369" s="213">
        <f>G370</f>
        <v>17002</v>
      </c>
      <c r="H369" s="213">
        <f>H370</f>
        <v>18005.118000000002</v>
      </c>
      <c r="I369" s="213">
        <f>I370</f>
        <v>18941.384136000004</v>
      </c>
    </row>
    <row r="370" spans="1:9" ht="30">
      <c r="A370" s="376" t="s">
        <v>273</v>
      </c>
      <c r="B370" s="215" t="s">
        <v>265</v>
      </c>
      <c r="C370" s="215" t="s">
        <v>206</v>
      </c>
      <c r="D370" s="215" t="s">
        <v>202</v>
      </c>
      <c r="E370" s="215" t="s">
        <v>306</v>
      </c>
      <c r="F370" s="218"/>
      <c r="G370" s="213">
        <f>G371</f>
        <v>17002</v>
      </c>
      <c r="H370" s="213">
        <f>H371</f>
        <v>18005.118000000002</v>
      </c>
      <c r="I370" s="213">
        <f>I371</f>
        <v>18941.384136000004</v>
      </c>
    </row>
    <row r="371" spans="1:9" ht="66.75" customHeight="1">
      <c r="A371" s="379" t="s">
        <v>299</v>
      </c>
      <c r="B371" s="215" t="s">
        <v>265</v>
      </c>
      <c r="C371" s="215" t="s">
        <v>206</v>
      </c>
      <c r="D371" s="215" t="s">
        <v>202</v>
      </c>
      <c r="E371" s="215" t="s">
        <v>306</v>
      </c>
      <c r="F371" s="218" t="s">
        <v>297</v>
      </c>
      <c r="G371" s="213">
        <v>17002</v>
      </c>
      <c r="H371" s="373">
        <f>G371*105.9/100</f>
        <v>18005.118000000002</v>
      </c>
      <c r="I371" s="373">
        <f>H371*105.2/100</f>
        <v>18941.384136000004</v>
      </c>
    </row>
    <row r="372" spans="1:9" ht="15.75">
      <c r="A372" s="379" t="s">
        <v>305</v>
      </c>
      <c r="B372" s="215" t="s">
        <v>265</v>
      </c>
      <c r="C372" s="215" t="s">
        <v>195</v>
      </c>
      <c r="D372" s="215"/>
      <c r="E372" s="215"/>
      <c r="F372" s="218"/>
      <c r="G372" s="213">
        <f>G373+G390</f>
        <v>39592.3</v>
      </c>
      <c r="H372" s="213">
        <f>H373+H390</f>
        <v>43301.840000000004</v>
      </c>
      <c r="I372" s="213">
        <f>I373+I390</f>
        <v>41581.614808</v>
      </c>
    </row>
    <row r="373" spans="1:9" ht="15.75">
      <c r="A373" s="379" t="s">
        <v>304</v>
      </c>
      <c r="B373" s="215" t="s">
        <v>265</v>
      </c>
      <c r="C373" s="215" t="s">
        <v>195</v>
      </c>
      <c r="D373" s="215" t="s">
        <v>193</v>
      </c>
      <c r="E373" s="215"/>
      <c r="F373" s="218"/>
      <c r="G373" s="213">
        <f>G374+G379+G382+G385</f>
        <v>31322.3</v>
      </c>
      <c r="H373" s="213">
        <f>H374+H379+H382+H385</f>
        <v>34543.91</v>
      </c>
      <c r="I373" s="213">
        <f>I374+I379+I382+I385</f>
        <v>32964.11372</v>
      </c>
    </row>
    <row r="374" spans="1:9" ht="30" customHeight="1">
      <c r="A374" s="231" t="s">
        <v>705</v>
      </c>
      <c r="B374" s="215" t="s">
        <v>265</v>
      </c>
      <c r="C374" s="215" t="s">
        <v>195</v>
      </c>
      <c r="D374" s="215" t="s">
        <v>193</v>
      </c>
      <c r="E374" s="215" t="s">
        <v>302</v>
      </c>
      <c r="F374" s="218"/>
      <c r="G374" s="213">
        <f>G375+G377</f>
        <v>15614.3</v>
      </c>
      <c r="H374" s="213">
        <f>H375+H377</f>
        <v>16527.738</v>
      </c>
      <c r="I374" s="213">
        <f>I375+I377</f>
        <v>17380.300776</v>
      </c>
    </row>
    <row r="375" spans="1:9" ht="45">
      <c r="A375" s="376" t="s">
        <v>301</v>
      </c>
      <c r="B375" s="215" t="s">
        <v>265</v>
      </c>
      <c r="C375" s="215" t="s">
        <v>195</v>
      </c>
      <c r="D375" s="215" t="s">
        <v>193</v>
      </c>
      <c r="E375" s="215" t="s">
        <v>300</v>
      </c>
      <c r="F375" s="218"/>
      <c r="G375" s="213">
        <f>G376</f>
        <v>132.3</v>
      </c>
      <c r="H375" s="213">
        <f>H376</f>
        <v>132.3</v>
      </c>
      <c r="I375" s="213">
        <f>I376</f>
        <v>132.3</v>
      </c>
    </row>
    <row r="376" spans="1:9" ht="30">
      <c r="A376" s="376" t="s">
        <v>268</v>
      </c>
      <c r="B376" s="215" t="s">
        <v>265</v>
      </c>
      <c r="C376" s="215" t="s">
        <v>195</v>
      </c>
      <c r="D376" s="215" t="s">
        <v>193</v>
      </c>
      <c r="E376" s="215" t="s">
        <v>300</v>
      </c>
      <c r="F376" s="218" t="s">
        <v>267</v>
      </c>
      <c r="G376" s="213">
        <v>132.3</v>
      </c>
      <c r="H376" s="373">
        <v>132.3</v>
      </c>
      <c r="I376" s="373">
        <v>132.3</v>
      </c>
    </row>
    <row r="377" spans="1:9" ht="30">
      <c r="A377" s="376" t="s">
        <v>273</v>
      </c>
      <c r="B377" s="215" t="s">
        <v>265</v>
      </c>
      <c r="C377" s="215" t="s">
        <v>195</v>
      </c>
      <c r="D377" s="215" t="s">
        <v>193</v>
      </c>
      <c r="E377" s="215" t="s">
        <v>298</v>
      </c>
      <c r="F377" s="218"/>
      <c r="G377" s="213">
        <f>G378</f>
        <v>15482</v>
      </c>
      <c r="H377" s="213">
        <f>H378</f>
        <v>16395.438000000002</v>
      </c>
      <c r="I377" s="213">
        <f>I378</f>
        <v>17248.000776</v>
      </c>
    </row>
    <row r="378" spans="1:9" ht="63">
      <c r="A378" s="379" t="s">
        <v>299</v>
      </c>
      <c r="B378" s="215" t="s">
        <v>265</v>
      </c>
      <c r="C378" s="215" t="s">
        <v>195</v>
      </c>
      <c r="D378" s="215" t="s">
        <v>193</v>
      </c>
      <c r="E378" s="215" t="s">
        <v>298</v>
      </c>
      <c r="F378" s="218" t="s">
        <v>297</v>
      </c>
      <c r="G378" s="213">
        <v>15482</v>
      </c>
      <c r="H378" s="373">
        <f>G378*105.9/100</f>
        <v>16395.438000000002</v>
      </c>
      <c r="I378" s="373">
        <f>H378*105.2/100</f>
        <v>17248.000776</v>
      </c>
    </row>
    <row r="379" spans="1:9" ht="15">
      <c r="A379" s="231" t="s">
        <v>296</v>
      </c>
      <c r="B379" s="215" t="s">
        <v>265</v>
      </c>
      <c r="C379" s="215" t="s">
        <v>195</v>
      </c>
      <c r="D379" s="215" t="s">
        <v>193</v>
      </c>
      <c r="E379" s="215" t="s">
        <v>295</v>
      </c>
      <c r="F379" s="218"/>
      <c r="G379" s="213">
        <f>G380</f>
        <v>2198</v>
      </c>
      <c r="H379" s="213">
        <f>H380</f>
        <v>2327.6820000000002</v>
      </c>
      <c r="I379" s="213">
        <f>I380</f>
        <v>2448.721464</v>
      </c>
    </row>
    <row r="380" spans="1:9" ht="30">
      <c r="A380" s="376" t="s">
        <v>273</v>
      </c>
      <c r="B380" s="215" t="s">
        <v>265</v>
      </c>
      <c r="C380" s="215" t="s">
        <v>195</v>
      </c>
      <c r="D380" s="215" t="s">
        <v>193</v>
      </c>
      <c r="E380" s="215" t="s">
        <v>294</v>
      </c>
      <c r="F380" s="218"/>
      <c r="G380" s="213">
        <f>G381</f>
        <v>2198</v>
      </c>
      <c r="H380" s="213">
        <f>H381</f>
        <v>2327.6820000000002</v>
      </c>
      <c r="I380" s="213">
        <f>I381</f>
        <v>2448.721464</v>
      </c>
    </row>
    <row r="381" spans="1:9" ht="63">
      <c r="A381" s="379" t="s">
        <v>291</v>
      </c>
      <c r="B381" s="215" t="s">
        <v>265</v>
      </c>
      <c r="C381" s="215" t="s">
        <v>195</v>
      </c>
      <c r="D381" s="215" t="s">
        <v>193</v>
      </c>
      <c r="E381" s="215" t="s">
        <v>294</v>
      </c>
      <c r="F381" s="218" t="s">
        <v>289</v>
      </c>
      <c r="G381" s="213">
        <v>2198</v>
      </c>
      <c r="H381" s="373">
        <f>G381*105.9/100</f>
        <v>2327.6820000000002</v>
      </c>
      <c r="I381" s="373">
        <f>H381*105.2/100</f>
        <v>2448.721464</v>
      </c>
    </row>
    <row r="382" spans="1:9" ht="15">
      <c r="A382" s="231" t="s">
        <v>293</v>
      </c>
      <c r="B382" s="215" t="s">
        <v>265</v>
      </c>
      <c r="C382" s="215" t="s">
        <v>195</v>
      </c>
      <c r="D382" s="215" t="s">
        <v>193</v>
      </c>
      <c r="E382" s="215" t="s">
        <v>292</v>
      </c>
      <c r="F382" s="218"/>
      <c r="G382" s="213">
        <f>G383</f>
        <v>8110</v>
      </c>
      <c r="H382" s="213">
        <f>H383</f>
        <v>8588.49</v>
      </c>
      <c r="I382" s="213">
        <f>I383</f>
        <v>9035.091480000001</v>
      </c>
    </row>
    <row r="383" spans="1:9" ht="30">
      <c r="A383" s="376" t="s">
        <v>273</v>
      </c>
      <c r="B383" s="215" t="s">
        <v>265</v>
      </c>
      <c r="C383" s="215" t="s">
        <v>195</v>
      </c>
      <c r="D383" s="215" t="s">
        <v>193</v>
      </c>
      <c r="E383" s="215" t="s">
        <v>290</v>
      </c>
      <c r="F383" s="218"/>
      <c r="G383" s="213">
        <f>G384</f>
        <v>8110</v>
      </c>
      <c r="H383" s="213">
        <f>H384</f>
        <v>8588.49</v>
      </c>
      <c r="I383" s="213">
        <f>I384</f>
        <v>9035.091480000001</v>
      </c>
    </row>
    <row r="384" spans="1:9" ht="63">
      <c r="A384" s="379" t="s">
        <v>291</v>
      </c>
      <c r="B384" s="215" t="s">
        <v>265</v>
      </c>
      <c r="C384" s="215" t="s">
        <v>195</v>
      </c>
      <c r="D384" s="215" t="s">
        <v>193</v>
      </c>
      <c r="E384" s="215" t="s">
        <v>290</v>
      </c>
      <c r="F384" s="218" t="s">
        <v>289</v>
      </c>
      <c r="G384" s="213">
        <v>8110</v>
      </c>
      <c r="H384" s="373">
        <f>G384*105.9/100</f>
        <v>8588.49</v>
      </c>
      <c r="I384" s="373">
        <f>H384*105.2/100</f>
        <v>9035.091480000001</v>
      </c>
    </row>
    <row r="385" spans="1:9" ht="21.75" customHeight="1">
      <c r="A385" s="231" t="s">
        <v>288</v>
      </c>
      <c r="B385" s="215" t="s">
        <v>265</v>
      </c>
      <c r="C385" s="215" t="s">
        <v>195</v>
      </c>
      <c r="D385" s="215" t="s">
        <v>193</v>
      </c>
      <c r="E385" s="215" t="s">
        <v>287</v>
      </c>
      <c r="F385" s="218"/>
      <c r="G385" s="213">
        <f>G386+G388</f>
        <v>5400</v>
      </c>
      <c r="H385" s="213">
        <f>H386+H388</f>
        <v>7100</v>
      </c>
      <c r="I385" s="213">
        <f>I386+I388</f>
        <v>4100</v>
      </c>
    </row>
    <row r="386" spans="1:9" ht="32.25" customHeight="1">
      <c r="A386" s="231" t="s">
        <v>286</v>
      </c>
      <c r="B386" s="215" t="s">
        <v>265</v>
      </c>
      <c r="C386" s="215" t="s">
        <v>195</v>
      </c>
      <c r="D386" s="215" t="s">
        <v>193</v>
      </c>
      <c r="E386" s="215" t="s">
        <v>285</v>
      </c>
      <c r="F386" s="218"/>
      <c r="G386" s="213">
        <f>G387</f>
        <v>5300</v>
      </c>
      <c r="H386" s="213">
        <f>H387</f>
        <v>7000</v>
      </c>
      <c r="I386" s="213">
        <f>I387</f>
        <v>4000</v>
      </c>
    </row>
    <row r="387" spans="1:9" ht="30">
      <c r="A387" s="376" t="s">
        <v>268</v>
      </c>
      <c r="B387" s="215" t="s">
        <v>265</v>
      </c>
      <c r="C387" s="215" t="s">
        <v>195</v>
      </c>
      <c r="D387" s="215" t="s">
        <v>193</v>
      </c>
      <c r="E387" s="215" t="s">
        <v>285</v>
      </c>
      <c r="F387" s="218" t="s">
        <v>267</v>
      </c>
      <c r="G387" s="213">
        <v>5300</v>
      </c>
      <c r="H387" s="373">
        <v>7000</v>
      </c>
      <c r="I387" s="373">
        <v>4000</v>
      </c>
    </row>
    <row r="388" spans="1:9" ht="60">
      <c r="A388" s="217" t="s">
        <v>284</v>
      </c>
      <c r="B388" s="215" t="s">
        <v>265</v>
      </c>
      <c r="C388" s="215" t="s">
        <v>195</v>
      </c>
      <c r="D388" s="215" t="s">
        <v>193</v>
      </c>
      <c r="E388" s="377" t="s">
        <v>282</v>
      </c>
      <c r="F388" s="218"/>
      <c r="G388" s="213">
        <f>G389</f>
        <v>100</v>
      </c>
      <c r="H388" s="213">
        <f>H389</f>
        <v>100</v>
      </c>
      <c r="I388" s="213">
        <f>I389</f>
        <v>100</v>
      </c>
    </row>
    <row r="389" spans="1:9" ht="30">
      <c r="A389" s="378" t="s">
        <v>283</v>
      </c>
      <c r="B389" s="215" t="s">
        <v>265</v>
      </c>
      <c r="C389" s="215" t="s">
        <v>195</v>
      </c>
      <c r="D389" s="215" t="s">
        <v>193</v>
      </c>
      <c r="E389" s="377" t="s">
        <v>282</v>
      </c>
      <c r="F389" s="218" t="s">
        <v>267</v>
      </c>
      <c r="G389" s="213">
        <v>100</v>
      </c>
      <c r="H389" s="373">
        <v>100</v>
      </c>
      <c r="I389" s="373">
        <v>100</v>
      </c>
    </row>
    <row r="390" spans="1:9" ht="30">
      <c r="A390" s="376" t="s">
        <v>190</v>
      </c>
      <c r="B390" s="215" t="s">
        <v>265</v>
      </c>
      <c r="C390" s="215" t="s">
        <v>195</v>
      </c>
      <c r="D390" s="215" t="s">
        <v>191</v>
      </c>
      <c r="E390" s="215"/>
      <c r="F390" s="218"/>
      <c r="G390" s="213">
        <f>G391+G397</f>
        <v>8270</v>
      </c>
      <c r="H390" s="213">
        <f>H391+H397</f>
        <v>8757.93</v>
      </c>
      <c r="I390" s="213">
        <f>I391+I397</f>
        <v>8617.501088</v>
      </c>
    </row>
    <row r="391" spans="1:9" ht="60.75" customHeight="1">
      <c r="A391" s="376" t="s">
        <v>281</v>
      </c>
      <c r="B391" s="215" t="s">
        <v>265</v>
      </c>
      <c r="C391" s="215" t="s">
        <v>195</v>
      </c>
      <c r="D391" s="215" t="s">
        <v>191</v>
      </c>
      <c r="E391" s="215" t="s">
        <v>280</v>
      </c>
      <c r="F391" s="218"/>
      <c r="G391" s="213">
        <f>G392</f>
        <v>2829</v>
      </c>
      <c r="H391" s="213">
        <f>H392</f>
        <v>2995.9109999999996</v>
      </c>
      <c r="I391" s="213">
        <f>I392</f>
        <v>3055.8050519999997</v>
      </c>
    </row>
    <row r="392" spans="1:9" ht="32.25" customHeight="1">
      <c r="A392" s="375" t="s">
        <v>279</v>
      </c>
      <c r="B392" s="215" t="s">
        <v>265</v>
      </c>
      <c r="C392" s="215" t="s">
        <v>195</v>
      </c>
      <c r="D392" s="215" t="s">
        <v>191</v>
      </c>
      <c r="E392" s="215" t="s">
        <v>275</v>
      </c>
      <c r="F392" s="218"/>
      <c r="G392" s="213">
        <f>SUM(G393:G396)</f>
        <v>2829</v>
      </c>
      <c r="H392" s="213">
        <f>SUM(H393:H396)</f>
        <v>2995.9109999999996</v>
      </c>
      <c r="I392" s="213">
        <f>SUM(I393:I396)</f>
        <v>3055.8050519999997</v>
      </c>
    </row>
    <row r="393" spans="1:9" ht="27" customHeight="1">
      <c r="A393" s="374" t="s">
        <v>272</v>
      </c>
      <c r="B393" s="215" t="s">
        <v>265</v>
      </c>
      <c r="C393" s="215" t="s">
        <v>195</v>
      </c>
      <c r="D393" s="215" t="s">
        <v>191</v>
      </c>
      <c r="E393" s="215" t="s">
        <v>275</v>
      </c>
      <c r="F393" s="214" t="s">
        <v>278</v>
      </c>
      <c r="G393" s="213">
        <v>2324</v>
      </c>
      <c r="H393" s="373">
        <f>G393*105.9/100</f>
        <v>2461.116</v>
      </c>
      <c r="I393" s="373">
        <f>H393*105.2/100</f>
        <v>2589.094032</v>
      </c>
    </row>
    <row r="394" spans="1:9" ht="44.25" customHeight="1">
      <c r="A394" s="231" t="s">
        <v>268</v>
      </c>
      <c r="B394" s="215" t="s">
        <v>265</v>
      </c>
      <c r="C394" s="215" t="s">
        <v>195</v>
      </c>
      <c r="D394" s="215" t="s">
        <v>191</v>
      </c>
      <c r="E394" s="215" t="s">
        <v>275</v>
      </c>
      <c r="F394" s="214" t="s">
        <v>267</v>
      </c>
      <c r="G394" s="213">
        <v>490</v>
      </c>
      <c r="H394" s="373">
        <f>G394*105.9/100</f>
        <v>518.91</v>
      </c>
      <c r="I394" s="373">
        <v>450</v>
      </c>
    </row>
    <row r="395" spans="1:9" ht="31.5" customHeight="1">
      <c r="A395" s="374" t="s">
        <v>277</v>
      </c>
      <c r="B395" s="215" t="s">
        <v>265</v>
      </c>
      <c r="C395" s="215" t="s">
        <v>195</v>
      </c>
      <c r="D395" s="215" t="s">
        <v>191</v>
      </c>
      <c r="E395" s="215" t="s">
        <v>275</v>
      </c>
      <c r="F395" s="214" t="s">
        <v>276</v>
      </c>
      <c r="G395" s="213">
        <v>11</v>
      </c>
      <c r="H395" s="373">
        <f>G395*105.9/100</f>
        <v>11.649000000000001</v>
      </c>
      <c r="I395" s="373">
        <f>H395*105.2/100</f>
        <v>12.254748000000001</v>
      </c>
    </row>
    <row r="396" spans="1:9" ht="36.75" customHeight="1">
      <c r="A396" s="374" t="s">
        <v>266</v>
      </c>
      <c r="B396" s="215" t="s">
        <v>265</v>
      </c>
      <c r="C396" s="215" t="s">
        <v>195</v>
      </c>
      <c r="D396" s="215" t="s">
        <v>191</v>
      </c>
      <c r="E396" s="215" t="s">
        <v>275</v>
      </c>
      <c r="F396" s="214" t="s">
        <v>263</v>
      </c>
      <c r="G396" s="213">
        <v>4</v>
      </c>
      <c r="H396" s="373">
        <f>G396*105.9/100</f>
        <v>4.236000000000001</v>
      </c>
      <c r="I396" s="373">
        <f>H396*105.2/100</f>
        <v>4.456272000000001</v>
      </c>
    </row>
    <row r="397" spans="1:9" ht="90">
      <c r="A397" s="231" t="s">
        <v>274</v>
      </c>
      <c r="B397" s="215" t="s">
        <v>265</v>
      </c>
      <c r="C397" s="215" t="s">
        <v>195</v>
      </c>
      <c r="D397" s="215" t="s">
        <v>191</v>
      </c>
      <c r="E397" s="215" t="s">
        <v>264</v>
      </c>
      <c r="F397" s="218"/>
      <c r="G397" s="213">
        <f>G398</f>
        <v>5441</v>
      </c>
      <c r="H397" s="213">
        <f>H398</f>
        <v>5762.019</v>
      </c>
      <c r="I397" s="213">
        <f>I398</f>
        <v>5561.696036000001</v>
      </c>
    </row>
    <row r="398" spans="1:9" ht="30">
      <c r="A398" s="231" t="s">
        <v>273</v>
      </c>
      <c r="B398" s="215" t="s">
        <v>265</v>
      </c>
      <c r="C398" s="215" t="s">
        <v>195</v>
      </c>
      <c r="D398" s="215" t="s">
        <v>191</v>
      </c>
      <c r="E398" s="215" t="s">
        <v>264</v>
      </c>
      <c r="F398" s="218"/>
      <c r="G398" s="213">
        <f>SUM(G399:G403)</f>
        <v>5441</v>
      </c>
      <c r="H398" s="213">
        <f>SUM(H399:H403)</f>
        <v>5762.019</v>
      </c>
      <c r="I398" s="213">
        <f>SUM(I399:I403)</f>
        <v>5561.696036000001</v>
      </c>
    </row>
    <row r="399" spans="1:9" ht="27.75" customHeight="1">
      <c r="A399" s="374" t="s">
        <v>272</v>
      </c>
      <c r="B399" s="215" t="s">
        <v>265</v>
      </c>
      <c r="C399" s="215" t="s">
        <v>195</v>
      </c>
      <c r="D399" s="215" t="s">
        <v>191</v>
      </c>
      <c r="E399" s="215" t="s">
        <v>264</v>
      </c>
      <c r="F399" s="214" t="s">
        <v>271</v>
      </c>
      <c r="G399" s="213">
        <v>4652</v>
      </c>
      <c r="H399" s="373">
        <f>G399*105.9/100</f>
        <v>4926.468000000001</v>
      </c>
      <c r="I399" s="373">
        <f>H399*105.2/100</f>
        <v>5182.644336000001</v>
      </c>
    </row>
    <row r="400" spans="1:9" ht="31.5" customHeight="1">
      <c r="A400" s="374" t="s">
        <v>270</v>
      </c>
      <c r="B400" s="215" t="s">
        <v>265</v>
      </c>
      <c r="C400" s="215" t="s">
        <v>195</v>
      </c>
      <c r="D400" s="215" t="s">
        <v>191</v>
      </c>
      <c r="E400" s="215" t="s">
        <v>264</v>
      </c>
      <c r="F400" s="214" t="s">
        <v>269</v>
      </c>
      <c r="G400" s="213">
        <v>18</v>
      </c>
      <c r="H400" s="373">
        <f>G400*105.9/100</f>
        <v>19.062</v>
      </c>
      <c r="I400" s="373">
        <f>H400*105.2/100</f>
        <v>20.053224000000004</v>
      </c>
    </row>
    <row r="401" spans="1:9" ht="30">
      <c r="A401" s="231" t="s">
        <v>268</v>
      </c>
      <c r="B401" s="215" t="s">
        <v>265</v>
      </c>
      <c r="C401" s="215" t="s">
        <v>195</v>
      </c>
      <c r="D401" s="215" t="s">
        <v>191</v>
      </c>
      <c r="E401" s="215" t="s">
        <v>264</v>
      </c>
      <c r="F401" s="214" t="s">
        <v>267</v>
      </c>
      <c r="G401" s="213">
        <v>764</v>
      </c>
      <c r="H401" s="373">
        <f>G401*105.9/100</f>
        <v>809.076</v>
      </c>
      <c r="I401" s="373">
        <v>351.2</v>
      </c>
    </row>
    <row r="402" spans="1:9" ht="31.5">
      <c r="A402" s="374" t="s">
        <v>277</v>
      </c>
      <c r="B402" s="215" t="s">
        <v>265</v>
      </c>
      <c r="C402" s="215" t="s">
        <v>195</v>
      </c>
      <c r="D402" s="215" t="s">
        <v>191</v>
      </c>
      <c r="E402" s="215" t="s">
        <v>264</v>
      </c>
      <c r="F402" s="214" t="s">
        <v>276</v>
      </c>
      <c r="G402" s="213">
        <v>0</v>
      </c>
      <c r="H402" s="373">
        <f>G402*105.9/100</f>
        <v>0</v>
      </c>
      <c r="I402" s="373">
        <f>H402*105.2/100</f>
        <v>0</v>
      </c>
    </row>
    <row r="403" spans="1:9" ht="31.5">
      <c r="A403" s="374" t="s">
        <v>266</v>
      </c>
      <c r="B403" s="215" t="s">
        <v>265</v>
      </c>
      <c r="C403" s="215" t="s">
        <v>195</v>
      </c>
      <c r="D403" s="215" t="s">
        <v>191</v>
      </c>
      <c r="E403" s="215" t="s">
        <v>264</v>
      </c>
      <c r="F403" s="214" t="s">
        <v>263</v>
      </c>
      <c r="G403" s="213">
        <v>7</v>
      </c>
      <c r="H403" s="373">
        <f>G403*105.9/100</f>
        <v>7.413</v>
      </c>
      <c r="I403" s="373">
        <f>H403*105.2/100</f>
        <v>7.798476000000001</v>
      </c>
    </row>
    <row r="404" spans="1:9" ht="15">
      <c r="A404" s="212" t="s">
        <v>262</v>
      </c>
      <c r="B404" s="211"/>
      <c r="C404" s="211"/>
      <c r="D404" s="210"/>
      <c r="E404" s="210"/>
      <c r="F404" s="372"/>
      <c r="G404" s="208">
        <f>G11+G23+G88+G110+G126+G139+G215+G232+G258+G277+G366</f>
        <v>787511.2000000001</v>
      </c>
      <c r="H404" s="208">
        <f>H11+H23+H88+H110+H126+H139+H215+H232+H258+H277+H366</f>
        <v>860566.5668</v>
      </c>
      <c r="I404" s="208">
        <f>I11+I23+I88+I110+I126+I139+I215+I232+I258+I277+I366</f>
        <v>904723.8147632</v>
      </c>
    </row>
    <row r="405" spans="2:7" ht="15">
      <c r="B405" s="207"/>
      <c r="C405" s="207"/>
      <c r="D405" s="206"/>
      <c r="E405" s="206"/>
      <c r="F405" s="371"/>
      <c r="G405" s="118"/>
    </row>
    <row r="406" spans="7:9" ht="15">
      <c r="G406" s="204"/>
      <c r="H406" s="204"/>
      <c r="I406" s="204"/>
    </row>
    <row r="407" ht="15">
      <c r="G407" s="204"/>
    </row>
    <row r="408" ht="15">
      <c r="G408" s="203"/>
    </row>
  </sheetData>
  <sheetProtection/>
  <mergeCells count="5">
    <mergeCell ref="D1:G1"/>
    <mergeCell ref="D2:I2"/>
    <mergeCell ref="D3:I3"/>
    <mergeCell ref="D4:I4"/>
    <mergeCell ref="A6:I6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="91" zoomScaleNormal="91" zoomScalePageLayoutView="0" workbookViewId="0" topLeftCell="A1">
      <selection activeCell="C13" sqref="C13"/>
    </sheetView>
  </sheetViews>
  <sheetFormatPr defaultColWidth="9.00390625" defaultRowHeight="12.75"/>
  <cols>
    <col min="1" max="1" width="19.125" style="0" customWidth="1"/>
    <col min="2" max="2" width="29.25390625" style="0" customWidth="1"/>
    <col min="3" max="3" width="49.00390625" style="0" customWidth="1"/>
  </cols>
  <sheetData>
    <row r="1" spans="1:5" ht="17.25" customHeight="1">
      <c r="A1" s="326"/>
      <c r="B1" s="326"/>
      <c r="C1" s="354" t="s">
        <v>697</v>
      </c>
      <c r="E1" s="355"/>
    </row>
    <row r="2" spans="1:3" ht="31.5">
      <c r="A2" s="326"/>
      <c r="B2" s="326"/>
      <c r="C2" s="354" t="s">
        <v>557</v>
      </c>
    </row>
    <row r="3" spans="1:3" ht="21.75" customHeight="1">
      <c r="A3" s="326"/>
      <c r="B3" s="326"/>
      <c r="C3" s="354" t="s">
        <v>696</v>
      </c>
    </row>
    <row r="4" spans="1:3" ht="48" customHeight="1">
      <c r="A4" s="353" t="s">
        <v>695</v>
      </c>
      <c r="B4" s="353"/>
      <c r="C4" s="353"/>
    </row>
    <row r="5" spans="1:3" ht="42" customHeight="1">
      <c r="A5" s="352" t="s">
        <v>694</v>
      </c>
      <c r="B5" s="351"/>
      <c r="C5" s="350" t="s">
        <v>693</v>
      </c>
    </row>
    <row r="6" spans="1:3" ht="47.25" customHeight="1">
      <c r="A6" s="349" t="s">
        <v>692</v>
      </c>
      <c r="B6" s="349" t="s">
        <v>691</v>
      </c>
      <c r="C6" s="348"/>
    </row>
    <row r="7" spans="1:3" ht="14.25" customHeight="1">
      <c r="A7" s="346">
        <v>1</v>
      </c>
      <c r="B7" s="346">
        <v>2</v>
      </c>
      <c r="C7" s="347">
        <v>3</v>
      </c>
    </row>
    <row r="8" spans="1:3" ht="18.75" customHeight="1">
      <c r="A8" s="343" t="s">
        <v>495</v>
      </c>
      <c r="B8" s="346"/>
      <c r="C8" s="345" t="s">
        <v>543</v>
      </c>
    </row>
    <row r="9" spans="1:3" ht="35.25" customHeight="1">
      <c r="A9" s="344" t="s">
        <v>495</v>
      </c>
      <c r="B9" s="327" t="s">
        <v>688</v>
      </c>
      <c r="C9" s="329" t="s">
        <v>687</v>
      </c>
    </row>
    <row r="10" spans="1:3" ht="51" customHeight="1">
      <c r="A10" s="343" t="s">
        <v>481</v>
      </c>
      <c r="B10" s="342"/>
      <c r="C10" s="334" t="s">
        <v>493</v>
      </c>
    </row>
    <row r="11" spans="1:3" ht="47.25" customHeight="1">
      <c r="A11" s="341" t="s">
        <v>481</v>
      </c>
      <c r="B11" s="337" t="s">
        <v>670</v>
      </c>
      <c r="C11" s="330" t="s">
        <v>669</v>
      </c>
    </row>
    <row r="12" spans="1:8" ht="53.25" customHeight="1">
      <c r="A12" s="328" t="s">
        <v>481</v>
      </c>
      <c r="B12" s="327" t="s">
        <v>690</v>
      </c>
      <c r="C12" s="329" t="s">
        <v>689</v>
      </c>
      <c r="F12" s="340"/>
      <c r="G12" s="339"/>
      <c r="H12" s="338"/>
    </row>
    <row r="13" spans="1:8" ht="49.5" customHeight="1">
      <c r="A13" s="335" t="s">
        <v>481</v>
      </c>
      <c r="B13" s="334" t="s">
        <v>661</v>
      </c>
      <c r="C13" s="336" t="s">
        <v>660</v>
      </c>
      <c r="F13" s="340"/>
      <c r="G13" s="339"/>
      <c r="H13" s="338"/>
    </row>
    <row r="14" spans="1:8" ht="37.5" customHeight="1">
      <c r="A14" s="328" t="s">
        <v>481</v>
      </c>
      <c r="B14" s="327" t="s">
        <v>688</v>
      </c>
      <c r="C14" s="329" t="s">
        <v>687</v>
      </c>
      <c r="F14" s="340"/>
      <c r="G14" s="339"/>
      <c r="H14" s="338"/>
    </row>
    <row r="15" spans="1:8" ht="26.25" customHeight="1">
      <c r="A15" s="335" t="s">
        <v>481</v>
      </c>
      <c r="B15" s="334" t="s">
        <v>686</v>
      </c>
      <c r="C15" s="336" t="s">
        <v>685</v>
      </c>
      <c r="F15" s="340"/>
      <c r="G15" s="339"/>
      <c r="H15" s="338"/>
    </row>
    <row r="16" spans="1:8" ht="102.75" customHeight="1">
      <c r="A16" s="328" t="s">
        <v>481</v>
      </c>
      <c r="B16" s="327" t="s">
        <v>630</v>
      </c>
      <c r="C16" s="329" t="s">
        <v>684</v>
      </c>
      <c r="F16" s="340"/>
      <c r="G16" s="339"/>
      <c r="H16" s="338"/>
    </row>
    <row r="17" spans="1:8" ht="84.75" customHeight="1">
      <c r="A17" s="328" t="s">
        <v>481</v>
      </c>
      <c r="B17" s="327" t="s">
        <v>632</v>
      </c>
      <c r="C17" s="329" t="s">
        <v>631</v>
      </c>
      <c r="F17" s="340"/>
      <c r="G17" s="339"/>
      <c r="H17" s="338"/>
    </row>
    <row r="18" spans="1:3" ht="56.25" customHeight="1">
      <c r="A18" s="328" t="s">
        <v>481</v>
      </c>
      <c r="B18" s="327" t="s">
        <v>683</v>
      </c>
      <c r="C18" s="329" t="s">
        <v>682</v>
      </c>
    </row>
    <row r="19" spans="1:3" ht="16.5" customHeight="1">
      <c r="A19" s="335" t="s">
        <v>481</v>
      </c>
      <c r="B19" s="334" t="s">
        <v>681</v>
      </c>
      <c r="C19" s="336" t="s">
        <v>680</v>
      </c>
    </row>
    <row r="20" spans="1:3" ht="31.5" customHeight="1">
      <c r="A20" s="328" t="s">
        <v>481</v>
      </c>
      <c r="B20" s="327" t="s">
        <v>679</v>
      </c>
      <c r="C20" s="329" t="s">
        <v>678</v>
      </c>
    </row>
    <row r="21" spans="1:3" ht="35.25" customHeight="1">
      <c r="A21" s="328" t="s">
        <v>481</v>
      </c>
      <c r="B21" s="327" t="s">
        <v>627</v>
      </c>
      <c r="C21" s="281" t="s">
        <v>626</v>
      </c>
    </row>
    <row r="22" spans="1:3" ht="18.75" customHeight="1">
      <c r="A22" s="335" t="s">
        <v>481</v>
      </c>
      <c r="B22" s="334" t="s">
        <v>677</v>
      </c>
      <c r="C22" s="336" t="s">
        <v>676</v>
      </c>
    </row>
    <row r="23" spans="1:3" ht="49.5" customHeight="1">
      <c r="A23" s="331" t="s">
        <v>472</v>
      </c>
      <c r="B23" s="327"/>
      <c r="C23" s="330" t="s">
        <v>675</v>
      </c>
    </row>
    <row r="24" spans="1:3" ht="24.75" customHeight="1">
      <c r="A24" s="331" t="s">
        <v>472</v>
      </c>
      <c r="B24" s="334" t="s">
        <v>674</v>
      </c>
      <c r="C24" s="330" t="s">
        <v>673</v>
      </c>
    </row>
    <row r="25" spans="1:3" ht="47.25">
      <c r="A25" s="328" t="s">
        <v>472</v>
      </c>
      <c r="B25" s="327" t="s">
        <v>672</v>
      </c>
      <c r="C25" s="332" t="s">
        <v>671</v>
      </c>
    </row>
    <row r="26" spans="1:3" ht="47.25">
      <c r="A26" s="331" t="s">
        <v>472</v>
      </c>
      <c r="B26" s="337" t="s">
        <v>670</v>
      </c>
      <c r="C26" s="330" t="s">
        <v>669</v>
      </c>
    </row>
    <row r="27" spans="1:3" ht="109.5" customHeight="1">
      <c r="A27" s="328" t="s">
        <v>472</v>
      </c>
      <c r="B27" s="327" t="s">
        <v>646</v>
      </c>
      <c r="C27" s="332" t="s">
        <v>668</v>
      </c>
    </row>
    <row r="28" spans="1:3" ht="110.25">
      <c r="A28" s="328" t="s">
        <v>472</v>
      </c>
      <c r="B28" s="327" t="s">
        <v>667</v>
      </c>
      <c r="C28" s="332" t="s">
        <v>666</v>
      </c>
    </row>
    <row r="29" spans="1:3" ht="109.5" customHeight="1">
      <c r="A29" s="328" t="s">
        <v>472</v>
      </c>
      <c r="B29" s="327" t="s">
        <v>665</v>
      </c>
      <c r="C29" s="332" t="s">
        <v>664</v>
      </c>
    </row>
    <row r="30" spans="1:3" ht="78.75">
      <c r="A30" s="328" t="s">
        <v>472</v>
      </c>
      <c r="B30" s="327" t="s">
        <v>663</v>
      </c>
      <c r="C30" s="329" t="s">
        <v>662</v>
      </c>
    </row>
    <row r="31" spans="1:3" ht="46.5" customHeight="1">
      <c r="A31" s="335" t="s">
        <v>472</v>
      </c>
      <c r="B31" s="334" t="s">
        <v>661</v>
      </c>
      <c r="C31" s="336" t="s">
        <v>660</v>
      </c>
    </row>
    <row r="32" spans="1:3" ht="47.25">
      <c r="A32" s="328" t="s">
        <v>472</v>
      </c>
      <c r="B32" s="327" t="s">
        <v>641</v>
      </c>
      <c r="C32" s="329" t="s">
        <v>640</v>
      </c>
    </row>
    <row r="33" spans="1:3" ht="31.5">
      <c r="A33" s="335" t="s">
        <v>472</v>
      </c>
      <c r="B33" s="334" t="s">
        <v>659</v>
      </c>
      <c r="C33" s="334" t="s">
        <v>658</v>
      </c>
    </row>
    <row r="34" spans="1:3" ht="128.25" customHeight="1">
      <c r="A34" s="328" t="s">
        <v>472</v>
      </c>
      <c r="B34" s="327" t="s">
        <v>657</v>
      </c>
      <c r="C34" s="327" t="s">
        <v>656</v>
      </c>
    </row>
    <row r="35" spans="1:3" ht="126">
      <c r="A35" s="328" t="s">
        <v>472</v>
      </c>
      <c r="B35" s="327" t="s">
        <v>655</v>
      </c>
      <c r="C35" s="327" t="s">
        <v>654</v>
      </c>
    </row>
    <row r="36" spans="1:3" ht="63">
      <c r="A36" s="328" t="s">
        <v>472</v>
      </c>
      <c r="B36" s="327" t="s">
        <v>653</v>
      </c>
      <c r="C36" s="332" t="s">
        <v>652</v>
      </c>
    </row>
    <row r="37" spans="1:3" ht="79.5" customHeight="1">
      <c r="A37" s="328" t="s">
        <v>472</v>
      </c>
      <c r="B37" s="327" t="s">
        <v>651</v>
      </c>
      <c r="C37" s="332" t="s">
        <v>650</v>
      </c>
    </row>
    <row r="38" spans="1:3" ht="51" customHeight="1">
      <c r="A38" s="331" t="s">
        <v>418</v>
      </c>
      <c r="B38" s="327"/>
      <c r="C38" s="330" t="s">
        <v>649</v>
      </c>
    </row>
    <row r="39" spans="1:3" ht="126.75" customHeight="1">
      <c r="A39" s="333" t="s">
        <v>418</v>
      </c>
      <c r="B39" s="327" t="s">
        <v>648</v>
      </c>
      <c r="C39" s="332" t="s">
        <v>647</v>
      </c>
    </row>
    <row r="40" spans="1:3" ht="111" customHeight="1">
      <c r="A40" s="333" t="s">
        <v>418</v>
      </c>
      <c r="B40" s="327" t="s">
        <v>646</v>
      </c>
      <c r="C40" s="332" t="s">
        <v>645</v>
      </c>
    </row>
    <row r="41" spans="1:3" ht="63.75" customHeight="1">
      <c r="A41" s="331" t="s">
        <v>407</v>
      </c>
      <c r="B41" s="327"/>
      <c r="C41" s="330" t="s">
        <v>644</v>
      </c>
    </row>
    <row r="42" spans="1:3" ht="50.25" customHeight="1">
      <c r="A42" s="328" t="s">
        <v>407</v>
      </c>
      <c r="B42" s="327" t="s">
        <v>641</v>
      </c>
      <c r="C42" s="329" t="s">
        <v>640</v>
      </c>
    </row>
    <row r="43" spans="1:3" ht="69" customHeight="1">
      <c r="A43" s="331" t="s">
        <v>386</v>
      </c>
      <c r="B43" s="327"/>
      <c r="C43" s="330" t="s">
        <v>643</v>
      </c>
    </row>
    <row r="44" spans="1:3" ht="47.25" customHeight="1">
      <c r="A44" s="328" t="s">
        <v>386</v>
      </c>
      <c r="B44" s="327" t="s">
        <v>641</v>
      </c>
      <c r="C44" s="329" t="s">
        <v>640</v>
      </c>
    </row>
    <row r="45" spans="1:3" ht="52.5" customHeight="1">
      <c r="A45" s="331" t="s">
        <v>265</v>
      </c>
      <c r="B45" s="327"/>
      <c r="C45" s="330" t="s">
        <v>642</v>
      </c>
    </row>
    <row r="46" spans="1:3" ht="47.25" customHeight="1">
      <c r="A46" s="328" t="s">
        <v>265</v>
      </c>
      <c r="B46" s="327" t="s">
        <v>641</v>
      </c>
      <c r="C46" s="329" t="s">
        <v>640</v>
      </c>
    </row>
    <row r="47" spans="1:3" ht="63" customHeight="1">
      <c r="A47" s="328" t="s">
        <v>265</v>
      </c>
      <c r="B47" s="327" t="s">
        <v>639</v>
      </c>
      <c r="C47" s="329" t="s">
        <v>638</v>
      </c>
    </row>
    <row r="48" spans="1:3" ht="63" customHeight="1">
      <c r="A48" s="328" t="s">
        <v>265</v>
      </c>
      <c r="B48" s="327" t="s">
        <v>637</v>
      </c>
      <c r="C48" s="329" t="s">
        <v>636</v>
      </c>
    </row>
    <row r="49" spans="1:3" ht="39" customHeight="1">
      <c r="A49" s="328" t="s">
        <v>265</v>
      </c>
      <c r="B49" s="327" t="s">
        <v>635</v>
      </c>
      <c r="C49" s="329" t="s">
        <v>634</v>
      </c>
    </row>
    <row r="50" spans="1:3" ht="79.5" customHeight="1">
      <c r="A50" s="331" t="s">
        <v>628</v>
      </c>
      <c r="B50" s="327"/>
      <c r="C50" s="330" t="s">
        <v>633</v>
      </c>
    </row>
    <row r="51" spans="1:3" ht="52.5" customHeight="1">
      <c r="A51" s="328" t="s">
        <v>628</v>
      </c>
      <c r="B51" s="327" t="s">
        <v>632</v>
      </c>
      <c r="C51" s="329" t="s">
        <v>631</v>
      </c>
    </row>
    <row r="52" spans="1:3" ht="77.25" customHeight="1">
      <c r="A52" s="328" t="s">
        <v>628</v>
      </c>
      <c r="B52" s="327" t="s">
        <v>630</v>
      </c>
      <c r="C52" s="329" t="s">
        <v>629</v>
      </c>
    </row>
    <row r="53" spans="1:3" ht="35.25" customHeight="1">
      <c r="A53" s="328" t="s">
        <v>628</v>
      </c>
      <c r="B53" s="327" t="s">
        <v>627</v>
      </c>
      <c r="C53" s="281" t="s">
        <v>626</v>
      </c>
    </row>
    <row r="54" spans="1:3" ht="15.75">
      <c r="A54" s="326"/>
      <c r="B54" s="326"/>
      <c r="C54" s="326"/>
    </row>
    <row r="55" spans="1:3" ht="21" customHeight="1">
      <c r="A55" s="325" t="s">
        <v>625</v>
      </c>
      <c r="B55" s="324"/>
      <c r="C55" s="324"/>
    </row>
    <row r="56" spans="1:3" ht="18" customHeight="1">
      <c r="A56" s="325" t="s">
        <v>624</v>
      </c>
      <c r="B56" s="324"/>
      <c r="C56" s="324"/>
    </row>
    <row r="57" spans="1:3" ht="20.25" customHeight="1">
      <c r="A57" s="325" t="s">
        <v>623</v>
      </c>
      <c r="B57" s="324"/>
      <c r="C57" s="324"/>
    </row>
    <row r="58" spans="1:3" ht="12.75">
      <c r="A58" s="323"/>
      <c r="B58" s="323"/>
      <c r="C58" s="323"/>
    </row>
  </sheetData>
  <sheetProtection/>
  <mergeCells count="6">
    <mergeCell ref="A4:C4"/>
    <mergeCell ref="A5:B5"/>
    <mergeCell ref="C5:C6"/>
    <mergeCell ref="A55:C55"/>
    <mergeCell ref="A56:C56"/>
    <mergeCell ref="A57:C57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  <oddFooter>&amp;C&amp;"Times New Roman,обычный"&amp;13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</dc:creator>
  <cp:keywords/>
  <dc:description/>
  <cp:lastModifiedBy>User</cp:lastModifiedBy>
  <cp:lastPrinted>2011-12-20T00:13:30Z</cp:lastPrinted>
  <dcterms:created xsi:type="dcterms:W3CDTF">2002-11-03T23:52:07Z</dcterms:created>
  <dcterms:modified xsi:type="dcterms:W3CDTF">2012-01-24T23:54:26Z</dcterms:modified>
  <cp:category/>
  <cp:version/>
  <cp:contentType/>
  <cp:contentStatus/>
</cp:coreProperties>
</file>