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05" activeTab="5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</sheets>
  <definedNames>
    <definedName name="_xlnm.Print_Titles" localSheetId="1">'прил 2'!$9:$9</definedName>
  </definedNames>
  <calcPr fullCalcOnLoad="1" fullPrecision="0"/>
</workbook>
</file>

<file path=xl/sharedStrings.xml><?xml version="1.0" encoding="utf-8"?>
<sst xmlns="http://schemas.openxmlformats.org/spreadsheetml/2006/main" count="2956" uniqueCount="847">
  <si>
    <t>Наименование</t>
  </si>
  <si>
    <t>Код главы</t>
  </si>
  <si>
    <t>ПР</t>
  </si>
  <si>
    <t>ЦСР</t>
  </si>
  <si>
    <t>ВР</t>
  </si>
  <si>
    <t>001</t>
  </si>
  <si>
    <t>0106</t>
  </si>
  <si>
    <t>002</t>
  </si>
  <si>
    <t>003</t>
  </si>
  <si>
    <t>004</t>
  </si>
  <si>
    <t>Социальная политика</t>
  </si>
  <si>
    <t>0800</t>
  </si>
  <si>
    <t>Жилищно-коммунальное хозяйство</t>
  </si>
  <si>
    <t>011</t>
  </si>
  <si>
    <t>013</t>
  </si>
  <si>
    <t>014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</si>
  <si>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</si>
  <si>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</si>
  <si>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</si>
  <si>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</si>
  <si>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Итого  расходов:</t>
  </si>
  <si>
    <t>005</t>
  </si>
  <si>
    <t>012</t>
  </si>
  <si>
    <t>Общегосударственные вопросы</t>
  </si>
  <si>
    <t xml:space="preserve">Центральный аппарат </t>
  </si>
  <si>
    <t>0100</t>
  </si>
  <si>
    <t>0103</t>
  </si>
  <si>
    <t>0804</t>
  </si>
  <si>
    <t>0104</t>
  </si>
  <si>
    <t>0102</t>
  </si>
  <si>
    <t>070 00 00</t>
  </si>
  <si>
    <t>0115</t>
  </si>
  <si>
    <t>0112</t>
  </si>
  <si>
    <t>065 00 00</t>
  </si>
  <si>
    <t>0900</t>
  </si>
  <si>
    <t>0904</t>
  </si>
  <si>
    <t>Другие общегосударственные вопросы</t>
  </si>
  <si>
    <t>0400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</si>
  <si>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</si>
  <si>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</si>
  <si>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0300</t>
  </si>
  <si>
    <t>0309</t>
  </si>
  <si>
    <t>0700</t>
  </si>
  <si>
    <t>0701</t>
  </si>
  <si>
    <t>420 00 00</t>
  </si>
  <si>
    <t>0702</t>
  </si>
  <si>
    <t>421 00 00</t>
  </si>
  <si>
    <t xml:space="preserve">Обеспечение деятельности подведомственных учреждений </t>
  </si>
  <si>
    <t>423 00 00</t>
  </si>
  <si>
    <t>Молодежная политика  и оздоровление детей</t>
  </si>
  <si>
    <t>0707</t>
  </si>
  <si>
    <t>Другие вопросы в области образования</t>
  </si>
  <si>
    <t>0709</t>
  </si>
  <si>
    <t>447</t>
  </si>
  <si>
    <t>452 00 00</t>
  </si>
  <si>
    <t>0902</t>
  </si>
  <si>
    <t>Культура</t>
  </si>
  <si>
    <t>Дворцы и дома культуры, другие учреждения культуры и средств массовой информации</t>
  </si>
  <si>
    <t>0801</t>
  </si>
  <si>
    <t>440 00 00</t>
  </si>
  <si>
    <t>Музеи и постоянные выставки</t>
  </si>
  <si>
    <t>441 00 00</t>
  </si>
  <si>
    <t>Библиотеки</t>
  </si>
  <si>
    <t>442 00 00</t>
  </si>
  <si>
    <t>0806</t>
  </si>
  <si>
    <t>0901</t>
  </si>
  <si>
    <t>470 00 00</t>
  </si>
  <si>
    <t>Фельдшерско-акушерские пункты</t>
  </si>
  <si>
    <t>478 00 00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</si>
  <si>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</si>
  <si>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</si>
  <si>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</si>
  <si>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</si>
  <si>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</si>
  <si>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1006</t>
  </si>
  <si>
    <t>1004</t>
  </si>
  <si>
    <t>0500</t>
  </si>
  <si>
    <t>Национальная экономика</t>
  </si>
  <si>
    <t>0600</t>
  </si>
  <si>
    <t>Культура, кинематография, средства массовой информации</t>
  </si>
  <si>
    <t>Периодическая печать и издательства</t>
  </si>
  <si>
    <t>Резервные фонды</t>
  </si>
  <si>
    <t>Обслуживание государственного и муниципального долга</t>
  </si>
  <si>
    <t>Процентные платежи по муниципальному долгу</t>
  </si>
  <si>
    <t>Проведение мероприятий для детей и молодежи</t>
  </si>
  <si>
    <t>тыс.руб.</t>
  </si>
  <si>
    <t xml:space="preserve">Наименование разделов и подразделов 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</si>
  <si>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</si>
  <si>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</si>
  <si>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</si>
  <si>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</si>
  <si>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</si>
  <si>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</si>
  <si>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</si>
  <si>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</si>
  <si>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>Расходы на исполнение закона Амурской области "О социальных гарантиях педагогическим работникам области"</t>
  </si>
  <si>
    <t xml:space="preserve">Культура </t>
  </si>
  <si>
    <t>Другие вопросы в области культуры, кинематографии, средств массовой информации</t>
  </si>
  <si>
    <t>СОЦИАЛЬНАЯ ПОЛИТИКА</t>
  </si>
  <si>
    <t xml:space="preserve">Другие вопросы в области социальной политики </t>
  </si>
  <si>
    <t>ИТОГО РАСХОДОВ:</t>
  </si>
  <si>
    <t>Выполнение других обязательств государства</t>
  </si>
  <si>
    <t>Поликлиники, амбулатории, диагностические центры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</si>
  <si>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</si>
  <si>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Жилищное хозяйство</t>
  </si>
  <si>
    <t>0501</t>
  </si>
  <si>
    <t>0920000</t>
  </si>
  <si>
    <t>Финансовая поддержка на возвратной основе (увеличение задолженности по бюджетным кредитам)</t>
  </si>
  <si>
    <t>Финансовая поддержка на возвратной основе (уменьшение задолженности по бюджетным кредитам)</t>
  </si>
  <si>
    <t>Другие вопросы в области жилищно-коммунального хозяйства</t>
  </si>
  <si>
    <t>Целевые программы муниципальных образований</t>
  </si>
  <si>
    <t>795 00 00</t>
  </si>
  <si>
    <t>Мероприятия по проведению оздоровительной  кампании детей</t>
  </si>
  <si>
    <t>Совет народных депутатов Белогорского городского самоуправления</t>
  </si>
  <si>
    <t>Комитет имущественных отношений администрации города Белогорска</t>
  </si>
  <si>
    <t>Управление по делам  гражданской обороны и чрезвычайным ситуациям города Белогорска</t>
  </si>
  <si>
    <t>МУ "Отдел культуры администрации города Белогорска"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</si>
  <si>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</si>
  <si>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</si>
  <si>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</si>
  <si>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</si>
  <si>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Другие вопросы  в области жилищно-коммунального хозяйства</t>
  </si>
  <si>
    <t>Обеспечение  деятельности подведомственных учреждений</t>
  </si>
  <si>
    <t>Председатель представительного органа муниципального образования</t>
  </si>
  <si>
    <t>Глава муниципального образования</t>
  </si>
  <si>
    <t>Школы- детские сады, школы начальные, неполные средние и средние</t>
  </si>
  <si>
    <t>Процентные  платежи по долговым обязательствам</t>
  </si>
  <si>
    <t>Администрация города Белогорск</t>
  </si>
  <si>
    <t>Муниципальное учреждение финансовое управление администрации города Белогорска</t>
  </si>
  <si>
    <t>Учреждения по внешкольной работе с детьми</t>
  </si>
  <si>
    <t>000</t>
  </si>
  <si>
    <t>Приложение № 4</t>
  </si>
  <si>
    <t>к решению Белогорского городского Совета народных депутатов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</si>
  <si>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</si>
  <si>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</si>
  <si>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</si>
  <si>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Стационарная медицинская помощь</t>
  </si>
  <si>
    <t>Здравоохранение, физическая культура и спорт</t>
  </si>
  <si>
    <t xml:space="preserve">Скорая медицинская помощь 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</si>
  <si>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</si>
  <si>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</si>
  <si>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</si>
  <si>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</si>
  <si>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 xml:space="preserve"> Выполнение функций органами местного самоуправления</t>
  </si>
  <si>
    <t>500</t>
  </si>
  <si>
    <t>Прочие расходы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</si>
  <si>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</si>
  <si>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</si>
  <si>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 xml:space="preserve">Прочие расходы </t>
  </si>
  <si>
    <t>Выполнение функций бюджетными учреждениями</t>
  </si>
  <si>
    <t>420 99 00</t>
  </si>
  <si>
    <t>000 00 00</t>
  </si>
  <si>
    <t>002 00 00</t>
  </si>
  <si>
    <t>002 04 00</t>
  </si>
  <si>
    <t>002 11 00</t>
  </si>
  <si>
    <t>Периодические издания, учрежденные органами законодательной и исполнительной  власти</t>
  </si>
  <si>
    <t>457 00 00</t>
  </si>
  <si>
    <t>457 99 00</t>
  </si>
  <si>
    <t>002 03 00</t>
  </si>
  <si>
    <t>070 05 00</t>
  </si>
  <si>
    <t>Стационарная  медицинская помощь</t>
  </si>
  <si>
    <t>065 03 00</t>
  </si>
  <si>
    <t>Социальные выплаты</t>
  </si>
  <si>
    <t>421 99 00</t>
  </si>
  <si>
    <t>423 99 00</t>
  </si>
  <si>
    <t>432 00 00</t>
  </si>
  <si>
    <t>432 99 00</t>
  </si>
  <si>
    <t>452 99  00</t>
  </si>
  <si>
    <t>Выполнение функций  бюджетными учреждениями</t>
  </si>
  <si>
    <t>440 99 00</t>
  </si>
  <si>
    <t>441 99 00</t>
  </si>
  <si>
    <t>442 99 00</t>
  </si>
  <si>
    <t>Руководство и управление в сфере  установленных функций органов государственной власти субъектов Российской Федерации  и органов местного самоуправления</t>
  </si>
  <si>
    <t>452 99 00</t>
  </si>
  <si>
    <t>Больницы, клиники, госпитали, медико-санитарные части</t>
  </si>
  <si>
    <t>470 99 00</t>
  </si>
  <si>
    <t>Станции скорой и неотложной помощи</t>
  </si>
  <si>
    <t>477 99 00</t>
  </si>
  <si>
    <t>478 99 00</t>
  </si>
  <si>
    <t>471 99 00</t>
  </si>
  <si>
    <t>Реализация государственных функций, связанных с общегосударственным управлением</t>
  </si>
  <si>
    <t>092 00 00</t>
  </si>
  <si>
    <t>092 03 00</t>
  </si>
  <si>
    <t>0908</t>
  </si>
  <si>
    <t>795 04 00</t>
  </si>
  <si>
    <t>795 12 00</t>
  </si>
  <si>
    <t>Прочие мероприятия по благоустройству городских округов и поселений</t>
  </si>
  <si>
    <t>Охрана окружающей среды</t>
  </si>
  <si>
    <t>Сбор, удаление отходов и очистка сточных вод</t>
  </si>
  <si>
    <t>Сбор и удаление твердых отходов</t>
  </si>
  <si>
    <t>Удаление и очистка жидких отходов</t>
  </si>
  <si>
    <t>Дорожное хозяйство</t>
  </si>
  <si>
    <t>Управление дорожным хозяйством</t>
  </si>
  <si>
    <t>0503</t>
  </si>
  <si>
    <t>0407</t>
  </si>
  <si>
    <t>Лесное хозяйство</t>
  </si>
  <si>
    <t>0505</t>
  </si>
  <si>
    <t>0602</t>
  </si>
  <si>
    <t>0114</t>
  </si>
  <si>
    <t>795 13 00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</si>
  <si>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</si>
  <si>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</si>
  <si>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</si>
  <si>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0412</t>
  </si>
  <si>
    <t>КУЛЬТУРА, КИНЕМАТОГРАФИЯ,  СРЕДСТВА МАССОВОЙ ИНФОРМАЦИИ</t>
  </si>
  <si>
    <t>0910</t>
  </si>
  <si>
    <t>795 19 00</t>
  </si>
  <si>
    <t>600 05 00</t>
  </si>
  <si>
    <t>600 04 00</t>
  </si>
  <si>
    <t>600 03 00</t>
  </si>
  <si>
    <t>600 01 00</t>
  </si>
  <si>
    <t>600 00 00</t>
  </si>
  <si>
    <t>795 20 00</t>
  </si>
  <si>
    <t>795 18 00</t>
  </si>
  <si>
    <t>315 01 00</t>
  </si>
  <si>
    <t>400 01 00</t>
  </si>
  <si>
    <t>400 02 00</t>
  </si>
  <si>
    <t xml:space="preserve">Сбор,  удаление отходов и очистка сточных вод </t>
  </si>
  <si>
    <t>ЗДРАВООХРАНЕНИЕ, ФИЗИЧЕСКАЯ КУЛЬТУРА  И СПОРТ</t>
  </si>
  <si>
    <t>0302</t>
  </si>
  <si>
    <t>Органы внутренних дел</t>
  </si>
  <si>
    <t>Обеспечение деятельности подведомственных учреждений</t>
  </si>
  <si>
    <t>Резервные фонды местных администраций</t>
  </si>
  <si>
    <t>795 17 00</t>
  </si>
  <si>
    <t>МУ "Комитет по образованию, делам молодежи" администрации г.Белогорска</t>
  </si>
  <si>
    <t>3020000</t>
  </si>
  <si>
    <t>471 00  00</t>
  </si>
  <si>
    <t>007</t>
  </si>
  <si>
    <t>Поисковые и аварийно-спасательные учреждения</t>
  </si>
  <si>
    <t>3029900</t>
  </si>
  <si>
    <t>Приложение № 2</t>
  </si>
  <si>
    <t>к решению Белогорского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</si>
  <si>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</si>
  <si>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</si>
  <si>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795 21 00</t>
  </si>
  <si>
    <t>Руководитель контрольно-счетной палаты муниципального образования и его заместители</t>
  </si>
  <si>
    <t>0029900</t>
  </si>
  <si>
    <t xml:space="preserve">Лесное хозяйство </t>
  </si>
  <si>
    <t>Мероприятия в области охраны, восстановления и использования лесов</t>
  </si>
  <si>
    <t>292 02 00</t>
  </si>
  <si>
    <t>Выполнение функций государственными органами</t>
  </si>
  <si>
    <t>008</t>
  </si>
  <si>
    <t>795 01 00</t>
  </si>
  <si>
    <t>002 99 00</t>
  </si>
  <si>
    <t>Муниципальное учреждение "Единая диспетчерская служба г.Белогорска"</t>
  </si>
  <si>
    <t>795 11  00</t>
  </si>
  <si>
    <t>795 11 00</t>
  </si>
  <si>
    <t>Целевые программы муниципальных образований, в том числе:</t>
  </si>
  <si>
    <t>Целевые программы муниципальных образований,  в том числе:</t>
  </si>
  <si>
    <t>ГЦП "Развитие и сохранение культуры и искусства г.Белогорска на 2009-2010 годы"</t>
  </si>
  <si>
    <t>ГЦП "Обеспечение  жильем молодых семей на 2009-2010 годы"</t>
  </si>
  <si>
    <t>ГЦП "Реформирование и модернизация жилищно-коммунального комплекса г. Белогорска на 2009-2010 гг."</t>
  </si>
  <si>
    <t>002 25 00</t>
  </si>
  <si>
    <t>006</t>
  </si>
  <si>
    <t>Контрольно-счетная палата  муниципального образования города Белогорск</t>
  </si>
  <si>
    <t>202 67 00</t>
  </si>
  <si>
    <t xml:space="preserve">Плановые назначения на  2010 год </t>
  </si>
  <si>
    <t>522 02 00</t>
  </si>
  <si>
    <t>Организационное обеспечение деятельности административных комиссий</t>
  </si>
  <si>
    <t>522 03 00</t>
  </si>
  <si>
    <t>Организация деятельности  комиссий по делам несовершеннолетних и защите их прав</t>
  </si>
  <si>
    <t>522 07 00</t>
  </si>
  <si>
    <t>Социальная помощь</t>
  </si>
  <si>
    <t>505 36 02</t>
  </si>
  <si>
    <t>Финансовое обеспечение расходов по воспитанию и обучению  детей-инвалидов в дошкольных образовательных учреждениях</t>
  </si>
  <si>
    <t>522 08 00</t>
  </si>
  <si>
    <t>Иные безвозмездные и безвозвратные перечисления</t>
  </si>
  <si>
    <t>520 00 00</t>
  </si>
  <si>
    <t xml:space="preserve">Ежемесячное денежное вознаграждение за классное руководство </t>
  </si>
  <si>
    <t>520 09 00</t>
  </si>
  <si>
    <t>Ежемесячное денежное вознаграждение за классное руководство  за счет средств федерального  бюджета</t>
  </si>
  <si>
    <t>520 09 01</t>
  </si>
  <si>
    <t>520 09 02</t>
  </si>
  <si>
    <t>Обеспечение расходов на реализацию основных общеобразовательных программ в образовательных учреждениях</t>
  </si>
  <si>
    <t>520 25 00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</si>
  <si>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(федеральный бюджет)</t>
  </si>
  <si>
    <t>Содержание ребенка в семье опекуна и приемной семье, а также оплата труда приемного родителя за счет средств областного бюджета</t>
  </si>
  <si>
    <t>Выплаты 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</si>
  <si>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</si>
  <si>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</si>
  <si>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522 09 00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</si>
  <si>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 за счет средств  федерального  бюджета </t>
  </si>
  <si>
    <t>520 18 01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</si>
  <si>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средств областного бюджета</t>
  </si>
  <si>
    <t>520 18 02</t>
  </si>
  <si>
    <t>522 09 02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</si>
  <si>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за счет средств  областного бюджета</t>
  </si>
  <si>
    <t>Организация и осуществление деятельности по опеке и попечительству в отношении  несовершеннолетних лиц</t>
  </si>
  <si>
    <t>522 09 01</t>
  </si>
  <si>
    <t xml:space="preserve">Организация и осуществление деятельности по опеке и попечительству </t>
  </si>
  <si>
    <t>315 02 03</t>
  </si>
  <si>
    <t>Содержание автомобильных дорог общего пользования</t>
  </si>
  <si>
    <t>Оздоровление детей</t>
  </si>
  <si>
    <t>432 02 00</t>
  </si>
  <si>
    <t>ГЦП "Одаренные дети на 2009-2011 годы"</t>
  </si>
  <si>
    <t>795 05 00</t>
  </si>
  <si>
    <t>795 06 00</t>
  </si>
  <si>
    <t>ГЦП "Лицензирование образовательных учреждений на 2009 -2011 годы"</t>
  </si>
  <si>
    <t>795 07 00</t>
  </si>
  <si>
    <t>795 08 00</t>
  </si>
  <si>
    <t>ГЦП "Развитие дошкольного образования на 2009-2011 годы"</t>
  </si>
  <si>
    <t>795 09 00</t>
  </si>
  <si>
    <t>795 10 00</t>
  </si>
  <si>
    <t>795 00  00</t>
  </si>
  <si>
    <t>795 23 00</t>
  </si>
  <si>
    <t>795 14 00</t>
  </si>
  <si>
    <t>ГЦП "Обеспечение безопасности дорожного движения в г. Белогорске на 2009-2012 годы"</t>
  </si>
  <si>
    <t>795 15 00</t>
  </si>
  <si>
    <t>795 25 00</t>
  </si>
  <si>
    <t>ГЦП "Противодействие злоупотреблению наркотическими средствами и их незаконному обороту на 2010-2014 годы"</t>
  </si>
  <si>
    <t>ГЦП "Содействие развитию и поддержка малого и среднего  предпринимательства в г. Белогорске на 2009-2010 годы"</t>
  </si>
  <si>
    <t>795 16 00</t>
  </si>
  <si>
    <t>795 27 00</t>
  </si>
  <si>
    <t>795 29 00</t>
  </si>
  <si>
    <t xml:space="preserve">Плановые назначения на 2010 год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</si>
  <si>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</si>
  <si>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</si>
  <si>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</si>
  <si>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</si>
  <si>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ГЦП «Здоровый ребенок на 2009-2010 годы»</t>
  </si>
  <si>
    <t>ГЦП «Предупреждение и борьба с социально значимыми заболеваниями в г. Белогорске на 2010-2012 годы»</t>
  </si>
  <si>
    <t>795 26 00</t>
  </si>
  <si>
    <t>Мероприятия в области строительства, архитектуры и градостроительства</t>
  </si>
  <si>
    <t>338 00 00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</si>
  <si>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</si>
  <si>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>Раз</t>
  </si>
  <si>
    <t>Функционирование органов в сфере национальной безопасности и правоохранительной деятельности</t>
  </si>
  <si>
    <t>795 02 00</t>
  </si>
  <si>
    <t>795 03 00</t>
  </si>
  <si>
    <t>795 31 00</t>
  </si>
  <si>
    <t>Транспорт</t>
  </si>
  <si>
    <t>Закупка автотранспортных средств и коммунальной техники</t>
  </si>
  <si>
    <t>340 07 07</t>
  </si>
  <si>
    <t xml:space="preserve">340 07 07 </t>
  </si>
  <si>
    <t>0408</t>
  </si>
  <si>
    <t>Коммунальное хозяйство</t>
  </si>
  <si>
    <t>524 28 00</t>
  </si>
  <si>
    <t>Расходы по организации коммунального хозяйства</t>
  </si>
  <si>
    <t>0502</t>
  </si>
  <si>
    <t>Муниципальное учреждение "Служба по обеспечению деятельности органов местного самоуправления" города Белогорск</t>
  </si>
  <si>
    <t>009</t>
  </si>
  <si>
    <t>093 99 00</t>
  </si>
  <si>
    <t>Учреждения по обеспечению хозяйственного обслуживания</t>
  </si>
  <si>
    <t>093 00 00</t>
  </si>
  <si>
    <t>Приобретение и сопровождение программного обеспечения, используемого финансовыми органами муниципальных образований при организации исполнения местных бюджетов и учета сведений о земельных участках, расположенных в границах муниципальных образований</t>
  </si>
  <si>
    <t>524 24 00</t>
  </si>
  <si>
    <t>625 14 00</t>
  </si>
  <si>
    <t xml:space="preserve">Бюджетные инвестиции </t>
  </si>
  <si>
    <t>Комплектование книжных фондов библиотек муниципальных образований</t>
  </si>
  <si>
    <t>450 06 00</t>
  </si>
  <si>
    <t>Функционирование высшего должностного лица субъекта РФ и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</si>
  <si>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</si>
  <si>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в том числе в части расходов на заготовку топлива м/б</t>
  </si>
  <si>
    <t>Пенсии</t>
  </si>
  <si>
    <t>490 00 00</t>
  </si>
  <si>
    <t>Выплаты муниципальной доплаты к пенсии</t>
  </si>
  <si>
    <t>490 05 00</t>
  </si>
  <si>
    <t>092 03 08</t>
  </si>
  <si>
    <t>524 18 00</t>
  </si>
  <si>
    <t>360 00 00</t>
  </si>
  <si>
    <t>Поддержка жилищного хозяйства</t>
  </si>
  <si>
    <t>Мероприятия в области жилищного хозяйства</t>
  </si>
  <si>
    <t>360 03 00</t>
  </si>
  <si>
    <t xml:space="preserve"> Бюджетные инвестиции</t>
  </si>
  <si>
    <t>625 04 00</t>
  </si>
  <si>
    <t>Субсидии некоммерческим организациям</t>
  </si>
  <si>
    <t>600 05 01</t>
  </si>
  <si>
    <t>019</t>
  </si>
  <si>
    <t>Подпрограмма "Обеспечение жильем молодых семей"</t>
  </si>
  <si>
    <t xml:space="preserve"> Мероприятия в области социальной политики</t>
  </si>
  <si>
    <t xml:space="preserve">104 02 00 </t>
  </si>
  <si>
    <t>068</t>
  </si>
  <si>
    <t>625 05 00</t>
  </si>
  <si>
    <t>Подпрограмма "Совершенствование питания в общеобразовательных  учреждениях"</t>
  </si>
  <si>
    <t>625 22 09</t>
  </si>
  <si>
    <t>Государственное управление охраной на территориях  муниципальных образований</t>
  </si>
  <si>
    <t>ГЦП "Развитие агропромышленного комплекса муниципального образования города Белогорск на 2010-2012 годы"</t>
  </si>
  <si>
    <t>ГЦП "Развитие социальной и инженерной инфраструктуры города  Белогорска на период до 2013 года"</t>
  </si>
  <si>
    <t>ДЦП "Развитие социальной и инженерной инфраструктуры территории Амурской области на период до 2013 года"</t>
  </si>
  <si>
    <t>ГЦП "Развитие  физической культуры и спорта на территории  города Белогорска на 2009-2011 годы"</t>
  </si>
  <si>
    <t>Расходы на оплату исполнительных документов по взысканию денежных средств за счет казны муниципального образования</t>
  </si>
  <si>
    <t>Развитие улично-дорожной сети</t>
  </si>
  <si>
    <t>ГЦП " Накопление имущества радиационной, химической, биологической и медицинской  защиты в запасе городского округа города Белогорск в период 2009-2021 годы"</t>
  </si>
  <si>
    <t>Ежемесячное  денежное вознаграждение за классное руководство за счет средств федерального бюджета</t>
  </si>
  <si>
    <t>Ежемесячное  денежное вознаграждение за классное руководство за счет средств областного бюджета</t>
  </si>
  <si>
    <t>ГЦП "Организация  летнего отдыха, оздоровления и занятости детей и подростков на 2009-2011 годы"</t>
  </si>
  <si>
    <t>ГЦП "Безопасность образовательного учреждения на 2009-2012 годы"</t>
  </si>
  <si>
    <t>ГЦП "Совершенствование организации питания в образовательных учреждениях на 2009-2012 годы"</t>
  </si>
  <si>
    <t>ГЦП "Патриотическое воспитание жителей г.Белогорска на 2009-2011 годы"</t>
  </si>
  <si>
    <t>МУ "Управление здравоохранения Администрации города Белогорск"</t>
  </si>
  <si>
    <t>ГЦП "Совершенствование первичной   медико-санитарной помощи в г. Белогорске на 2010-2012 годы"</t>
  </si>
  <si>
    <t>Код</t>
  </si>
  <si>
    <t>ДЦП "Переселение граждан из жилищного фонда, признанного  непригодным для проживания , или с высоким уровнем износа в Амурской области" на 2009-2010 годы</t>
  </si>
  <si>
    <t>ГЦП "Переселение граждан из ветхого и аварийного жилищного фонда города  Белогорска  на 2009-2010 гг." м/б</t>
  </si>
  <si>
    <t>Субсидии для финансового обеспечения развития Муниципального автономного учреждения "Единая служба по содержанию дорог и благоустройству города Белогорска в рамках программы</t>
  </si>
  <si>
    <t>ГЦП" Меры адресной поддержки  отдельных категорий граждан  г.Белогорска  на 2009 - 2011 годы"</t>
  </si>
  <si>
    <t>Субсидии на реализацию ДЦП" Обеспечение жильем молодых семей на 2009-2010 г."</t>
  </si>
  <si>
    <t>ГЦП "Развитие единого информационного образовательного пространства муниципальной системы образования г.Белогорска на 2010-2013 годы"</t>
  </si>
  <si>
    <t>в том числе:</t>
  </si>
  <si>
    <t>6250300</t>
  </si>
  <si>
    <t>ДЦП "Модернизация  коммунальной инфраструктуры  Амурской области на 2009-2010гг."</t>
  </si>
  <si>
    <t>514 05 00</t>
  </si>
  <si>
    <t>625 06 30</t>
  </si>
  <si>
    <t>100 46 02</t>
  </si>
  <si>
    <t>524 17 00</t>
  </si>
  <si>
    <t>524 00 00</t>
  </si>
  <si>
    <t>Финансовое обеспечение расходных обязательств, возникающих при выполнении полномочий органов местного самоуправления</t>
  </si>
  <si>
    <t>Текущий ремонт и материально-техническое оснащение муниципальных стационарных детских оздоровительных лагерей</t>
  </si>
  <si>
    <t>524 19 00</t>
  </si>
  <si>
    <t>524 19 03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</si>
  <si>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из средств областного бюджета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</si>
  <si>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из средств местного бюджета</t>
  </si>
  <si>
    <t>625 22 11</t>
  </si>
  <si>
    <t>Подпрограмма "Обеспечение пожарной и антитеррористической безопасности образовательных учреждений" из средств областного бюджета</t>
  </si>
  <si>
    <t>625 11 03</t>
  </si>
  <si>
    <t>ДЦП "Развитие и сохранение культуры и искусства  Амурской области" на 2009-2010 годы в части ремонта памятников</t>
  </si>
  <si>
    <t>Субсидии МАУ "Единая диспетчерская служба" г.Белогорска</t>
  </si>
  <si>
    <t>5140500</t>
  </si>
  <si>
    <t>ФЦП "Экономическое и социальное развитие Дальнего Востока и Забайкалья на период до 2013 года"</t>
  </si>
  <si>
    <t>МУ Управление жилищно-коммунального хозяйства Администрации г. Белогорск</t>
  </si>
  <si>
    <t>ГЦП "Поэтапный переход на отпуск коммунальных ресурсов (тепловой энергии, горячей и холодной воды, электрической энергии) потребителям в соответствии с показаниями коллективных (общедомовых) приборов учета потребления ресурсов г. Белогорска в 2010 году"</t>
  </si>
  <si>
    <t>ГЦП" Капитальный ремонт  многоквартирных домов на территории  муниципального образования  г. Белогорск  в 2010 году"."</t>
  </si>
  <si>
    <t>010</t>
  </si>
  <si>
    <t>МУ"Управление по физической культуре и спорту Администрации города Белогорск"</t>
  </si>
  <si>
    <t>625 11 02</t>
  </si>
  <si>
    <t>795 32 00</t>
  </si>
  <si>
    <t>Субсидии на софинансирование расходов на закупку автотранспортных средств и коммунальной техники</t>
  </si>
  <si>
    <t>340 07 02</t>
  </si>
  <si>
    <t>340 07 05</t>
  </si>
  <si>
    <t>Субсидии МАУ "Ритуальные услуги"</t>
  </si>
  <si>
    <t>ДЦП "Развитие и сохранение культуры и искусства  Амурской области" на 2009-2010 годы в части приобретения компьютерной техники для обеспечения доступа населения области к Интернет-ресурсам</t>
  </si>
  <si>
    <t>Проведение противоаварийных мероприятий в зданиях государственных и муниципальных образовательных учреждений за счет средств  областного бюджета</t>
  </si>
  <si>
    <t>Осуществление полномочий по подготовке проведения статистических переписей</t>
  </si>
  <si>
    <t>001 43 00</t>
  </si>
  <si>
    <t>5243000</t>
  </si>
  <si>
    <t>Расходы на обеспечения повышения степени  благоустройства жилых домов ветеранов Великой Отечественной войны, включая расходы на строительство и подключение систем коммунальной инфраструктуры</t>
  </si>
  <si>
    <t xml:space="preserve"> Прочие расходы</t>
  </si>
  <si>
    <t>774 00 00</t>
  </si>
  <si>
    <t xml:space="preserve">Субсидия на поддержку производства и реализации молока личных подворий граждан по ДЦП "Развитие сельского хозяйства и регулирование рынков сельхоз продукции, сырья и продовольствия Амурской области на 2009-2012 годы" на 2010 год </t>
  </si>
  <si>
    <t>Содержание ребенка в семье опекуна и приемной семье, а также оплата труда приемного родителя за счет средств федерального бюджета</t>
  </si>
  <si>
    <t>340 07 06</t>
  </si>
  <si>
    <t>Закупка автотранспортных средств для обеспечения деятельности учреждений здравоохранения за счет федерального бюджета</t>
  </si>
  <si>
    <t>Закупка автотранспортных средств для обеспечения деятельности учреждений здравоохранения за счет областного бюджета</t>
  </si>
  <si>
    <t>0405</t>
  </si>
  <si>
    <t>Сельское хозяйство и рыболовство</t>
  </si>
  <si>
    <t>ГЦП "Энергосбережение и повышение энергетической эффективности на территории  муниципального образования г.Белогорск на 2010-2014 годы"</t>
  </si>
  <si>
    <t>Адресная программа "Поэтапный переход на отпуск ресурсов" (тепловой энергии, горячей и холодной воды, электрической энергии, газа ) потребителям в соответствии с показаниями коллективных (общедомовых) приборов учета потребления таких ресурсов на территории Амурской области в 2010 году"</t>
  </si>
  <si>
    <t xml:space="preserve">Инвестиционная программа ремонт  зданий   социального приюта Росинка </t>
  </si>
  <si>
    <t>Другие вопросы в области социальной политики</t>
  </si>
  <si>
    <t xml:space="preserve"> Приобретение музыкальных инструментов для обеспечения образовательного процесса в образовательных учреждениях дополнительного образования детей (школа искусств, музыкальная школа) в рамках долгосрочной целевой программы "Развитие и сохранение культуры и искусства Амурской области" на 2009-2010 годы</t>
  </si>
  <si>
    <t>625 11 05</t>
  </si>
  <si>
    <t>505 36 01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</si>
  <si>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федерального бюджета</t>
  </si>
  <si>
    <t xml:space="preserve">ДЦП "Развитие  физической культуры и спорта в Амурской области на 2009-2011годы"  </t>
  </si>
  <si>
    <t>6252100</t>
  </si>
  <si>
    <t>Финансовое 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</si>
  <si>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522 00 00</t>
  </si>
  <si>
    <t>436 15 02</t>
  </si>
  <si>
    <t>Финансовое обеспечение  расходных обязательств возникающих при выполнении полномочий органов местного самоуправления</t>
  </si>
  <si>
    <t>452 00  00</t>
  </si>
  <si>
    <t>6252105</t>
  </si>
  <si>
    <t>Мероприятия по строительству спортивных объектов  муниципальной собственности</t>
  </si>
  <si>
    <t>Отчет об исполнении расходов по ведомственной структуре местного бюджета за 2010 год</t>
  </si>
  <si>
    <t>Исполнено  за    2010 год</t>
  </si>
  <si>
    <t>% исполнения</t>
  </si>
  <si>
    <t>Отчет об исполнении расходов местного бюджета по разделам, подразделам функциональной классификации расходов бюджетов РФ  за 2010 год</t>
  </si>
  <si>
    <t>ГЦП "Развитие дорожной сети г.Белогорска на 2009-2014 гг."</t>
  </si>
  <si>
    <t xml:space="preserve">Выполнение функций органами местного самоуправления </t>
  </si>
  <si>
    <t>0605</t>
  </si>
  <si>
    <t>Другие вопросы в области охраны окружающей среды</t>
  </si>
  <si>
    <t>ГЦП "Профилактика правонарушений  в  г.Белогорск на 2010 -2012 годы"</t>
  </si>
  <si>
    <t>Субсидии бюджетам городских округов на бюджетные инвестиции для модернизации объектов коммунальной инфраструктуры</t>
  </si>
  <si>
    <t>Мероприятия в области социальной политики</t>
  </si>
  <si>
    <t>Софинансирование расходов  на обеспечение  повышения  степени благоустройства жилых домов  ветеранов Великой Отечественной  войны,  включая расходы  на строительство  и подключение  систем коммунальной инфраструктуры</t>
  </si>
  <si>
    <t>Организация  и осуществление и деятельности по и попечительству  в отношении  совершеннолетних лиц, признанных  судом недееспособными вследствие психического расстройства или ограничения  судом в дееспособности вследствие  злоупотребления спиртными напитками и наркотическими  средствами</t>
  </si>
  <si>
    <t>23.06.2011  №  43/269
__________2010 г. № ____</t>
  </si>
  <si>
    <t>ВСЕГО ДОХОДОВ:</t>
  </si>
  <si>
    <t xml:space="preserve">Межбюджетные трансферты  бюджетам городских округов на обеспечение расходов на реализацию основных общеобразовательных программ в  общеобразовательных учреждениях  </t>
  </si>
  <si>
    <t>00020204999040000151</t>
  </si>
  <si>
    <t>Прочие межбюджетные трансферты, передаваемые бюджетам городских округов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</si>
  <si>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</si>
  <si>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00020204025040000151</t>
  </si>
  <si>
    <t>Иные  межбюджетные  трансферты</t>
  </si>
  <si>
    <t>00020204000000000151</t>
  </si>
  <si>
    <t xml:space="preserve">Субвенции бюджетам городских  округов на организационное  обеспечение деятельности административных комиссий </t>
  </si>
  <si>
    <t>00020203999040000151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</si>
  <si>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ограничения  судом в дееспособности вследствие  злоупотребления спиртными напитками и наркотическими  средствами.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</si>
  <si>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</si>
  <si>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городских округов на  дополнительные гарантии  по социальной поддержке детей-сирот и детей, оставшихся без попечения родителей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</si>
  <si>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</si>
  <si>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</si>
  <si>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</si>
  <si>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>Прочие  субвенции</t>
  </si>
  <si>
    <t>Субвенции бюджетам городских округов на осуществление полномочий по подготовке проведения статистических переписей</t>
  </si>
  <si>
    <t>00020203002040000151</t>
  </si>
  <si>
    <t>Субвенции бюджетам  городских  округов на   денежные выплаты  медицинскому персоналу фельдшерско-акушерских пунктов, врачам, фельдшерам и медицинским сестрам скорой медицинской помощи".</t>
  </si>
  <si>
    <t>00020203055040000151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</si>
  <si>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</si>
  <si>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00020203029040000151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</si>
  <si>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</si>
  <si>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>00020203027040000151</t>
  </si>
  <si>
    <t>Субвенции  бюджетам городских  округов   на обеспечение жилыми помещениями детей-сирот, детей, оставшихся без попечения родителей, а также детей, находящихся под опекой, (попечительством), не имеющих закрепленного жилого помещения.</t>
  </si>
  <si>
    <t>00020203026040000151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</si>
  <si>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</si>
  <si>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</si>
  <si>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Субвенции  из областного  бюджета</t>
  </si>
  <si>
    <t>Субсидии на реализацию мероприятий по строительству спортивных объектов  муниципальной собственности в рамках ДЦП "Развитие физической культуры и спорта в Амурской области на 2009-2011 годы"</t>
  </si>
  <si>
    <t>00020202999040000151</t>
  </si>
  <si>
    <t>Субсидия на приобретение музыкальных инструментов для обеспечения образовательного процесса в образовательных учреждениях дополнительного образования детей (школа искусств, музыкальная школа)</t>
  </si>
  <si>
    <t>Субсидии на мероприятия по поэтапному переходу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территории Амурской области 2010 году</t>
  </si>
  <si>
    <t>Субсидии на обеспечение повышения степени благоустройства жилых домов ветеранов ВОВ, включая расходы на строительство и подключение систем коммунальной инфраструктуры.</t>
  </si>
  <si>
    <t>ДЦП " Развитие и сохранение культуры и искусства Амурской области на 2009-2010гг." Субсидии бюджетам муниципальных образований  на софинансирование  расходов, связанных  с приобретением  компьютерной  техники для обеспечения  доступа населения области к Интернет-ресурсам в 2010 году.</t>
  </si>
  <si>
    <t>Субсидии бюджетам  муниципальных образований  на поддержку производства  и реализации молока  личных подворий  граждан  по ДЦП " Развитие сельского хозяйства  и регулирования  рынков  сельскохозяйственной  продукции, сырья и продовольствия  Амурской области  на 2009-2012 годы" на 2010год.</t>
  </si>
  <si>
    <t>Субсидии бюджетам муниципальных образований  на реализацию ДЦП "Обеспечение пожарной и антитеррористической безопасности общеобразовательных учреждений".</t>
  </si>
  <si>
    <t>Субсидии бюджетам муниципальных образований  на текущий ремонт и материально-техническое оснащение муниципальных стационарных детских оздоровительных лагерей.</t>
  </si>
  <si>
    <t>Субсидии бюджетам городских округов на софинансирование расходов, связанных с частичной оплатой стоимости путевок для детей работающих граждан в организации отдыха  и оздоровления детей в каникулярное время</t>
  </si>
  <si>
    <t>ДЦП "Развитие и сохранение культуры и искусства Амурской области" на 2009-2011 годы (софинансирование расходов, связанных с ремонтом памятников воинам-амурцам, погибшим в годы ВОВ и войны с Японией 1945 год.)</t>
  </si>
  <si>
    <t>Субсидии бюджетам муниципальных образований на софинансирование расходов  по развитию улично-дорожной сети</t>
  </si>
  <si>
    <t>Субсидии бюджетам муниципальных образований на реализацию подпрограммы "Совершенствование питания в образовательных учреждениях Амурской области"</t>
  </si>
  <si>
    <t>Субсидии  бюджетам  городских  округов на софинансирование расходов по  приобретению  и сопровождению программного обеспечения, используемого  финансовыми  органами   при организации  исполнения местных бюджетов и учета  сведений о земельных участках, расположенных  в границах  муниципальных образований на 2010 год</t>
  </si>
  <si>
    <t>Субсидии  бюджетам городских  округов  на софинансирование  расходов  по организации коммунального  хозяйства.</t>
  </si>
  <si>
    <t xml:space="preserve">Прочие субсидии  </t>
  </si>
  <si>
    <t xml:space="preserve">Субсидии  бюджетам  городских  округов на  реализацию  ДЦП "Обеспечение  жильем  молодых  семей на 2009-2010гг." на 2010год. </t>
  </si>
  <si>
    <t>00020202008040000151</t>
  </si>
  <si>
    <t>Субсидии бюджетам  городских округов  на проведение противоаварийных мероприятий в зданиях муниципальных общеобразовательных учреждений</t>
  </si>
  <si>
    <t>00020202105040000151</t>
  </si>
  <si>
    <t xml:space="preserve">Субсидии бюджетам городских округов на закупку автотранспортных средств для обеспечения деятельности учреждений здравоохранения </t>
  </si>
  <si>
    <t>00020202102040000151</t>
  </si>
  <si>
    <t>Субсидии бюджетам городских округов на закупку автотранспортных  средств и коммунальной техники (за счет средств областного бюджета)</t>
  </si>
  <si>
    <t>Субсидии бюджетам городских округов на закупку автотранспортных  средств и коммунальной техники (за счет средств федерального бюджета)</t>
  </si>
  <si>
    <t>ФЦП "Экономическое  и социальное развитие Дальнего Востока  и Забайкалья  на период до 2013 года.Субсидии бюджетам городских округов  на бюджетные инвестиции в объекты  капитального  строительства собственности  муниципальных  образований. (фед./б-т)( объект капитального строительства  "Детская поликлиника на 450 посещений в день"</t>
  </si>
  <si>
    <t>00020202077040000151</t>
  </si>
  <si>
    <t>ДЦП " Модернизация коммунальной инфраструктуры Амурской области на 2009-2010гг". Субсидии бюджетам городских округов на бюджетные инвестиции  для модернизации объектов  коммунальной инфраструктуры</t>
  </si>
  <si>
    <t>00020202078040000151</t>
  </si>
  <si>
    <t>Субсидии бюджетам городских округов  на бюджетные инвестиции в объекты  капитального  строительства собственности  муниципальных  образований. (обл./б-т)</t>
  </si>
  <si>
    <t>Субсидии  из областного  бюджета</t>
  </si>
  <si>
    <t>Дотации  бюджетам городских округов на доведение финансовой помощи до уровня 2009 года</t>
  </si>
  <si>
    <t>00020201999040000151</t>
  </si>
  <si>
    <t>Дотации бюджетам городских округов  на поддержку мер  по обеспечению  сбалансированности  бюджетов</t>
  </si>
  <si>
    <t>00020201003040000151</t>
  </si>
  <si>
    <t xml:space="preserve">Дотации  бюджетам  городских  округов  на выравнивание бюджетной обеспеченности </t>
  </si>
  <si>
    <t>00020201001040000151</t>
  </si>
  <si>
    <t>БЕЗВОЗМЕЗДНЫЕ ПОСТУПЛЕНИЯ</t>
  </si>
  <si>
    <t>00020200000000000000</t>
  </si>
  <si>
    <t>ИТОГО  ДОХОДОВ:</t>
  </si>
  <si>
    <t>Возврат остатков субсидий,  субвенций  и иных  межбюджетных  трансфертов, имеющих целевое назначение, прошлых лет, из бюджетов городских округов</t>
  </si>
  <si>
    <t>00011904000040000151</t>
  </si>
  <si>
    <t>ВОЗВРАТ ОСТАТКОВ СУБСИДИЙ,  СУБВЕНЦИЙ  И ИНЫХ  МЕЖБЮДЖЕТНЫХ ТРАНСФЕРТОВ, ИМЕЮЩИХ ЦЕЛЕВОЕ  НАЗНАЧЕНИЕ, ПРОШЛЫХ ЛЕТ</t>
  </si>
  <si>
    <t>00011900000000000000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</si>
  <si>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</si>
  <si>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</si>
  <si>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</si>
  <si>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</si>
  <si>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</si>
  <si>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</si>
  <si>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</si>
  <si>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</si>
  <si>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</si>
  <si>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00011632000040000140</t>
  </si>
  <si>
    <t>Денежные взыскания (штрафы) за административные правонарушения в области дорожного движения</t>
  </si>
  <si>
    <t>00011630000010000140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</si>
  <si>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</si>
  <si>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</si>
  <si>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Денежные взыскания (штрафы) за нарушение земельного законодательства </t>
  </si>
  <si>
    <t>00011625060010000140</t>
  </si>
  <si>
    <t>Денежные взыскания (штрафы) за нарушение законодательства  в   области  охраны окружающей среды</t>
  </si>
  <si>
    <t>00011625050010000140</t>
  </si>
  <si>
    <t>Денежные взыскания (штрафы) за нарушение законодательства  об охране  и использовании животного мира</t>
  </si>
  <si>
    <t>00011625030010000140</t>
  </si>
  <si>
    <t>Денежные взыскания (штрафы) за нарушение законодательства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</si>
  <si>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00011625000010000140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</si>
  <si>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</si>
  <si>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</si>
  <si>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</si>
  <si>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00011606000010000140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</si>
  <si>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</si>
  <si>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00011603030010000140</t>
  </si>
  <si>
    <t>Денежные взыскания ( штрафы) за нарушение законодательства о налогах и сборах, предусмотренные ст.116,117,118,  п.1и2 ст.120, ст.125,126,128,129,129.1,132,133,134,135,135.1 НК РФ</t>
  </si>
  <si>
    <t>00011603010010000140</t>
  </si>
  <si>
    <t>ШТРАФЫ, САНКЦИИ, ВОЗМЕЩЕНИЕ УЩЕРБА</t>
  </si>
  <si>
    <t>00011600000000000000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</si>
  <si>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автономных учреждений).</t>
  </si>
  <si>
    <t>00011406024040000430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</si>
  <si>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</si>
  <si>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</si>
  <si>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реализации иного имущества, находящегося в собственности городских округов( за исключением имущества муниципальных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</si>
  <si>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00011402033040000410</t>
  </si>
  <si>
    <t>ДОХОДЫ ОТ ПРОДАЖИ МАТЕРИАЛЬНЫХ И НЕМАТЕРИАЛЬНЫХ АКТИВОВ</t>
  </si>
  <si>
    <t>00011400000000000000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</si>
  <si>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</si>
  <si>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00011303040040000130</t>
  </si>
  <si>
    <t>ДОХОДЫ ОТ ОКАЗАНИЯ ПЛАТНЫХ УСЛУГ И КОМПЕНСАЦИИ ЗАТРАТ ГОСУДАРСТВА</t>
  </si>
  <si>
    <t>00011300000000000000</t>
  </si>
  <si>
    <t>Плата за негативное воздействие на окружающую среду</t>
  </si>
  <si>
    <t>00011201000010000120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</si>
  <si>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</si>
  <si>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</si>
  <si>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</si>
  <si>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</si>
  <si>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</si>
  <si>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00011107014040000120</t>
  </si>
  <si>
    <t>Доходы, получаемые в виде арендной  платы, а также средства от продажи права на заключение договоров аренды  за земли находящиеся в собственности городских округов, (за исключением земельных участков муниципальных автономных учреждений.</t>
  </si>
  <si>
    <t>00011105024040000120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</si>
  <si>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</si>
  <si>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00011105010040000120</t>
  </si>
  <si>
    <t>Проценты, полученные от предоставления бюджетных кредитов внутри страны за счет средств бюджетов городских округов</t>
  </si>
  <si>
    <t>00011103040040000120</t>
  </si>
  <si>
    <t>ДОХОДЫ ОТ ИСПОЛЬЗОВАНИЯ ИМУЩЕСТВА, НАХОДЯЩЕГОСЯ В ГОСУДАРСТВЕННОЙ И МУНИЦИПАЛЬНОЙ СОБСТВЕННОСТИ,  в том числе:</t>
  </si>
  <si>
    <t>00011100000000000000</t>
  </si>
  <si>
    <t>НЕНАЛОГОВЫЕ ДОХОДЫ</t>
  </si>
  <si>
    <t>в 5 раз</t>
  </si>
  <si>
    <t>Земельный налог ( по обязательствам, возникшим до 1 января 2006года), мобилизуемый на территориях городских округов</t>
  </si>
  <si>
    <t>00010904050040000110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</si>
  <si>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</si>
  <si>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</si>
  <si>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в 2 раза</t>
  </si>
  <si>
    <t>ЗАДОЛЖЕННОСТЬ И ПЕРЕРАСЧЕТЫ ПО ОТМЕНЕННЫМ НАЛОГАМ, СБОРАМ И ИНЫМ ОБЯЗАТЕЛЬНЫМ ПЛАТЕЖАМ</t>
  </si>
  <si>
    <t>00010900000000000000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</si>
  <si>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округов.</t>
  </si>
  <si>
    <t>00010807173011000110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</si>
  <si>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приёмом квалификационных экзаменов на получение права на управление транспортными средствами</t>
  </si>
  <si>
    <t>00010807140010000110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</si>
  <si>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</si>
  <si>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</si>
  <si>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</si>
  <si>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00010803010010000110</t>
  </si>
  <si>
    <t>ГОСУДАРСТВЕННАЯ ПОШЛИНА</t>
  </si>
  <si>
    <t>00010800000000000000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</si>
  <si>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</si>
  <si>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</si>
  <si>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</si>
  <si>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00010606012040000110</t>
  </si>
  <si>
    <t>Земельный налог</t>
  </si>
  <si>
    <t>00010606000000000110</t>
  </si>
  <si>
    <t>Налог на игорный бизнес</t>
  </si>
  <si>
    <t>00010605000020000110</t>
  </si>
  <si>
    <t>Транспортный налог с физических лиц</t>
  </si>
  <si>
    <t>00010604012020000110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</si>
  <si>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</si>
  <si>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</si>
  <si>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НАЛОГИ НА ИМУЩЕСТВО</t>
  </si>
  <si>
    <t>00010600000000000000</t>
  </si>
  <si>
    <t>Единый сельскохозяйственный налог</t>
  </si>
  <si>
    <t>00010503000010000110</t>
  </si>
  <si>
    <t>Единый налог на вмененный доход для отдельных видов деятельности</t>
  </si>
  <si>
    <t>00010502000020000110</t>
  </si>
  <si>
    <t>НАЛОГИ НА СОВОКУПНЫЙ ДОХОД</t>
  </si>
  <si>
    <t>00010500000000000000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</si>
  <si>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заёмных (кредитных) средств </t>
  </si>
  <si>
    <t>00010102040010000110</t>
  </si>
  <si>
    <t>Налог на доходы физических лиц с доходов, полученных физическими лицами, не являющимися налоговыми резидентами РФ</t>
  </si>
  <si>
    <t>00010102030010000110</t>
  </si>
  <si>
    <t>Налог на доходы физических лиц с доходов, облагаемых по налоговой ставке, установленной п. 1 ст.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</si>
  <si>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00010102022010000110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</si>
  <si>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</si>
  <si>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00010102021010000110</t>
  </si>
  <si>
    <t>Налог на доходы физических лиц с доходов, полученных  физическими  лицами, являющимися  налоговыми  резидентами РФ в виде дивидендов от долевого участия в деятельности организаций</t>
  </si>
  <si>
    <t>00010102010010000110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</si>
  <si>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</si>
  <si>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</si>
  <si>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</si>
  <si>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</si>
  <si>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ДОХОДЫ</t>
  </si>
  <si>
    <t>00010000000000000000</t>
  </si>
  <si>
    <t>Исполнено за 2010 год</t>
  </si>
  <si>
    <t xml:space="preserve">Плановые назначения  на 2010 год                         </t>
  </si>
  <si>
    <t>Наименование показателей</t>
  </si>
  <si>
    <t>Коды бюджетной классификации Российской Федерации</t>
  </si>
  <si>
    <t>за 2010 год</t>
  </si>
  <si>
    <t xml:space="preserve">Отчет об исполнении доходов местного бюджета </t>
  </si>
  <si>
    <t>23.06.2011  №  43/269</t>
  </si>
  <si>
    <t>Приложение №1</t>
  </si>
  <si>
    <t xml:space="preserve">  </t>
  </si>
  <si>
    <t>ВСЕГО:</t>
  </si>
  <si>
    <t>Итого по разделу 7:</t>
  </si>
  <si>
    <t>ГЦП "Развитие физической культуры и спорта на территории города Белогорска на 2009-2011 годы"</t>
  </si>
  <si>
    <t>7.1.</t>
  </si>
  <si>
    <t xml:space="preserve">   7. МУ "Управление по физической культуре и спорту Администрации города Белогорск"</t>
  </si>
  <si>
    <t>Итого по разделу 6:</t>
  </si>
  <si>
    <t>6.1</t>
  </si>
  <si>
    <t>6. Управление по делам гражданской обороны и чрезвычайным ситуациям города Белогорска</t>
  </si>
  <si>
    <t>Итого по разделу 5:</t>
  </si>
  <si>
    <t>ГЦП"Энергосбережение и повышение энергетической эффективности на территории муниципального образования г.Белогорск на 2010-2014 годы"</t>
  </si>
  <si>
    <t>5.10.</t>
  </si>
  <si>
    <t>5.9.</t>
  </si>
  <si>
    <t>ГЦП "Профилактика  правонарушений  в г. Белогорск на 2010-2012 годы"</t>
  </si>
  <si>
    <t>5.8.</t>
  </si>
  <si>
    <t>5.7.</t>
  </si>
  <si>
    <t>5.6.</t>
  </si>
  <si>
    <t>ГЦП "Переселение граждан из ветхого и аварийного жилищного фонда  города Белогорска  на 2009-2010 гг."</t>
  </si>
  <si>
    <t>5.5.</t>
  </si>
  <si>
    <t>ГЦП "Обеспечение жильем молодых семей на 2009-2010 годы"</t>
  </si>
  <si>
    <t>5.4.</t>
  </si>
  <si>
    <t>ГЦП "Реформирование и модернизация жилищно-коммунального комплекса г.Белогорска на 2009-2010 гг."</t>
  </si>
  <si>
    <t>5.3.</t>
  </si>
  <si>
    <t>ГЦП "Развитие дорожной сети города Белогорска на 2009-2014 гг."</t>
  </si>
  <si>
    <t>5.2.</t>
  </si>
  <si>
    <t>ГЦП "Меры адресной поддержки отдельных категорий граждан г. Белогорска  на 2009 - 2011 годы"</t>
  </si>
  <si>
    <t>5.1.</t>
  </si>
  <si>
    <t>5. МУ Управление жилищно-коммунального хозяйства Администрации г. Белогорск</t>
  </si>
  <si>
    <t>Итого по разделу 4:</t>
  </si>
  <si>
    <t>4.7.</t>
  </si>
  <si>
    <t>4.6.</t>
  </si>
  <si>
    <t>ГЦП "Развитие дорожной сети г. Белогорска на 2009-2014 гг."</t>
  </si>
  <si>
    <t>4.5.</t>
  </si>
  <si>
    <t>4.4.</t>
  </si>
  <si>
    <t>ГЦП "Развитие социальной и инженерной инфраструктуры города Белогорска на период до 2013 года"</t>
  </si>
  <si>
    <t>4.3.</t>
  </si>
  <si>
    <t>ГЦП "Содействие развитию и поддержка малого и среднего предпринимательства в г.Белогорске на 2009-2010 годы"</t>
  </si>
  <si>
    <t>4.2.</t>
  </si>
  <si>
    <t>4.1.</t>
  </si>
  <si>
    <t>4.  Администрация города Белогорск</t>
  </si>
  <si>
    <t>Итого по разделу 3:</t>
  </si>
  <si>
    <t>3.13.</t>
  </si>
  <si>
    <t>3.12.</t>
  </si>
  <si>
    <t>3.11.</t>
  </si>
  <si>
    <t>3.10.</t>
  </si>
  <si>
    <t>ГЦП "Профилактика правонарушений в  г. Белогорск на 2010 - 2012 годы"</t>
  </si>
  <si>
    <t>3.9.</t>
  </si>
  <si>
    <t>ГЦП "Патриотическое  воспитание жителей г.Белогорска на 2009-2011 годы"</t>
  </si>
  <si>
    <t>3.8.</t>
  </si>
  <si>
    <t>3.7.</t>
  </si>
  <si>
    <t>3.6.</t>
  </si>
  <si>
    <t>3.5.</t>
  </si>
  <si>
    <t>3.4.</t>
  </si>
  <si>
    <t>ГЦП "Лицензирование образовательных учреждений на 2009-2011 годы"</t>
  </si>
  <si>
    <t>3.3.</t>
  </si>
  <si>
    <t>ГЦП "Организация летнего отдыха, оздоровления и занятости детей и подростков на 2009 - 2011 годы"</t>
  </si>
  <si>
    <t>3.2.</t>
  </si>
  <si>
    <t>Оздоровление и занятость детей и подростков в каникулярное время</t>
  </si>
  <si>
    <t>2.2.</t>
  </si>
  <si>
    <t>3.1.</t>
  </si>
  <si>
    <t>3. МУ "Комитет по образованию, делам молодежи" администрации г. Белогорска</t>
  </si>
  <si>
    <t>Итого по разделу 2:</t>
  </si>
  <si>
    <t>ГЦП "Развитие и сохранение культуры и искусства  г.Белогорска на 2009-2010 годы"</t>
  </si>
  <si>
    <t>2.1.</t>
  </si>
  <si>
    <t>2. МУ "Отдел культуры администрации города Белогорска"</t>
  </si>
  <si>
    <t>Итого по разделу 1:</t>
  </si>
  <si>
    <t>1.4.</t>
  </si>
  <si>
    <t>ГЦП «Предупреждение и борьба с социально значимыми заболеваниями в  г.Белогорске на 2010-2012 годы»</t>
  </si>
  <si>
    <t>1.3.</t>
  </si>
  <si>
    <t>1.2.</t>
  </si>
  <si>
    <t>ГЦП "Совершенствование первичной   медико-санитарной помощи в г.Белогорске на 2010-2012 годы"</t>
  </si>
  <si>
    <t>1.1.</t>
  </si>
  <si>
    <t>1.  МУ " Управление здравоохранения Администрации города Белогорск"</t>
  </si>
  <si>
    <t>Наименование  раздела/программы</t>
  </si>
  <si>
    <t>№ п/п</t>
  </si>
  <si>
    <t>тыс. руб.</t>
  </si>
  <si>
    <t xml:space="preserve">предусмотренных к финансированию из местного бюджета за  2010 год </t>
  </si>
  <si>
    <t xml:space="preserve"> Отчет об исполнении городских целевых программ,</t>
  </si>
  <si>
    <t xml:space="preserve">23.06.2011  №  43/269
</t>
  </si>
  <si>
    <t>к решению Белогорского  городского Совета народных депутатов</t>
  </si>
  <si>
    <t>Приложение № 5</t>
  </si>
  <si>
    <t>Итого источников внутреннего финансирования дефицита бюджета</t>
  </si>
  <si>
    <t>Возврат бюджетных кредитов, предоставленных юридическим лицам из бюджетов городских округов в валюте РФ</t>
  </si>
  <si>
    <t>00301060501040000640</t>
  </si>
  <si>
    <t>Возврат бюджетных кредитов, предоставленных внутри страны в валюте РФ</t>
  </si>
  <si>
    <t>00301060500000000600</t>
  </si>
  <si>
    <t>Уменьшение прочих остатков денежных средств местного бюджета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</si>
  <si>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</si>
  <si>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</si>
  <si>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</si>
  <si>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</si>
  <si>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</si>
  <si>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</si>
  <si>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00301050000000000600</t>
  </si>
  <si>
    <t>Увеличение прочих остатков денежных средств местного бюджета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</si>
  <si>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</si>
  <si>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</si>
  <si>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</si>
  <si>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</si>
  <si>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</si>
  <si>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</si>
  <si>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00301050000000000500</t>
  </si>
  <si>
    <t>Изменение остатков средств на счетах по учету средств бюджета</t>
  </si>
  <si>
    <t>00301050000000000000</t>
  </si>
  <si>
    <t>Погашение  кредитов от других бюджетов бюджетной системы Российской Федерации  местным бюджетом в валюте Российской Федерации</t>
  </si>
  <si>
    <t>00301030000040000810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</si>
  <si>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</si>
  <si>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00301030000000000800</t>
  </si>
  <si>
    <t>Получение кредитов от других бюджетов бюджетной системы Российской Федерации  местным бюджетом в валюте Российской Федерации</t>
  </si>
  <si>
    <t>00301030000040000710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</si>
  <si>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</si>
  <si>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00301030000000000700</t>
  </si>
  <si>
    <t>Бюджетные кредиты от других бюджетов бюджетной системы Российской Федерации</t>
  </si>
  <si>
    <t>00301030000000000000</t>
  </si>
  <si>
    <t>Погашение местным бюджетом  кредитов, предоставленных кредитными организациями в валюте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</si>
  <si>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</si>
  <si>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</si>
  <si>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</si>
  <si>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>Получение кредитов от кредитных организаций местным бюджетом в валюте Российской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</si>
  <si>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</si>
  <si>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</si>
  <si>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</si>
  <si>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</si>
  <si>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</si>
  <si>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>2</t>
  </si>
  <si>
    <t>1</t>
  </si>
  <si>
    <t>Исполнено за 2010 г.</t>
  </si>
  <si>
    <t>Плановые назначения на 2010 г.</t>
  </si>
  <si>
    <t>дефицита местного бюджета за 2010 год</t>
  </si>
  <si>
    <t>Отчет об исполнении источников внутреннего финансирования</t>
  </si>
  <si>
    <t>Приложение № 3</t>
  </si>
  <si>
    <t>МОУ ДОДООЛ "Мелиоратор"</t>
  </si>
  <si>
    <t>2.17.</t>
  </si>
  <si>
    <t>МОУ "Гимназия искусств"</t>
  </si>
  <si>
    <t>2.16.</t>
  </si>
  <si>
    <t>МУ "Комитет по образованию, делам молодежи"</t>
  </si>
  <si>
    <t>2.15.</t>
  </si>
  <si>
    <t>МОУ ДОД Дом детского творчества</t>
  </si>
  <si>
    <t>2.14.</t>
  </si>
  <si>
    <t>МОУ ДОД ДЮСШ № 3</t>
  </si>
  <si>
    <t>2.13.</t>
  </si>
  <si>
    <t>МОУ ДОД ДЮСШ № 1</t>
  </si>
  <si>
    <t>2.12.</t>
  </si>
  <si>
    <t>МОУ СОШ № 17</t>
  </si>
  <si>
    <t>2.11.</t>
  </si>
  <si>
    <t>МОУ СОШ №10</t>
  </si>
  <si>
    <t>2.10.</t>
  </si>
  <si>
    <t>МОУ СОШ № 5</t>
  </si>
  <si>
    <t>2.9.</t>
  </si>
  <si>
    <t>МДОУ № 11, МДОУ№ 44</t>
  </si>
  <si>
    <t>2.8.</t>
  </si>
  <si>
    <t>МДОУ № 125</t>
  </si>
  <si>
    <t>2.7.</t>
  </si>
  <si>
    <t>МДОУ № 54</t>
  </si>
  <si>
    <t>2.6.</t>
  </si>
  <si>
    <t>МДОУ № 46</t>
  </si>
  <si>
    <t>2.5.</t>
  </si>
  <si>
    <t>МДОУ № 45</t>
  </si>
  <si>
    <t>2.4.</t>
  </si>
  <si>
    <t>МДОУ № 44</t>
  </si>
  <si>
    <t>2.3.</t>
  </si>
  <si>
    <t>МДОУ № 12</t>
  </si>
  <si>
    <t>МДОУ № 11</t>
  </si>
  <si>
    <t>2. МУ "Комитет по образованию, делам молодежи" администрации г. Белогорска</t>
  </si>
  <si>
    <t>МЛПУ "Белогорская городская больница" (терапевтическое отделение)</t>
  </si>
  <si>
    <t>1.5.</t>
  </si>
  <si>
    <t>МЛПУ "Белогорская городская больница" (инфекционное отделение)</t>
  </si>
  <si>
    <t>МЛПУ "Белогорская городская больница" (хирургический корпус)</t>
  </si>
  <si>
    <t>МЛПУ "Белогорская городская больница" (кожное отделение)</t>
  </si>
  <si>
    <t>МЛПУ "Белогорская городская больница" (административный корпус)</t>
  </si>
  <si>
    <t>1 . МУ "Управление здравоохранения Администрации города Белогорск"</t>
  </si>
  <si>
    <t xml:space="preserve">Сметная стоимость </t>
  </si>
  <si>
    <t>Наименование объектов</t>
  </si>
  <si>
    <t>Отчет об исполнении адресной инвестиционной программы за 2010 год</t>
  </si>
  <si>
    <t>Приложение № 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</si>
</sst>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00"/>
    <numFmt numFmtId="170" formatCode="0.00000"/>
    <numFmt numFmtId="171" formatCode="_-* #,##0.0_р_._-;\-* #,##0.0_р_._-;_-* &quot;-&quot;?_р_.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11" fillId="0" borderId="0" xfId="0" applyFont="1" applyAlignment="1">
      <alignment horizontal="center" wrapText="1"/>
    </xf>
    <xf numFmtId="0" fontId="12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49" fontId="5" fillId="0" borderId="0" xfId="0" applyNumberFormat="1" applyFont="1" applyBorder="1" applyAlignment="1">
      <alignment horizontal="right" vertical="top"/>
    </xf>
    <xf numFmtId="0" fontId="5" fillId="0" borderId="11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5" fillId="0" borderId="0" xfId="0" applyFont="1" applyFill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3" fontId="3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/>
    </xf>
    <xf numFmtId="0" fontId="11" fillId="0" borderId="16" xfId="0" applyFont="1" applyBorder="1" applyAlignment="1">
      <alignment vertical="top" wrapText="1"/>
    </xf>
    <xf numFmtId="0" fontId="12" fillId="0" borderId="11" xfId="0" applyFont="1" applyBorder="1" applyAlignment="1">
      <alignment wrapText="1"/>
    </xf>
    <xf numFmtId="0" fontId="11" fillId="0" borderId="14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0" fontId="11" fillId="0" borderId="16" xfId="0" applyFont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12" fillId="0" borderId="17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53" applyFont="1" applyFill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10" xfId="54" applyFont="1" applyFill="1" applyBorder="1" applyAlignment="1">
      <alignment vertical="top" wrapText="1"/>
      <protection/>
    </xf>
    <xf numFmtId="49" fontId="6" fillId="0" borderId="10" xfId="54" applyNumberFormat="1" applyFont="1" applyFill="1" applyBorder="1" applyAlignment="1">
      <alignment horizontal="center" shrinkToFit="1"/>
      <protection/>
    </xf>
    <xf numFmtId="164" fontId="6" fillId="0" borderId="10" xfId="54" applyNumberFormat="1" applyFont="1" applyFill="1" applyBorder="1" applyAlignment="1">
      <alignment horizontal="right" shrinkToFit="1"/>
      <protection/>
    </xf>
    <xf numFmtId="164" fontId="7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shrinkToFit="1"/>
    </xf>
    <xf numFmtId="0" fontId="6" fillId="0" borderId="10" xfId="58" applyFont="1" applyFill="1" applyBorder="1" applyAlignment="1">
      <alignment vertical="top" wrapText="1"/>
      <protection/>
    </xf>
    <xf numFmtId="164" fontId="8" fillId="0" borderId="10" xfId="0" applyNumberFormat="1" applyFont="1" applyFill="1" applyBorder="1" applyAlignment="1">
      <alignment horizontal="right"/>
    </xf>
    <xf numFmtId="49" fontId="6" fillId="0" borderId="10" xfId="55" applyNumberFormat="1" applyFont="1" applyFill="1" applyBorder="1" applyAlignment="1">
      <alignment horizontal="center" shrinkToFit="1"/>
      <protection/>
    </xf>
    <xf numFmtId="49" fontId="6" fillId="0" borderId="10" xfId="57" applyNumberFormat="1" applyFont="1" applyFill="1" applyBorder="1" applyAlignment="1">
      <alignment horizontal="center" shrinkToFit="1"/>
      <protection/>
    </xf>
    <xf numFmtId="0" fontId="8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6" fillId="0" borderId="10" xfId="59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164" fontId="5" fillId="0" borderId="17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11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12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34" borderId="17" xfId="0" applyNumberFormat="1" applyFont="1" applyFill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5" fillId="0" borderId="21" xfId="0" applyFont="1" applyBorder="1" applyAlignment="1">
      <alignment/>
    </xf>
    <xf numFmtId="164" fontId="11" fillId="0" borderId="17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55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0" fontId="6" fillId="0" borderId="10" xfId="56" applyFont="1" applyFill="1" applyBorder="1" applyAlignment="1">
      <alignment vertical="top" wrapText="1"/>
      <protection/>
    </xf>
    <xf numFmtId="0" fontId="11" fillId="0" borderId="20" xfId="0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164" fontId="5" fillId="0" borderId="22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vertical="center"/>
    </xf>
    <xf numFmtId="0" fontId="6" fillId="0" borderId="10" xfId="0" applyFont="1" applyFill="1" applyBorder="1" applyAlignment="1">
      <alignment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 horizontal="center" vertical="top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vertical="top" wrapText="1"/>
    </xf>
    <xf numFmtId="0" fontId="5" fillId="34" borderId="24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35" borderId="23" xfId="0" applyFont="1" applyFill="1" applyBorder="1" applyAlignment="1">
      <alignment horizontal="left" vertical="top" wrapText="1"/>
    </xf>
    <xf numFmtId="0" fontId="5" fillId="35" borderId="24" xfId="0" applyFont="1" applyFill="1" applyBorder="1" applyAlignment="1">
      <alignment horizontal="left" vertical="top" wrapText="1"/>
    </xf>
    <xf numFmtId="0" fontId="5" fillId="35" borderId="2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32" fillId="0" borderId="23" xfId="0" applyFont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2" fillId="0" borderId="23" xfId="0" applyFont="1" applyBorder="1" applyAlignment="1">
      <alignment horizontal="left" vertical="top" wrapText="1"/>
    </xf>
    <xf numFmtId="0" fontId="32" fillId="0" borderId="24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9" fontId="33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4" fillId="35" borderId="10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NumberFormat="1" applyFont="1" applyAlignment="1">
      <alignment horizontal="left" vertical="center" wrapText="1" indent="15"/>
    </xf>
    <xf numFmtId="0" fontId="5" fillId="0" borderId="0" xfId="0" applyNumberFormat="1" applyFont="1" applyAlignment="1">
      <alignment horizontal="left" vertical="top" wrapText="1" indent="15"/>
    </xf>
    <xf numFmtId="0" fontId="4" fillId="0" borderId="0" xfId="0" applyNumberFormat="1" applyFont="1" applyAlignment="1">
      <alignment horizontal="left" vertical="center" wrapText="1" indent="15"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35" fillId="0" borderId="0" xfId="0" applyFont="1" applyAlignment="1">
      <alignment horizontal="right"/>
    </xf>
    <xf numFmtId="16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3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16" fontId="5" fillId="0" borderId="10" xfId="0" applyNumberFormat="1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6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58" fillId="0" borderId="0" xfId="52" applyFont="1">
      <alignment/>
      <protection/>
    </xf>
    <xf numFmtId="0" fontId="58" fillId="0" borderId="0" xfId="52" applyNumberFormat="1" applyFont="1">
      <alignment/>
      <protection/>
    </xf>
    <xf numFmtId="0" fontId="9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37" fillId="0" borderId="10" xfId="52" applyFont="1" applyBorder="1">
      <alignment/>
      <protection/>
    </xf>
    <xf numFmtId="49" fontId="13" fillId="0" borderId="23" xfId="52" applyNumberFormat="1" applyFont="1" applyBorder="1" applyAlignment="1">
      <alignment horizontal="left" wrapText="1"/>
      <protection/>
    </xf>
    <xf numFmtId="49" fontId="13" fillId="0" borderId="21" xfId="52" applyNumberFormat="1" applyFont="1" applyBorder="1" applyAlignment="1">
      <alignment horizontal="left" wrapText="1"/>
      <protection/>
    </xf>
    <xf numFmtId="0" fontId="59" fillId="0" borderId="10" xfId="52" applyFont="1" applyBorder="1">
      <alignment/>
      <protection/>
    </xf>
    <xf numFmtId="0" fontId="9" fillId="0" borderId="10" xfId="52" applyFont="1" applyBorder="1">
      <alignment/>
      <protection/>
    </xf>
    <xf numFmtId="49" fontId="10" fillId="0" borderId="10" xfId="52" applyNumberFormat="1" applyFont="1" applyBorder="1" applyAlignment="1">
      <alignment vertical="top" wrapText="1"/>
      <protection/>
    </xf>
    <xf numFmtId="49" fontId="9" fillId="0" borderId="10" xfId="52" applyNumberFormat="1" applyFont="1" applyBorder="1" applyAlignment="1">
      <alignment vertical="top"/>
      <protection/>
    </xf>
    <xf numFmtId="49" fontId="13" fillId="0" borderId="10" xfId="52" applyNumberFormat="1" applyFont="1" applyBorder="1" applyAlignment="1">
      <alignment vertical="top" wrapText="1"/>
      <protection/>
    </xf>
    <xf numFmtId="49" fontId="37" fillId="0" borderId="10" xfId="52" applyNumberFormat="1" applyFont="1" applyBorder="1" applyAlignment="1">
      <alignment vertical="top"/>
      <protection/>
    </xf>
    <xf numFmtId="164" fontId="9" fillId="0" borderId="10" xfId="52" applyNumberFormat="1" applyFont="1" applyBorder="1">
      <alignment/>
      <protection/>
    </xf>
    <xf numFmtId="164" fontId="37" fillId="0" borderId="10" xfId="52" applyNumberFormat="1" applyFont="1" applyBorder="1">
      <alignment/>
      <protection/>
    </xf>
    <xf numFmtId="0" fontId="60" fillId="0" borderId="10" xfId="52" applyFont="1" applyBorder="1" applyAlignment="1">
      <alignment horizontal="center" vertical="center" wrapText="1"/>
      <protection/>
    </xf>
    <xf numFmtId="0" fontId="38" fillId="0" borderId="10" xfId="52" applyFont="1" applyBorder="1" applyAlignment="1">
      <alignment horizontal="center" vertical="center" wrapText="1"/>
      <protection/>
    </xf>
    <xf numFmtId="49" fontId="38" fillId="0" borderId="10" xfId="52" applyNumberFormat="1" applyFont="1" applyBorder="1" applyAlignment="1">
      <alignment horizontal="center" vertical="center"/>
      <protection/>
    </xf>
    <xf numFmtId="0" fontId="61" fillId="0" borderId="10" xfId="52" applyFont="1" applyBorder="1" applyAlignment="1">
      <alignment horizontal="center" vertical="top" wrapText="1"/>
      <protection/>
    </xf>
    <xf numFmtId="0" fontId="13" fillId="0" borderId="10" xfId="52" applyFont="1" applyBorder="1" applyAlignment="1">
      <alignment horizontal="center" wrapText="1"/>
      <protection/>
    </xf>
    <xf numFmtId="49" fontId="13" fillId="0" borderId="10" xfId="52" applyNumberFormat="1" applyFont="1" applyBorder="1" applyAlignment="1">
      <alignment horizontal="center" vertical="top"/>
      <protection/>
    </xf>
    <xf numFmtId="0" fontId="39" fillId="0" borderId="0" xfId="52" applyFont="1" applyAlignment="1">
      <alignment horizontal="right"/>
      <protection/>
    </xf>
    <xf numFmtId="0" fontId="10" fillId="0" borderId="0" xfId="52" applyFont="1">
      <alignment/>
      <protection/>
    </xf>
    <xf numFmtId="0" fontId="40" fillId="0" borderId="0" xfId="52" applyFont="1" applyAlignment="1">
      <alignment horizontal="center"/>
      <protection/>
    </xf>
    <xf numFmtId="0" fontId="10" fillId="0" borderId="0" xfId="52" applyFont="1" applyAlignment="1">
      <alignment horizontal="left" vertical="top" wrapText="1" indent="20"/>
      <protection/>
    </xf>
    <xf numFmtId="0" fontId="10" fillId="0" borderId="0" xfId="52" applyFont="1" applyAlignment="1">
      <alignment horizontal="left" vertical="top" wrapText="1" indent="25"/>
      <protection/>
    </xf>
    <xf numFmtId="0" fontId="13" fillId="0" borderId="0" xfId="52" applyFont="1" applyAlignment="1">
      <alignment horizontal="left" vertical="top" wrapText="1" indent="25"/>
      <protection/>
    </xf>
    <xf numFmtId="0" fontId="35" fillId="0" borderId="0" xfId="0" applyFont="1" applyAlignment="1">
      <alignment/>
    </xf>
    <xf numFmtId="171" fontId="36" fillId="0" borderId="10" xfId="0" applyNumberFormat="1" applyFont="1" applyBorder="1" applyAlignment="1">
      <alignment/>
    </xf>
    <xf numFmtId="0" fontId="36" fillId="0" borderId="23" xfId="0" applyFont="1" applyBorder="1" applyAlignment="1">
      <alignment horizontal="left"/>
    </xf>
    <xf numFmtId="0" fontId="36" fillId="0" borderId="21" xfId="0" applyFont="1" applyBorder="1" applyAlignment="1">
      <alignment horizontal="left"/>
    </xf>
    <xf numFmtId="0" fontId="35" fillId="0" borderId="0" xfId="0" applyFont="1" applyBorder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164" fontId="5" fillId="35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36" fillId="0" borderId="0" xfId="0" applyFont="1" applyFill="1" applyAlignment="1">
      <alignment/>
    </xf>
    <xf numFmtId="0" fontId="4" fillId="0" borderId="0" xfId="0" applyFont="1" applyFill="1" applyAlignment="1">
      <alignment horizontal="left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3" xfId="54"/>
    <cellStyle name="Обычный 14" xfId="55"/>
    <cellStyle name="Обычный 15" xfId="56"/>
    <cellStyle name="Обычный 16" xfId="57"/>
    <cellStyle name="Обычный 7" xfId="58"/>
    <cellStyle name="Обычный 9" xfId="59"/>
    <cellStyle name="Плохой" xfId="60"/>
    <cellStyle name="Пояснение" xfId="61"/>
    <cellStyle name="Примечание" xfId="62"/>
    <cellStyle name="Примечание 10" xfId="63"/>
    <cellStyle name="Примечание 11" xfId="64"/>
    <cellStyle name="Примечание 12" xfId="65"/>
    <cellStyle name="Примечание 2" xfId="66"/>
    <cellStyle name="Примечание 3" xfId="67"/>
    <cellStyle name="Примечание 4" xfId="68"/>
    <cellStyle name="Примечание 5" xfId="69"/>
    <cellStyle name="Примечание 6" xfId="70"/>
    <cellStyle name="Примечание 7" xfId="71"/>
    <cellStyle name="Примечание 8" xfId="72"/>
    <cellStyle name="Примечание 9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B15" sqref="B15:D15"/>
    </sheetView>
  </sheetViews>
  <sheetFormatPr defaultColWidth="9.00390625" defaultRowHeight="12.75"/>
  <cols>
    <col min="1" max="1" width="19.625" style="0" customWidth="1"/>
    <col min="2" max="2" width="14.00390625" style="0" customWidth="1"/>
    <col min="4" max="4" width="39.25390625" style="0" customWidth="1"/>
    <col min="5" max="5" width="12.375" style="0" customWidth="1"/>
    <col min="6" max="6" width="12.25390625" style="0" customWidth="1"/>
  </cols>
  <sheetData>
    <row r="1" spans="3:7" ht="15" customHeight="1">
      <c r="C1" s="1"/>
      <c r="D1" s="240" t="s">
        <v>671</v>
      </c>
      <c r="E1" s="240"/>
      <c r="F1" s="240"/>
      <c r="G1" s="240"/>
    </row>
    <row r="2" spans="3:7" ht="31.5" customHeight="1">
      <c r="C2" s="1"/>
      <c r="D2" s="239" t="s">
        <v>132</v>
      </c>
      <c r="E2" s="239"/>
      <c r="F2" s="239"/>
      <c r="G2" s="239"/>
    </row>
    <row r="3" spans="3:7" ht="14.25" customHeight="1">
      <c r="C3" s="1"/>
      <c r="D3" s="238" t="s">
        <v>670</v>
      </c>
      <c r="E3" s="238"/>
      <c r="F3" s="238"/>
      <c r="G3" s="238"/>
    </row>
    <row r="4" spans="1:7" ht="19.5">
      <c r="A4" s="237" t="s">
        <v>669</v>
      </c>
      <c r="B4" s="237"/>
      <c r="C4" s="237"/>
      <c r="D4" s="237"/>
      <c r="E4" s="237"/>
      <c r="F4" s="237"/>
      <c r="G4" s="237"/>
    </row>
    <row r="5" spans="1:7" ht="19.5">
      <c r="A5" s="237" t="s">
        <v>668</v>
      </c>
      <c r="B5" s="237"/>
      <c r="C5" s="237"/>
      <c r="D5" s="237"/>
      <c r="E5" s="237"/>
      <c r="F5" s="237"/>
      <c r="G5" s="237"/>
    </row>
    <row r="6" spans="1:7" ht="15">
      <c r="A6" s="236"/>
      <c r="B6" s="236"/>
      <c r="C6" s="236"/>
      <c r="D6" s="236"/>
      <c r="E6" s="26"/>
      <c r="G6" s="22" t="s">
        <v>85</v>
      </c>
    </row>
    <row r="7" spans="1:7" ht="60">
      <c r="A7" s="232" t="s">
        <v>667</v>
      </c>
      <c r="B7" s="235" t="s">
        <v>666</v>
      </c>
      <c r="C7" s="234"/>
      <c r="D7" s="233"/>
      <c r="E7" s="232" t="s">
        <v>665</v>
      </c>
      <c r="F7" s="232" t="s">
        <v>664</v>
      </c>
      <c r="G7" s="232" t="s">
        <v>464</v>
      </c>
    </row>
    <row r="8" spans="1:7" ht="12.75">
      <c r="A8" s="136">
        <v>1</v>
      </c>
      <c r="B8" s="231">
        <v>2</v>
      </c>
      <c r="C8" s="230"/>
      <c r="D8" s="229"/>
      <c r="E8" s="136">
        <v>3</v>
      </c>
      <c r="F8" s="136">
        <v>4</v>
      </c>
      <c r="G8" s="136">
        <v>5</v>
      </c>
    </row>
    <row r="9" spans="1:7" ht="24" customHeight="1">
      <c r="A9" s="200" t="s">
        <v>663</v>
      </c>
      <c r="B9" s="164" t="s">
        <v>662</v>
      </c>
      <c r="C9" s="163"/>
      <c r="D9" s="162"/>
      <c r="E9" s="161">
        <f>E10+E17+E20+E27+E32</f>
        <v>411613</v>
      </c>
      <c r="F9" s="161">
        <f>F10+F17+F20+F27+F32</f>
        <v>426810.7</v>
      </c>
      <c r="G9" s="160">
        <f>F9/E9*100</f>
        <v>103.7</v>
      </c>
    </row>
    <row r="10" spans="1:7" ht="20.25" customHeight="1">
      <c r="A10" s="200" t="s">
        <v>661</v>
      </c>
      <c r="B10" s="209" t="s">
        <v>660</v>
      </c>
      <c r="C10" s="208"/>
      <c r="D10" s="207"/>
      <c r="E10" s="212">
        <f>E11</f>
        <v>317000</v>
      </c>
      <c r="F10" s="212">
        <f>F11</f>
        <v>333803</v>
      </c>
      <c r="G10" s="165">
        <f>F10/E10*100</f>
        <v>105.3</v>
      </c>
    </row>
    <row r="11" spans="1:7" ht="24" customHeight="1">
      <c r="A11" s="200" t="s">
        <v>659</v>
      </c>
      <c r="B11" s="228" t="s">
        <v>658</v>
      </c>
      <c r="C11" s="227"/>
      <c r="D11" s="226"/>
      <c r="E11" s="166">
        <f>E12+E13+E14+E15+E16</f>
        <v>317000</v>
      </c>
      <c r="F11" s="166">
        <f>F12+F13+F14+F15+F16</f>
        <v>333803</v>
      </c>
      <c r="G11" s="165">
        <f>F11/E11*100</f>
        <v>105.3</v>
      </c>
    </row>
    <row r="12" spans="1:7" ht="48.75" customHeight="1">
      <c r="A12" s="200" t="s">
        <v>657</v>
      </c>
      <c r="B12" s="194" t="s">
        <v>656</v>
      </c>
      <c r="C12" s="196"/>
      <c r="D12" s="195"/>
      <c r="E12" s="166">
        <v>80</v>
      </c>
      <c r="F12" s="178">
        <v>63.8</v>
      </c>
      <c r="G12" s="165">
        <f>F12/E12*100</f>
        <v>79.8</v>
      </c>
    </row>
    <row r="13" spans="1:7" ht="94.5" customHeight="1">
      <c r="A13" s="200" t="s">
        <v>655</v>
      </c>
      <c r="B13" s="194" t="s">
        <v>654</v>
      </c>
      <c r="C13" s="196"/>
      <c r="D13" s="195"/>
      <c r="E13" s="166">
        <v>312789</v>
      </c>
      <c r="F13" s="178">
        <v>328927.7</v>
      </c>
      <c r="G13" s="165">
        <f>F13/E13*100</f>
        <v>105.2</v>
      </c>
    </row>
    <row r="14" spans="1:7" ht="80.25" customHeight="1">
      <c r="A14" s="200" t="s">
        <v>653</v>
      </c>
      <c r="B14" s="194" t="s">
        <v>652</v>
      </c>
      <c r="C14" s="196"/>
      <c r="D14" s="195"/>
      <c r="E14" s="166">
        <v>2813</v>
      </c>
      <c r="F14" s="178">
        <v>3629.3</v>
      </c>
      <c r="G14" s="165">
        <f>F14/E14*100</f>
        <v>129</v>
      </c>
    </row>
    <row r="15" spans="1:7" ht="33.75" customHeight="1">
      <c r="A15" s="200" t="s">
        <v>651</v>
      </c>
      <c r="B15" s="194" t="s">
        <v>650</v>
      </c>
      <c r="C15" s="196"/>
      <c r="D15" s="195"/>
      <c r="E15" s="166">
        <v>948</v>
      </c>
      <c r="F15" s="178">
        <v>836.5</v>
      </c>
      <c r="G15" s="165">
        <f>F15/E15*100</f>
        <v>88.2</v>
      </c>
    </row>
    <row r="16" spans="1:7" ht="83.25" customHeight="1">
      <c r="A16" s="200" t="s">
        <v>649</v>
      </c>
      <c r="B16" s="194" t="s">
        <v>648</v>
      </c>
      <c r="C16" s="196"/>
      <c r="D16" s="195"/>
      <c r="E16" s="166">
        <v>370</v>
      </c>
      <c r="F16" s="178">
        <v>345.7</v>
      </c>
      <c r="G16" s="165">
        <f>F16/E16*100</f>
        <v>93.4</v>
      </c>
    </row>
    <row r="17" spans="1:7" ht="18.75" customHeight="1">
      <c r="A17" s="200" t="s">
        <v>647</v>
      </c>
      <c r="B17" s="222" t="s">
        <v>646</v>
      </c>
      <c r="C17" s="221"/>
      <c r="D17" s="220"/>
      <c r="E17" s="212">
        <f>E18+E19</f>
        <v>40130</v>
      </c>
      <c r="F17" s="212">
        <f>F18+F19</f>
        <v>41068.4</v>
      </c>
      <c r="G17" s="165">
        <f>F17/E17*100</f>
        <v>102.3</v>
      </c>
    </row>
    <row r="18" spans="1:7" ht="33.75" customHeight="1">
      <c r="A18" s="200" t="s">
        <v>645</v>
      </c>
      <c r="B18" s="194" t="s">
        <v>644</v>
      </c>
      <c r="C18" s="196"/>
      <c r="D18" s="195"/>
      <c r="E18" s="166">
        <v>40000</v>
      </c>
      <c r="F18" s="178">
        <v>40936.2</v>
      </c>
      <c r="G18" s="165">
        <f>F18/E18*100</f>
        <v>102.3</v>
      </c>
    </row>
    <row r="19" spans="1:7" ht="15.75" customHeight="1">
      <c r="A19" s="200" t="s">
        <v>643</v>
      </c>
      <c r="B19" s="191" t="s">
        <v>642</v>
      </c>
      <c r="C19" s="190"/>
      <c r="D19" s="189"/>
      <c r="E19" s="166">
        <v>130</v>
      </c>
      <c r="F19" s="178">
        <v>132.2</v>
      </c>
      <c r="G19" s="165">
        <f>F19/E19*100</f>
        <v>101.7</v>
      </c>
    </row>
    <row r="20" spans="1:7" ht="18" customHeight="1">
      <c r="A20" s="200" t="s">
        <v>641</v>
      </c>
      <c r="B20" s="222" t="s">
        <v>640</v>
      </c>
      <c r="C20" s="221"/>
      <c r="D20" s="220"/>
      <c r="E20" s="212">
        <f>E21+E22+E24</f>
        <v>30700</v>
      </c>
      <c r="F20" s="212">
        <f>F21+F22+F24+F23</f>
        <v>27212.9</v>
      </c>
      <c r="G20" s="165">
        <f>F20/E20*100</f>
        <v>88.6</v>
      </c>
    </row>
    <row r="21" spans="1:7" ht="49.5" customHeight="1">
      <c r="A21" s="184" t="s">
        <v>639</v>
      </c>
      <c r="B21" s="194" t="s">
        <v>638</v>
      </c>
      <c r="C21" s="196"/>
      <c r="D21" s="195"/>
      <c r="E21" s="178">
        <v>11800</v>
      </c>
      <c r="F21" s="178">
        <v>12285.6</v>
      </c>
      <c r="G21" s="165">
        <f>F21/E21*100</f>
        <v>104.1</v>
      </c>
    </row>
    <row r="22" spans="1:7" ht="16.5" customHeight="1">
      <c r="A22" s="200" t="s">
        <v>637</v>
      </c>
      <c r="B22" s="191" t="s">
        <v>636</v>
      </c>
      <c r="C22" s="190"/>
      <c r="D22" s="189"/>
      <c r="E22" s="166">
        <v>5500</v>
      </c>
      <c r="F22" s="178">
        <v>5466</v>
      </c>
      <c r="G22" s="165">
        <f>F22/E22*100</f>
        <v>99.4</v>
      </c>
    </row>
    <row r="23" spans="1:7" ht="16.5" customHeight="1">
      <c r="A23" s="200" t="s">
        <v>635</v>
      </c>
      <c r="B23" s="191" t="s">
        <v>634</v>
      </c>
      <c r="C23" s="199"/>
      <c r="D23" s="198"/>
      <c r="E23" s="166">
        <v>0</v>
      </c>
      <c r="F23" s="178">
        <v>3.5</v>
      </c>
      <c r="G23" s="225">
        <v>0</v>
      </c>
    </row>
    <row r="24" spans="1:7" ht="16.5" customHeight="1">
      <c r="A24" s="200" t="s">
        <v>633</v>
      </c>
      <c r="B24" s="194" t="s">
        <v>632</v>
      </c>
      <c r="C24" s="196"/>
      <c r="D24" s="195"/>
      <c r="E24" s="166">
        <f>E25+E26</f>
        <v>13400</v>
      </c>
      <c r="F24" s="178">
        <f>F25+F26</f>
        <v>9457.8</v>
      </c>
      <c r="G24" s="165">
        <f>F24/E24*100</f>
        <v>70.6</v>
      </c>
    </row>
    <row r="25" spans="1:7" ht="49.5" customHeight="1">
      <c r="A25" s="200" t="s">
        <v>631</v>
      </c>
      <c r="B25" s="194" t="s">
        <v>630</v>
      </c>
      <c r="C25" s="196"/>
      <c r="D25" s="195"/>
      <c r="E25" s="166">
        <v>2570</v>
      </c>
      <c r="F25" s="166">
        <v>1682.7</v>
      </c>
      <c r="G25" s="165">
        <f>F25/E25*100</f>
        <v>65.5</v>
      </c>
    </row>
    <row r="26" spans="1:7" ht="51" customHeight="1">
      <c r="A26" s="200" t="s">
        <v>629</v>
      </c>
      <c r="B26" s="194" t="s">
        <v>628</v>
      </c>
      <c r="C26" s="196"/>
      <c r="D26" s="195"/>
      <c r="E26" s="166">
        <v>10830</v>
      </c>
      <c r="F26" s="178">
        <v>7775.1</v>
      </c>
      <c r="G26" s="165">
        <f>F26/E26*100</f>
        <v>71.8</v>
      </c>
    </row>
    <row r="27" spans="1:7" ht="24" customHeight="1">
      <c r="A27" s="200" t="s">
        <v>627</v>
      </c>
      <c r="B27" s="209" t="s">
        <v>626</v>
      </c>
      <c r="C27" s="208"/>
      <c r="D27" s="207"/>
      <c r="E27" s="206">
        <f>E28+E29+E30+E31</f>
        <v>23738</v>
      </c>
      <c r="F27" s="206">
        <f>F28+F29+F30+F31</f>
        <v>24628.9</v>
      </c>
      <c r="G27" s="165">
        <f>F27/E27*100</f>
        <v>103.8</v>
      </c>
    </row>
    <row r="28" spans="1:7" ht="45" customHeight="1">
      <c r="A28" s="200" t="s">
        <v>625</v>
      </c>
      <c r="B28" s="191" t="s">
        <v>624</v>
      </c>
      <c r="C28" s="190"/>
      <c r="D28" s="189"/>
      <c r="E28" s="166">
        <v>7000</v>
      </c>
      <c r="F28" s="166">
        <v>8053.6</v>
      </c>
      <c r="G28" s="165">
        <f>F28/E28*100</f>
        <v>115.1</v>
      </c>
    </row>
    <row r="29" spans="1:7" ht="28.5" customHeight="1">
      <c r="A29" s="200" t="s">
        <v>623</v>
      </c>
      <c r="B29" s="191" t="s">
        <v>622</v>
      </c>
      <c r="C29" s="190"/>
      <c r="D29" s="189"/>
      <c r="E29" s="166">
        <v>30</v>
      </c>
      <c r="F29" s="178">
        <v>16.6</v>
      </c>
      <c r="G29" s="165">
        <f>F29/E29*100</f>
        <v>55.3</v>
      </c>
    </row>
    <row r="30" spans="1:7" ht="93.75" customHeight="1">
      <c r="A30" s="200" t="s">
        <v>621</v>
      </c>
      <c r="B30" s="191" t="s">
        <v>620</v>
      </c>
      <c r="C30" s="190"/>
      <c r="D30" s="189"/>
      <c r="E30" s="166">
        <v>16568</v>
      </c>
      <c r="F30" s="178">
        <v>16469</v>
      </c>
      <c r="G30" s="165">
        <f>F30/E30*100</f>
        <v>99.4</v>
      </c>
    </row>
    <row r="31" spans="1:7" ht="90.75" customHeight="1">
      <c r="A31" s="224" t="s">
        <v>619</v>
      </c>
      <c r="B31" s="181" t="s">
        <v>618</v>
      </c>
      <c r="C31" s="180"/>
      <c r="D31" s="179"/>
      <c r="E31" s="216">
        <v>140</v>
      </c>
      <c r="F31" s="178">
        <v>89.7</v>
      </c>
      <c r="G31" s="165">
        <f>F31/E31*100</f>
        <v>64.1</v>
      </c>
    </row>
    <row r="32" spans="1:7" ht="35.25" customHeight="1">
      <c r="A32" s="200" t="s">
        <v>617</v>
      </c>
      <c r="B32" s="209" t="s">
        <v>616</v>
      </c>
      <c r="C32" s="208"/>
      <c r="D32" s="207"/>
      <c r="E32" s="206">
        <f>E33+E34</f>
        <v>45</v>
      </c>
      <c r="F32" s="206">
        <f>F33+F34</f>
        <v>97.5</v>
      </c>
      <c r="G32" s="165" t="s">
        <v>615</v>
      </c>
    </row>
    <row r="33" spans="1:7" ht="48.75" customHeight="1">
      <c r="A33" s="200" t="s">
        <v>614</v>
      </c>
      <c r="B33" s="191" t="s">
        <v>613</v>
      </c>
      <c r="C33" s="190"/>
      <c r="D33" s="189"/>
      <c r="E33" s="166">
        <v>30</v>
      </c>
      <c r="F33" s="166">
        <v>15.6</v>
      </c>
      <c r="G33" s="165">
        <f>F33/E33*100</f>
        <v>52</v>
      </c>
    </row>
    <row r="34" spans="1:7" ht="36.75" customHeight="1">
      <c r="A34" s="200" t="s">
        <v>612</v>
      </c>
      <c r="B34" s="191" t="s">
        <v>611</v>
      </c>
      <c r="C34" s="190"/>
      <c r="D34" s="189"/>
      <c r="E34" s="166">
        <v>15</v>
      </c>
      <c r="F34" s="178">
        <v>81.9</v>
      </c>
      <c r="G34" s="165" t="s">
        <v>610</v>
      </c>
    </row>
    <row r="35" spans="1:7" ht="26.25" customHeight="1">
      <c r="A35" s="205"/>
      <c r="B35" s="164" t="s">
        <v>609</v>
      </c>
      <c r="C35" s="163"/>
      <c r="D35" s="162"/>
      <c r="E35" s="223">
        <f>E36+E42+E44+E46+E50+E64+E66</f>
        <v>170634.3</v>
      </c>
      <c r="F35" s="223">
        <f>F36+F42+F44+F46+F50+F64+F66</f>
        <v>151144.3</v>
      </c>
      <c r="G35" s="160">
        <f>F35/E35*100</f>
        <v>88.6</v>
      </c>
    </row>
    <row r="36" spans="1:7" ht="47.25" customHeight="1">
      <c r="A36" s="200" t="s">
        <v>608</v>
      </c>
      <c r="B36" s="222" t="s">
        <v>607</v>
      </c>
      <c r="C36" s="221"/>
      <c r="D36" s="220"/>
      <c r="E36" s="217">
        <f>E37+E38+E39+E40+E41</f>
        <v>97273</v>
      </c>
      <c r="F36" s="217">
        <f>F37+F38+F39+F40+F41</f>
        <v>97677.8</v>
      </c>
      <c r="G36" s="165">
        <f>F36/E36*100</f>
        <v>100.4</v>
      </c>
    </row>
    <row r="37" spans="1:7" ht="36" customHeight="1">
      <c r="A37" s="200" t="s">
        <v>606</v>
      </c>
      <c r="B37" s="191" t="s">
        <v>605</v>
      </c>
      <c r="C37" s="190"/>
      <c r="D37" s="189"/>
      <c r="E37" s="178">
        <v>0</v>
      </c>
      <c r="F37" s="216">
        <v>0</v>
      </c>
      <c r="G37" s="165">
        <v>0</v>
      </c>
    </row>
    <row r="38" spans="1:7" ht="79.5" customHeight="1">
      <c r="A38" s="184" t="s">
        <v>604</v>
      </c>
      <c r="B38" s="177" t="s">
        <v>603</v>
      </c>
      <c r="C38" s="176"/>
      <c r="D38" s="175"/>
      <c r="E38" s="216">
        <v>11500</v>
      </c>
      <c r="F38" s="178">
        <v>14878.4</v>
      </c>
      <c r="G38" s="165">
        <f>F38/E38*100</f>
        <v>129.4</v>
      </c>
    </row>
    <row r="39" spans="1:7" ht="70.5" customHeight="1">
      <c r="A39" s="184" t="s">
        <v>602</v>
      </c>
      <c r="B39" s="177" t="s">
        <v>601</v>
      </c>
      <c r="C39" s="176"/>
      <c r="D39" s="175"/>
      <c r="E39" s="216">
        <v>138</v>
      </c>
      <c r="F39" s="178">
        <v>261.1</v>
      </c>
      <c r="G39" s="165">
        <f>F39/E39*100</f>
        <v>189.2</v>
      </c>
    </row>
    <row r="40" spans="1:7" ht="51" customHeight="1">
      <c r="A40" s="184" t="s">
        <v>600</v>
      </c>
      <c r="B40" s="191" t="s">
        <v>599</v>
      </c>
      <c r="C40" s="190"/>
      <c r="D40" s="189"/>
      <c r="E40" s="216">
        <v>235</v>
      </c>
      <c r="F40" s="178">
        <v>224.6</v>
      </c>
      <c r="G40" s="165">
        <f>F40/E40*100</f>
        <v>95.6</v>
      </c>
    </row>
    <row r="41" spans="1:7" ht="66" customHeight="1">
      <c r="A41" s="200" t="s">
        <v>598</v>
      </c>
      <c r="B41" s="191" t="s">
        <v>597</v>
      </c>
      <c r="C41" s="190"/>
      <c r="D41" s="189"/>
      <c r="E41" s="216">
        <v>85400</v>
      </c>
      <c r="F41" s="178">
        <v>82313.7</v>
      </c>
      <c r="G41" s="165">
        <f>F41/E41*100</f>
        <v>96.4</v>
      </c>
    </row>
    <row r="42" spans="1:7" ht="24" customHeight="1">
      <c r="A42" s="200" t="s">
        <v>596</v>
      </c>
      <c r="B42" s="222" t="s">
        <v>595</v>
      </c>
      <c r="C42" s="221"/>
      <c r="D42" s="220"/>
      <c r="E42" s="206">
        <f>E43</f>
        <v>2000</v>
      </c>
      <c r="F42" s="206">
        <f>F43</f>
        <v>1586.7</v>
      </c>
      <c r="G42" s="219">
        <f>G43</f>
        <v>79.3</v>
      </c>
    </row>
    <row r="43" spans="1:7" ht="21.75" customHeight="1">
      <c r="A43" s="200" t="s">
        <v>594</v>
      </c>
      <c r="B43" s="191" t="s">
        <v>593</v>
      </c>
      <c r="C43" s="190"/>
      <c r="D43" s="189"/>
      <c r="E43" s="166">
        <v>2000</v>
      </c>
      <c r="F43" s="166">
        <v>1586.7</v>
      </c>
      <c r="G43" s="165">
        <f>F43/E43*100</f>
        <v>79.3</v>
      </c>
    </row>
    <row r="44" spans="1:7" s="218" customFormat="1" ht="36" customHeight="1">
      <c r="A44" s="200" t="s">
        <v>592</v>
      </c>
      <c r="B44" s="209" t="s">
        <v>591</v>
      </c>
      <c r="C44" s="208"/>
      <c r="D44" s="207"/>
      <c r="E44" s="206">
        <f>E45</f>
        <v>5893.9</v>
      </c>
      <c r="F44" s="206">
        <f>F45</f>
        <v>5896.4</v>
      </c>
      <c r="G44" s="165">
        <f>F44/E44*100</f>
        <v>100</v>
      </c>
    </row>
    <row r="45" spans="1:7" ht="50.25" customHeight="1">
      <c r="A45" s="200" t="s">
        <v>590</v>
      </c>
      <c r="B45" s="191" t="s">
        <v>589</v>
      </c>
      <c r="C45" s="190"/>
      <c r="D45" s="189"/>
      <c r="E45" s="166">
        <v>5893.9</v>
      </c>
      <c r="F45" s="166">
        <v>5896.4</v>
      </c>
      <c r="G45" s="165">
        <f>F45/E45*100</f>
        <v>100</v>
      </c>
    </row>
    <row r="46" spans="1:7" ht="33.75" customHeight="1">
      <c r="A46" s="200" t="s">
        <v>588</v>
      </c>
      <c r="B46" s="215" t="s">
        <v>587</v>
      </c>
      <c r="C46" s="214"/>
      <c r="D46" s="213"/>
      <c r="E46" s="217">
        <f>E47+E48+E49</f>
        <v>72150</v>
      </c>
      <c r="F46" s="217">
        <f>F47+F48+F49</f>
        <v>52867.8</v>
      </c>
      <c r="G46" s="165">
        <f>F46/E46*100</f>
        <v>73.3</v>
      </c>
    </row>
    <row r="47" spans="1:7" ht="81.75" customHeight="1">
      <c r="A47" s="200" t="s">
        <v>586</v>
      </c>
      <c r="B47" s="191" t="s">
        <v>585</v>
      </c>
      <c r="C47" s="190"/>
      <c r="D47" s="189"/>
      <c r="E47" s="166">
        <v>51200</v>
      </c>
      <c r="F47" s="216">
        <v>27777</v>
      </c>
      <c r="G47" s="165">
        <f>F47/E47*100</f>
        <v>54.3</v>
      </c>
    </row>
    <row r="48" spans="1:7" ht="47.25" customHeight="1">
      <c r="A48" s="200" t="s">
        <v>584</v>
      </c>
      <c r="B48" s="191" t="s">
        <v>583</v>
      </c>
      <c r="C48" s="190"/>
      <c r="D48" s="189"/>
      <c r="E48" s="166">
        <v>3060</v>
      </c>
      <c r="F48" s="178">
        <v>7159.2</v>
      </c>
      <c r="G48" s="165">
        <f>F48/E48*100</f>
        <v>234</v>
      </c>
    </row>
    <row r="49" spans="1:7" ht="49.5" customHeight="1">
      <c r="A49" s="200" t="s">
        <v>582</v>
      </c>
      <c r="B49" s="191" t="s">
        <v>581</v>
      </c>
      <c r="C49" s="190"/>
      <c r="D49" s="189"/>
      <c r="E49" s="166">
        <v>17890</v>
      </c>
      <c r="F49" s="178">
        <v>17931.6</v>
      </c>
      <c r="G49" s="165">
        <f>F49/E49*100</f>
        <v>100.2</v>
      </c>
    </row>
    <row r="50" spans="1:7" ht="23.25" customHeight="1">
      <c r="A50" s="200" t="s">
        <v>580</v>
      </c>
      <c r="B50" s="215" t="s">
        <v>579</v>
      </c>
      <c r="C50" s="214"/>
      <c r="D50" s="213"/>
      <c r="E50" s="212">
        <f>E51+E52+E53+E54+E55+E59+E60+E61+E62+E63</f>
        <v>10100</v>
      </c>
      <c r="F50" s="212">
        <f>F51+F52+F53+F54+F55+F59+F60+F61+F62+F63</f>
        <v>9906.9</v>
      </c>
      <c r="G50" s="165">
        <f>F50/E50*100</f>
        <v>98.1</v>
      </c>
    </row>
    <row r="51" spans="1:7" ht="51.75" customHeight="1">
      <c r="A51" s="200" t="s">
        <v>578</v>
      </c>
      <c r="B51" s="191" t="s">
        <v>577</v>
      </c>
      <c r="C51" s="190"/>
      <c r="D51" s="189"/>
      <c r="E51" s="178">
        <v>80</v>
      </c>
      <c r="F51" s="178">
        <v>76.7</v>
      </c>
      <c r="G51" s="165">
        <f>F51/E51*100</f>
        <v>95.9</v>
      </c>
    </row>
    <row r="52" spans="1:7" ht="50.25" customHeight="1">
      <c r="A52" s="200" t="s">
        <v>576</v>
      </c>
      <c r="B52" s="191" t="s">
        <v>575</v>
      </c>
      <c r="C52" s="190"/>
      <c r="D52" s="189"/>
      <c r="E52" s="178">
        <v>40</v>
      </c>
      <c r="F52" s="178">
        <v>45.8</v>
      </c>
      <c r="G52" s="165">
        <f>F52/E52*100</f>
        <v>114.5</v>
      </c>
    </row>
    <row r="53" spans="1:7" ht="63.75" customHeight="1">
      <c r="A53" s="200" t="s">
        <v>574</v>
      </c>
      <c r="B53" s="191" t="s">
        <v>573</v>
      </c>
      <c r="C53" s="190"/>
      <c r="D53" s="189"/>
      <c r="E53" s="178">
        <v>100</v>
      </c>
      <c r="F53" s="178">
        <v>37.2</v>
      </c>
      <c r="G53" s="165">
        <f>F53/E53*100</f>
        <v>37.2</v>
      </c>
    </row>
    <row r="54" spans="1:7" ht="43.5" customHeight="1">
      <c r="A54" s="200" t="s">
        <v>572</v>
      </c>
      <c r="B54" s="191" t="s">
        <v>571</v>
      </c>
      <c r="C54" s="190"/>
      <c r="D54" s="189"/>
      <c r="E54" s="178">
        <v>740</v>
      </c>
      <c r="F54" s="178">
        <v>615.6</v>
      </c>
      <c r="G54" s="165">
        <f>F54/E54*100</f>
        <v>83.2</v>
      </c>
    </row>
    <row r="55" spans="1:7" ht="81" customHeight="1">
      <c r="A55" s="200" t="s">
        <v>570</v>
      </c>
      <c r="B55" s="191" t="s">
        <v>569</v>
      </c>
      <c r="C55" s="190"/>
      <c r="D55" s="189"/>
      <c r="E55" s="178">
        <f>E56+E57+E58</f>
        <v>460</v>
      </c>
      <c r="F55" s="178">
        <f>F56+F57+F58</f>
        <v>446.6</v>
      </c>
      <c r="G55" s="165">
        <f>F55/E55*100</f>
        <v>97.1</v>
      </c>
    </row>
    <row r="56" spans="1:7" ht="30" customHeight="1">
      <c r="A56" s="200" t="s">
        <v>568</v>
      </c>
      <c r="B56" s="191" t="s">
        <v>567</v>
      </c>
      <c r="C56" s="190"/>
      <c r="D56" s="189"/>
      <c r="E56" s="178">
        <v>29</v>
      </c>
      <c r="F56" s="178">
        <v>22.2</v>
      </c>
      <c r="G56" s="165">
        <f>F56/E56*100</f>
        <v>76.6</v>
      </c>
    </row>
    <row r="57" spans="1:7" ht="31.5" customHeight="1">
      <c r="A57" s="200" t="s">
        <v>566</v>
      </c>
      <c r="B57" s="191" t="s">
        <v>565</v>
      </c>
      <c r="C57" s="190"/>
      <c r="D57" s="189"/>
      <c r="E57" s="178">
        <v>40</v>
      </c>
      <c r="F57" s="178">
        <v>39</v>
      </c>
      <c r="G57" s="165">
        <f>F57/E57*100</f>
        <v>97.5</v>
      </c>
    </row>
    <row r="58" spans="1:7" ht="30" customHeight="1">
      <c r="A58" s="200" t="s">
        <v>564</v>
      </c>
      <c r="B58" s="191" t="s">
        <v>563</v>
      </c>
      <c r="C58" s="190"/>
      <c r="D58" s="189"/>
      <c r="E58" s="178">
        <v>391</v>
      </c>
      <c r="F58" s="178">
        <v>385.4</v>
      </c>
      <c r="G58" s="165">
        <f>F58/E58*100</f>
        <v>98.6</v>
      </c>
    </row>
    <row r="59" spans="1:7" ht="49.5" customHeight="1">
      <c r="A59" s="200" t="s">
        <v>562</v>
      </c>
      <c r="B59" s="191" t="s">
        <v>561</v>
      </c>
      <c r="C59" s="190"/>
      <c r="D59" s="189"/>
      <c r="E59" s="178">
        <v>930</v>
      </c>
      <c r="F59" s="178">
        <v>316.7</v>
      </c>
      <c r="G59" s="165">
        <f>F59/E59*100</f>
        <v>34.1</v>
      </c>
    </row>
    <row r="60" spans="1:7" ht="34.5" customHeight="1">
      <c r="A60" s="200" t="s">
        <v>560</v>
      </c>
      <c r="B60" s="191" t="s">
        <v>559</v>
      </c>
      <c r="C60" s="190"/>
      <c r="D60" s="189"/>
      <c r="E60" s="178">
        <v>5100</v>
      </c>
      <c r="F60" s="178">
        <v>5479.7</v>
      </c>
      <c r="G60" s="165">
        <f>F60/E60*100</f>
        <v>107.4</v>
      </c>
    </row>
    <row r="61" spans="1:7" ht="62.25" customHeight="1">
      <c r="A61" s="200" t="s">
        <v>558</v>
      </c>
      <c r="B61" s="191" t="s">
        <v>557</v>
      </c>
      <c r="C61" s="190"/>
      <c r="D61" s="189"/>
      <c r="E61" s="178">
        <v>60</v>
      </c>
      <c r="F61" s="178">
        <v>80.5</v>
      </c>
      <c r="G61" s="165">
        <f>F61/E61*100</f>
        <v>134.2</v>
      </c>
    </row>
    <row r="62" spans="1:7" ht="45.75" customHeight="1">
      <c r="A62" s="200" t="s">
        <v>556</v>
      </c>
      <c r="B62" s="191" t="s">
        <v>555</v>
      </c>
      <c r="C62" s="190"/>
      <c r="D62" s="189"/>
      <c r="E62" s="178">
        <v>140</v>
      </c>
      <c r="F62" s="178">
        <v>167.4</v>
      </c>
      <c r="G62" s="165">
        <f>F62/E62*100</f>
        <v>119.6</v>
      </c>
    </row>
    <row r="63" spans="1:7" ht="46.5" customHeight="1">
      <c r="A63" s="200" t="s">
        <v>554</v>
      </c>
      <c r="B63" s="191" t="s">
        <v>553</v>
      </c>
      <c r="C63" s="190"/>
      <c r="D63" s="189"/>
      <c r="E63" s="178">
        <v>2450</v>
      </c>
      <c r="F63" s="178">
        <v>2640.7</v>
      </c>
      <c r="G63" s="165">
        <f>F63/E63*100</f>
        <v>107.8</v>
      </c>
    </row>
    <row r="64" spans="1:10" ht="18.75" customHeight="1">
      <c r="A64" s="200" t="s">
        <v>552</v>
      </c>
      <c r="B64" s="209" t="s">
        <v>551</v>
      </c>
      <c r="C64" s="208"/>
      <c r="D64" s="207"/>
      <c r="E64" s="166">
        <f>+E65</f>
        <v>0</v>
      </c>
      <c r="F64" s="166">
        <f>+F65</f>
        <v>-8.7</v>
      </c>
      <c r="G64" s="165">
        <v>0</v>
      </c>
      <c r="H64" s="211"/>
      <c r="I64" s="211"/>
      <c r="J64" s="211"/>
    </row>
    <row r="65" spans="1:10" ht="32.25" customHeight="1">
      <c r="A65" s="200" t="s">
        <v>550</v>
      </c>
      <c r="B65" s="191" t="s">
        <v>549</v>
      </c>
      <c r="C65" s="190"/>
      <c r="D65" s="189"/>
      <c r="E65" s="166">
        <v>0</v>
      </c>
      <c r="F65" s="178">
        <v>-8.7</v>
      </c>
      <c r="G65" s="165">
        <v>0</v>
      </c>
      <c r="H65" s="210"/>
      <c r="I65" s="210"/>
      <c r="J65" s="210"/>
    </row>
    <row r="66" spans="1:7" ht="50.25" customHeight="1">
      <c r="A66" s="200" t="s">
        <v>548</v>
      </c>
      <c r="B66" s="209" t="s">
        <v>547</v>
      </c>
      <c r="C66" s="208"/>
      <c r="D66" s="207"/>
      <c r="E66" s="206">
        <v>-16782.6</v>
      </c>
      <c r="F66" s="206">
        <v>-16782.6</v>
      </c>
      <c r="G66" s="165">
        <v>0</v>
      </c>
    </row>
    <row r="67" spans="1:7" ht="48.75" customHeight="1">
      <c r="A67" s="200" t="s">
        <v>546</v>
      </c>
      <c r="B67" s="191" t="s">
        <v>545</v>
      </c>
      <c r="C67" s="190"/>
      <c r="D67" s="189"/>
      <c r="E67" s="166">
        <v>-16782.6</v>
      </c>
      <c r="F67" s="166">
        <v>-16782.6</v>
      </c>
      <c r="G67" s="165">
        <v>0</v>
      </c>
    </row>
    <row r="68" spans="1:7" ht="18" customHeight="1">
      <c r="A68" s="205"/>
      <c r="B68" s="204" t="s">
        <v>544</v>
      </c>
      <c r="C68" s="203"/>
      <c r="D68" s="202"/>
      <c r="E68" s="161">
        <f>E35+E9</f>
        <v>582247.3</v>
      </c>
      <c r="F68" s="161">
        <f>F35+F9</f>
        <v>577955</v>
      </c>
      <c r="G68" s="160">
        <f>F68/E68*100</f>
        <v>99.3</v>
      </c>
    </row>
    <row r="69" spans="1:7" ht="20.25" customHeight="1">
      <c r="A69" s="200" t="s">
        <v>543</v>
      </c>
      <c r="B69" s="201" t="s">
        <v>542</v>
      </c>
      <c r="C69" s="201"/>
      <c r="D69" s="201"/>
      <c r="E69" s="161">
        <f>E70+E71+E72+E97+E73+E112</f>
        <v>645446.3</v>
      </c>
      <c r="F69" s="161">
        <f>F70+F71+F72+F97+F73+F112</f>
        <v>639631.7</v>
      </c>
      <c r="G69" s="160">
        <f>F69/E69*100</f>
        <v>99.1</v>
      </c>
    </row>
    <row r="70" spans="1:7" ht="30.75" customHeight="1">
      <c r="A70" s="184" t="s">
        <v>541</v>
      </c>
      <c r="B70" s="191" t="s">
        <v>540</v>
      </c>
      <c r="C70" s="190"/>
      <c r="D70" s="189"/>
      <c r="E70" s="166">
        <v>2051.1</v>
      </c>
      <c r="F70" s="178">
        <v>2051.1</v>
      </c>
      <c r="G70" s="165">
        <f>F70/E70*100</f>
        <v>100</v>
      </c>
    </row>
    <row r="71" spans="1:7" ht="30" customHeight="1">
      <c r="A71" s="184" t="s">
        <v>539</v>
      </c>
      <c r="B71" s="191" t="s">
        <v>538</v>
      </c>
      <c r="C71" s="190"/>
      <c r="D71" s="189"/>
      <c r="E71" s="166">
        <v>158.5</v>
      </c>
      <c r="F71" s="178">
        <v>158.5</v>
      </c>
      <c r="G71" s="165">
        <f>F71/E71*100</f>
        <v>100</v>
      </c>
    </row>
    <row r="72" spans="1:7" ht="27.75" customHeight="1">
      <c r="A72" s="184" t="s">
        <v>537</v>
      </c>
      <c r="B72" s="191" t="s">
        <v>536</v>
      </c>
      <c r="C72" s="190"/>
      <c r="D72" s="189"/>
      <c r="E72" s="166">
        <v>36366.3</v>
      </c>
      <c r="F72" s="178">
        <v>31881.3</v>
      </c>
      <c r="G72" s="165">
        <f>F72/E72*100</f>
        <v>87.7</v>
      </c>
    </row>
    <row r="73" spans="1:7" ht="17.25" customHeight="1">
      <c r="A73" s="184"/>
      <c r="B73" s="183" t="s">
        <v>535</v>
      </c>
      <c r="C73" s="183"/>
      <c r="D73" s="183"/>
      <c r="E73" s="171">
        <f>E82+E74+E75+E76+E77+E78+E80+E79+E81</f>
        <v>392280</v>
      </c>
      <c r="F73" s="171">
        <f>F82+F74+F75+F76+F77+F78+F80+F79+F81</f>
        <v>391265.8</v>
      </c>
      <c r="G73" s="160">
        <f>F73/E73*100</f>
        <v>99.7</v>
      </c>
    </row>
    <row r="74" spans="1:7" ht="47.25" customHeight="1">
      <c r="A74" s="184" t="s">
        <v>531</v>
      </c>
      <c r="B74" s="194" t="s">
        <v>534</v>
      </c>
      <c r="C74" s="196"/>
      <c r="D74" s="195"/>
      <c r="E74" s="166">
        <v>87500</v>
      </c>
      <c r="F74" s="178">
        <v>87500</v>
      </c>
      <c r="G74" s="165">
        <f>F74/E74*100</f>
        <v>100</v>
      </c>
    </row>
    <row r="75" spans="1:7" ht="69" customHeight="1">
      <c r="A75" s="184" t="s">
        <v>533</v>
      </c>
      <c r="B75" s="194" t="s">
        <v>532</v>
      </c>
      <c r="C75" s="196"/>
      <c r="D75" s="195"/>
      <c r="E75" s="166">
        <v>18472.7</v>
      </c>
      <c r="F75" s="166">
        <v>18472.7</v>
      </c>
      <c r="G75" s="165">
        <f>F75/E75*100</f>
        <v>100</v>
      </c>
    </row>
    <row r="76" spans="1:7" ht="91.5" customHeight="1">
      <c r="A76" s="184" t="s">
        <v>531</v>
      </c>
      <c r="B76" s="194" t="s">
        <v>530</v>
      </c>
      <c r="C76" s="196"/>
      <c r="D76" s="195"/>
      <c r="E76" s="166">
        <v>25450</v>
      </c>
      <c r="F76" s="178">
        <v>25450</v>
      </c>
      <c r="G76" s="165">
        <f>F76/E76*100</f>
        <v>100</v>
      </c>
    </row>
    <row r="77" spans="1:7" ht="53.25" customHeight="1">
      <c r="A77" s="184" t="s">
        <v>527</v>
      </c>
      <c r="B77" s="177" t="s">
        <v>529</v>
      </c>
      <c r="C77" s="176"/>
      <c r="D77" s="175"/>
      <c r="E77" s="166">
        <v>3895.8</v>
      </c>
      <c r="F77" s="166">
        <v>3496.2</v>
      </c>
      <c r="G77" s="165">
        <f>F77/E77*100</f>
        <v>89.7</v>
      </c>
    </row>
    <row r="78" spans="1:7" ht="48" customHeight="1">
      <c r="A78" s="184" t="s">
        <v>527</v>
      </c>
      <c r="B78" s="194" t="s">
        <v>528</v>
      </c>
      <c r="C78" s="196"/>
      <c r="D78" s="195"/>
      <c r="E78" s="166">
        <v>1756.5</v>
      </c>
      <c r="F78" s="178">
        <v>1243.8</v>
      </c>
      <c r="G78" s="165">
        <f>F78/E78*100</f>
        <v>70.8</v>
      </c>
    </row>
    <row r="79" spans="1:7" ht="50.25" customHeight="1">
      <c r="A79" s="184" t="s">
        <v>527</v>
      </c>
      <c r="B79" s="191" t="s">
        <v>526</v>
      </c>
      <c r="C79" s="190"/>
      <c r="D79" s="189"/>
      <c r="E79" s="166">
        <v>1567.5</v>
      </c>
      <c r="F79" s="178">
        <v>1567.5</v>
      </c>
      <c r="G79" s="165">
        <f>F79/E79*100</f>
        <v>100</v>
      </c>
    </row>
    <row r="80" spans="1:7" ht="48.75" customHeight="1">
      <c r="A80" s="184" t="s">
        <v>525</v>
      </c>
      <c r="B80" s="191" t="s">
        <v>524</v>
      </c>
      <c r="C80" s="190"/>
      <c r="D80" s="189"/>
      <c r="E80" s="166">
        <v>9000</v>
      </c>
      <c r="F80" s="178">
        <v>9000</v>
      </c>
      <c r="G80" s="165">
        <f>F80/E80*100</f>
        <v>100</v>
      </c>
    </row>
    <row r="81" spans="1:7" ht="48" customHeight="1">
      <c r="A81" s="200" t="s">
        <v>523</v>
      </c>
      <c r="B81" s="191" t="s">
        <v>522</v>
      </c>
      <c r="C81" s="199"/>
      <c r="D81" s="198"/>
      <c r="E81" s="166">
        <v>3833.4</v>
      </c>
      <c r="F81" s="166">
        <v>3833.4</v>
      </c>
      <c r="G81" s="165">
        <f>F81/E81*100</f>
        <v>100</v>
      </c>
    </row>
    <row r="82" spans="1:7" ht="18.75" customHeight="1">
      <c r="A82" s="184" t="s">
        <v>507</v>
      </c>
      <c r="B82" s="183" t="s">
        <v>521</v>
      </c>
      <c r="C82" s="183"/>
      <c r="D82" s="183"/>
      <c r="E82" s="171">
        <f>E83+E84+E85+E86+E87+E88+E89+E90+E91+E92+E93+E94+E95+E96</f>
        <v>240804.1</v>
      </c>
      <c r="F82" s="171">
        <f>F83+F84+F85+F86+F87+F88+F89+F90+F91+F92+F93+F94+F95+F96</f>
        <v>240702.2</v>
      </c>
      <c r="G82" s="160">
        <f>F82/E82*100</f>
        <v>100</v>
      </c>
    </row>
    <row r="83" spans="1:7" ht="37.5" customHeight="1">
      <c r="A83" s="184" t="s">
        <v>507</v>
      </c>
      <c r="B83" s="197" t="s">
        <v>520</v>
      </c>
      <c r="C83" s="197"/>
      <c r="D83" s="197"/>
      <c r="E83" s="166">
        <v>171750</v>
      </c>
      <c r="F83" s="166">
        <v>171750</v>
      </c>
      <c r="G83" s="165">
        <f>F83/E83*100</f>
        <v>100</v>
      </c>
    </row>
    <row r="84" spans="1:7" ht="90.75" customHeight="1">
      <c r="A84" s="184" t="s">
        <v>507</v>
      </c>
      <c r="B84" s="182" t="s">
        <v>519</v>
      </c>
      <c r="C84" s="182"/>
      <c r="D84" s="182"/>
      <c r="E84" s="166">
        <v>283.6</v>
      </c>
      <c r="F84" s="166">
        <v>181.7</v>
      </c>
      <c r="G84" s="165">
        <f>F84/E84*100</f>
        <v>64.1</v>
      </c>
    </row>
    <row r="85" spans="1:7" ht="47.25" customHeight="1">
      <c r="A85" s="184" t="s">
        <v>507</v>
      </c>
      <c r="B85" s="194" t="s">
        <v>518</v>
      </c>
      <c r="C85" s="196"/>
      <c r="D85" s="195"/>
      <c r="E85" s="166">
        <v>326.5</v>
      </c>
      <c r="F85" s="178">
        <v>326.5</v>
      </c>
      <c r="G85" s="165">
        <f>F85/E85*100</f>
        <v>100</v>
      </c>
    </row>
    <row r="86" spans="1:7" ht="31.5" customHeight="1">
      <c r="A86" s="184" t="s">
        <v>507</v>
      </c>
      <c r="B86" s="194" t="s">
        <v>517</v>
      </c>
      <c r="C86" s="196"/>
      <c r="D86" s="195"/>
      <c r="E86" s="166">
        <v>3604</v>
      </c>
      <c r="F86" s="178">
        <v>3604</v>
      </c>
      <c r="G86" s="165">
        <f>F86/E86*100</f>
        <v>100</v>
      </c>
    </row>
    <row r="87" spans="1:7" ht="66.75" customHeight="1">
      <c r="A87" s="184" t="s">
        <v>507</v>
      </c>
      <c r="B87" s="194" t="s">
        <v>516</v>
      </c>
      <c r="C87" s="196"/>
      <c r="D87" s="195"/>
      <c r="E87" s="166">
        <v>647.2</v>
      </c>
      <c r="F87" s="178">
        <v>647.2</v>
      </c>
      <c r="G87" s="165">
        <f>F87/E87*100</f>
        <v>100</v>
      </c>
    </row>
    <row r="88" spans="1:7" ht="63.75" customHeight="1">
      <c r="A88" s="184" t="s">
        <v>507</v>
      </c>
      <c r="B88" s="194" t="s">
        <v>515</v>
      </c>
      <c r="C88" s="196"/>
      <c r="D88" s="195"/>
      <c r="E88" s="166">
        <v>7332.7</v>
      </c>
      <c r="F88" s="178">
        <v>7332.7</v>
      </c>
      <c r="G88" s="165">
        <f>F88/E88*100</f>
        <v>100</v>
      </c>
    </row>
    <row r="89" spans="1:7" ht="48" customHeight="1">
      <c r="A89" s="184" t="s">
        <v>507</v>
      </c>
      <c r="B89" s="194" t="s">
        <v>514</v>
      </c>
      <c r="C89" s="196"/>
      <c r="D89" s="195"/>
      <c r="E89" s="166">
        <v>500</v>
      </c>
      <c r="F89" s="178">
        <v>500</v>
      </c>
      <c r="G89" s="165">
        <f>F89/E89*100</f>
        <v>100</v>
      </c>
    </row>
    <row r="90" spans="1:7" ht="43.5" customHeight="1">
      <c r="A90" s="184" t="s">
        <v>507</v>
      </c>
      <c r="B90" s="194" t="s">
        <v>513</v>
      </c>
      <c r="C90" s="196"/>
      <c r="D90" s="195"/>
      <c r="E90" s="166">
        <v>1161</v>
      </c>
      <c r="F90" s="178">
        <v>1161</v>
      </c>
      <c r="G90" s="165">
        <f>F90/E90*100</f>
        <v>100</v>
      </c>
    </row>
    <row r="91" spans="1:7" ht="77.25" customHeight="1">
      <c r="A91" s="184" t="s">
        <v>507</v>
      </c>
      <c r="B91" s="194" t="s">
        <v>512</v>
      </c>
      <c r="C91" s="196"/>
      <c r="D91" s="195"/>
      <c r="E91" s="166">
        <v>294.4</v>
      </c>
      <c r="F91" s="166">
        <v>294.4</v>
      </c>
      <c r="G91" s="165">
        <f>F91/E91*100</f>
        <v>100</v>
      </c>
    </row>
    <row r="92" spans="1:7" ht="81.75" customHeight="1">
      <c r="A92" s="184" t="s">
        <v>507</v>
      </c>
      <c r="B92" s="194" t="s">
        <v>511</v>
      </c>
      <c r="C92" s="193"/>
      <c r="D92" s="192"/>
      <c r="E92" s="166">
        <v>243</v>
      </c>
      <c r="F92" s="178">
        <v>243</v>
      </c>
      <c r="G92" s="165">
        <f>F92/E92*100</f>
        <v>100</v>
      </c>
    </row>
    <row r="93" spans="1:7" ht="48.75" customHeight="1">
      <c r="A93" s="184" t="s">
        <v>507</v>
      </c>
      <c r="B93" s="191" t="s">
        <v>510</v>
      </c>
      <c r="C93" s="190"/>
      <c r="D93" s="189"/>
      <c r="E93" s="166">
        <v>4811.7</v>
      </c>
      <c r="F93" s="178">
        <v>4811.7</v>
      </c>
      <c r="G93" s="165">
        <f>F93/E93*100</f>
        <v>100</v>
      </c>
    </row>
    <row r="94" spans="1:7" ht="81" customHeight="1">
      <c r="A94" s="184" t="s">
        <v>507</v>
      </c>
      <c r="B94" s="191" t="s">
        <v>509</v>
      </c>
      <c r="C94" s="190"/>
      <c r="D94" s="189"/>
      <c r="E94" s="166">
        <v>2500</v>
      </c>
      <c r="F94" s="178">
        <v>2500</v>
      </c>
      <c r="G94" s="165">
        <f>F94/E94*100</f>
        <v>100</v>
      </c>
    </row>
    <row r="95" spans="1:7" ht="64.5" customHeight="1">
      <c r="A95" s="184" t="s">
        <v>507</v>
      </c>
      <c r="B95" s="188" t="s">
        <v>508</v>
      </c>
      <c r="C95" s="187"/>
      <c r="D95" s="186"/>
      <c r="E95" s="166">
        <v>350</v>
      </c>
      <c r="F95" s="178">
        <v>350</v>
      </c>
      <c r="G95" s="165">
        <f>F95/E95*100</f>
        <v>100</v>
      </c>
    </row>
    <row r="96" spans="1:7" ht="61.5" customHeight="1">
      <c r="A96" s="184" t="s">
        <v>507</v>
      </c>
      <c r="B96" s="188" t="s">
        <v>506</v>
      </c>
      <c r="C96" s="187"/>
      <c r="D96" s="186"/>
      <c r="E96" s="166">
        <v>47000</v>
      </c>
      <c r="F96" s="185">
        <v>47000</v>
      </c>
      <c r="G96" s="165">
        <f>F96/E96*100</f>
        <v>100</v>
      </c>
    </row>
    <row r="97" spans="1:7" ht="23.25" customHeight="1">
      <c r="A97" s="184"/>
      <c r="B97" s="183" t="s">
        <v>505</v>
      </c>
      <c r="C97" s="183"/>
      <c r="D97" s="183"/>
      <c r="E97" s="171">
        <f>E98+E99+E100+E101+E102+E104+E103</f>
        <v>78559.8</v>
      </c>
      <c r="F97" s="171">
        <f>F98+F99+F100+F101+F102+F104+F103</f>
        <v>78244.4</v>
      </c>
      <c r="G97" s="160">
        <f>F97/E97*100</f>
        <v>99.6</v>
      </c>
    </row>
    <row r="98" spans="1:7" ht="35.25" customHeight="1">
      <c r="A98" s="170" t="s">
        <v>504</v>
      </c>
      <c r="B98" s="181" t="s">
        <v>503</v>
      </c>
      <c r="C98" s="180"/>
      <c r="D98" s="179"/>
      <c r="E98" s="166">
        <v>8774.7</v>
      </c>
      <c r="F98" s="166">
        <v>8774.7</v>
      </c>
      <c r="G98" s="165">
        <f>F98/E98*100</f>
        <v>100</v>
      </c>
    </row>
    <row r="99" spans="1:7" ht="68.25" customHeight="1">
      <c r="A99" s="184" t="s">
        <v>502</v>
      </c>
      <c r="B99" s="177" t="s">
        <v>501</v>
      </c>
      <c r="C99" s="176"/>
      <c r="D99" s="175"/>
      <c r="E99" s="166">
        <v>35103.3</v>
      </c>
      <c r="F99" s="178">
        <v>35103.3</v>
      </c>
      <c r="G99" s="165">
        <f>F99/E99*100</f>
        <v>100</v>
      </c>
    </row>
    <row r="100" spans="1:7" ht="48" customHeight="1">
      <c r="A100" s="170" t="s">
        <v>500</v>
      </c>
      <c r="B100" s="169" t="s">
        <v>499</v>
      </c>
      <c r="C100" s="168"/>
      <c r="D100" s="167"/>
      <c r="E100" s="166">
        <v>15901.5</v>
      </c>
      <c r="F100" s="178">
        <v>15901.5</v>
      </c>
      <c r="G100" s="165">
        <f>F100/E100*100</f>
        <v>100</v>
      </c>
    </row>
    <row r="101" spans="1:7" ht="66" customHeight="1">
      <c r="A101" s="170" t="s">
        <v>498</v>
      </c>
      <c r="B101" s="181" t="s">
        <v>497</v>
      </c>
      <c r="C101" s="180"/>
      <c r="D101" s="179"/>
      <c r="E101" s="166">
        <v>7129.1</v>
      </c>
      <c r="F101" s="178">
        <v>7129.1</v>
      </c>
      <c r="G101" s="165">
        <f>F101/E101*100</f>
        <v>100</v>
      </c>
    </row>
    <row r="102" spans="1:7" ht="47.25" customHeight="1">
      <c r="A102" s="170" t="s">
        <v>496</v>
      </c>
      <c r="B102" s="169" t="s">
        <v>495</v>
      </c>
      <c r="C102" s="168"/>
      <c r="D102" s="167"/>
      <c r="E102" s="166">
        <v>6837.7</v>
      </c>
      <c r="F102" s="178">
        <v>6587.3</v>
      </c>
      <c r="G102" s="165">
        <f>F102/E102*100</f>
        <v>96.3</v>
      </c>
    </row>
    <row r="103" spans="1:7" ht="36" customHeight="1">
      <c r="A103" s="170" t="s">
        <v>494</v>
      </c>
      <c r="B103" s="181" t="s">
        <v>493</v>
      </c>
      <c r="C103" s="180"/>
      <c r="D103" s="179"/>
      <c r="E103" s="166">
        <v>288.3</v>
      </c>
      <c r="F103" s="178">
        <v>288.3</v>
      </c>
      <c r="G103" s="165">
        <f>F103/E103*100</f>
        <v>100</v>
      </c>
    </row>
    <row r="104" spans="1:7" ht="21" customHeight="1">
      <c r="A104" s="184" t="s">
        <v>485</v>
      </c>
      <c r="B104" s="183" t="s">
        <v>492</v>
      </c>
      <c r="C104" s="183"/>
      <c r="D104" s="183"/>
      <c r="E104" s="171">
        <f>E105+E106+E107+E108+E109+E111+E110</f>
        <v>4525.2</v>
      </c>
      <c r="F104" s="171">
        <f>F105+F106+F107+F108+F109+F111+F110</f>
        <v>4460.2</v>
      </c>
      <c r="G104" s="160">
        <f>F104/E104*100</f>
        <v>98.6</v>
      </c>
    </row>
    <row r="105" spans="1:7" ht="46.5" customHeight="1">
      <c r="A105" s="170" t="s">
        <v>485</v>
      </c>
      <c r="B105" s="181" t="s">
        <v>491</v>
      </c>
      <c r="C105" s="180"/>
      <c r="D105" s="179"/>
      <c r="E105" s="166">
        <v>867</v>
      </c>
      <c r="F105" s="166">
        <v>867</v>
      </c>
      <c r="G105" s="165">
        <f>F105/E105*100</f>
        <v>100</v>
      </c>
    </row>
    <row r="106" spans="1:7" ht="45.75" customHeight="1">
      <c r="A106" s="170" t="s">
        <v>485</v>
      </c>
      <c r="B106" s="182" t="s">
        <v>490</v>
      </c>
      <c r="C106" s="182"/>
      <c r="D106" s="182"/>
      <c r="E106" s="166">
        <v>345.4</v>
      </c>
      <c r="F106" s="178">
        <v>345.4</v>
      </c>
      <c r="G106" s="165">
        <f>F106/E106*100</f>
        <v>100</v>
      </c>
    </row>
    <row r="107" spans="1:7" ht="36.75" customHeight="1">
      <c r="A107" s="170" t="s">
        <v>485</v>
      </c>
      <c r="B107" s="181" t="s">
        <v>489</v>
      </c>
      <c r="C107" s="180"/>
      <c r="D107" s="179"/>
      <c r="E107" s="166">
        <v>398.8</v>
      </c>
      <c r="F107" s="178">
        <v>398.8</v>
      </c>
      <c r="G107" s="165">
        <f>F107/E107*100</f>
        <v>100</v>
      </c>
    </row>
    <row r="108" spans="1:7" ht="48" customHeight="1">
      <c r="A108" s="170" t="s">
        <v>485</v>
      </c>
      <c r="B108" s="169" t="s">
        <v>488</v>
      </c>
      <c r="C108" s="168"/>
      <c r="D108" s="167"/>
      <c r="E108" s="166">
        <v>0</v>
      </c>
      <c r="F108" s="178">
        <v>0</v>
      </c>
      <c r="G108" s="165">
        <v>0</v>
      </c>
    </row>
    <row r="109" spans="1:7" ht="48.75" customHeight="1">
      <c r="A109" s="170" t="s">
        <v>485</v>
      </c>
      <c r="B109" s="169" t="s">
        <v>487</v>
      </c>
      <c r="C109" s="168"/>
      <c r="D109" s="167"/>
      <c r="E109" s="166">
        <v>2056.1</v>
      </c>
      <c r="F109" s="178">
        <v>2056.1</v>
      </c>
      <c r="G109" s="165">
        <f>F109/E109*100</f>
        <v>100</v>
      </c>
    </row>
    <row r="110" spans="1:7" ht="93" customHeight="1">
      <c r="A110" s="170" t="s">
        <v>485</v>
      </c>
      <c r="B110" s="169" t="s">
        <v>486</v>
      </c>
      <c r="C110" s="168"/>
      <c r="D110" s="167"/>
      <c r="E110" s="166">
        <v>434</v>
      </c>
      <c r="F110" s="178">
        <v>369</v>
      </c>
      <c r="G110" s="165">
        <f>F110/E110*100</f>
        <v>85</v>
      </c>
    </row>
    <row r="111" spans="1:7" ht="37.5" customHeight="1">
      <c r="A111" s="170" t="s">
        <v>485</v>
      </c>
      <c r="B111" s="181" t="s">
        <v>484</v>
      </c>
      <c r="C111" s="180"/>
      <c r="D111" s="179"/>
      <c r="E111" s="166">
        <v>423.9</v>
      </c>
      <c r="F111" s="178">
        <v>423.9</v>
      </c>
      <c r="G111" s="165">
        <f>F111/E111*100</f>
        <v>100</v>
      </c>
    </row>
    <row r="112" spans="1:7" ht="15.75" customHeight="1">
      <c r="A112" s="170" t="s">
        <v>483</v>
      </c>
      <c r="B112" s="174" t="s">
        <v>482</v>
      </c>
      <c r="C112" s="173"/>
      <c r="D112" s="172"/>
      <c r="E112" s="171">
        <f>E113+E114</f>
        <v>136030.6</v>
      </c>
      <c r="F112" s="171">
        <f>F113+F114</f>
        <v>136030.6</v>
      </c>
      <c r="G112" s="160">
        <f>F112/E112*100</f>
        <v>100</v>
      </c>
    </row>
    <row r="113" spans="1:7" ht="48.75" customHeight="1">
      <c r="A113" s="170" t="s">
        <v>481</v>
      </c>
      <c r="B113" s="177" t="s">
        <v>480</v>
      </c>
      <c r="C113" s="176"/>
      <c r="D113" s="175"/>
      <c r="E113" s="166">
        <v>144.3</v>
      </c>
      <c r="F113" s="166">
        <v>144.3</v>
      </c>
      <c r="G113" s="165">
        <f>F113/E113*100</f>
        <v>100</v>
      </c>
    </row>
    <row r="114" spans="1:7" ht="32.25" customHeight="1">
      <c r="A114" s="170" t="s">
        <v>478</v>
      </c>
      <c r="B114" s="174" t="s">
        <v>479</v>
      </c>
      <c r="C114" s="173"/>
      <c r="D114" s="172"/>
      <c r="E114" s="171">
        <f>E115</f>
        <v>135886.3</v>
      </c>
      <c r="F114" s="171">
        <f>F115</f>
        <v>135886.3</v>
      </c>
      <c r="G114" s="160">
        <f>F114/E114*100</f>
        <v>100</v>
      </c>
    </row>
    <row r="115" spans="1:7" ht="61.5" customHeight="1">
      <c r="A115" s="170" t="s">
        <v>478</v>
      </c>
      <c r="B115" s="169" t="s">
        <v>477</v>
      </c>
      <c r="C115" s="168"/>
      <c r="D115" s="167"/>
      <c r="E115" s="166">
        <v>135886.3</v>
      </c>
      <c r="F115" s="166">
        <v>135886.3</v>
      </c>
      <c r="G115" s="165">
        <f>F115/E115*100</f>
        <v>100</v>
      </c>
    </row>
    <row r="116" spans="1:7" ht="21" customHeight="1">
      <c r="A116" s="164" t="s">
        <v>476</v>
      </c>
      <c r="B116" s="163"/>
      <c r="C116" s="163"/>
      <c r="D116" s="162"/>
      <c r="E116" s="161">
        <f>E68+E69</f>
        <v>1227693.6</v>
      </c>
      <c r="F116" s="161">
        <f>F68+F69</f>
        <v>1217586.7</v>
      </c>
      <c r="G116" s="160">
        <f>F116/E116*100</f>
        <v>99.2</v>
      </c>
    </row>
  </sheetData>
  <sheetProtection/>
  <mergeCells count="116">
    <mergeCell ref="A4:G4"/>
    <mergeCell ref="A5:G5"/>
    <mergeCell ref="B83:D83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5:D25"/>
    <mergeCell ref="B26:D26"/>
    <mergeCell ref="B27:D27"/>
    <mergeCell ref="B23:D23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60:D60"/>
    <mergeCell ref="B61:D61"/>
    <mergeCell ref="B62:D62"/>
    <mergeCell ref="B63:D63"/>
    <mergeCell ref="B64:D64"/>
    <mergeCell ref="B59:D59"/>
    <mergeCell ref="H64:J64"/>
    <mergeCell ref="B65:D65"/>
    <mergeCell ref="B66:D66"/>
    <mergeCell ref="B67:D67"/>
    <mergeCell ref="B68:D68"/>
    <mergeCell ref="B69:D69"/>
    <mergeCell ref="B70:D70"/>
    <mergeCell ref="B80:D80"/>
    <mergeCell ref="B82:D82"/>
    <mergeCell ref="B81:D81"/>
    <mergeCell ref="B71:D71"/>
    <mergeCell ref="B72:D72"/>
    <mergeCell ref="B73:D73"/>
    <mergeCell ref="B74:D74"/>
    <mergeCell ref="B75:D75"/>
    <mergeCell ref="B76:D76"/>
    <mergeCell ref="B91:D91"/>
    <mergeCell ref="B92:D92"/>
    <mergeCell ref="B93:D93"/>
    <mergeCell ref="B77:D77"/>
    <mergeCell ref="B84:D84"/>
    <mergeCell ref="B85:D85"/>
    <mergeCell ref="B86:D86"/>
    <mergeCell ref="B87:D87"/>
    <mergeCell ref="B78:D78"/>
    <mergeCell ref="B79:D79"/>
    <mergeCell ref="B98:D98"/>
    <mergeCell ref="B99:D99"/>
    <mergeCell ref="B100:D100"/>
    <mergeCell ref="B101:D101"/>
    <mergeCell ref="B102:D102"/>
    <mergeCell ref="B95:D95"/>
    <mergeCell ref="B96:D96"/>
    <mergeCell ref="B103:D103"/>
    <mergeCell ref="B105:D105"/>
    <mergeCell ref="B106:D106"/>
    <mergeCell ref="B107:D107"/>
    <mergeCell ref="B108:D108"/>
    <mergeCell ref="B109:D109"/>
    <mergeCell ref="B104:D104"/>
    <mergeCell ref="B110:D110"/>
    <mergeCell ref="B111:D111"/>
    <mergeCell ref="B112:D112"/>
    <mergeCell ref="B113:D113"/>
    <mergeCell ref="B114:D114"/>
    <mergeCell ref="B115:D115"/>
    <mergeCell ref="D1:G1"/>
    <mergeCell ref="D2:G2"/>
    <mergeCell ref="D3:G3"/>
    <mergeCell ref="A116:D116"/>
    <mergeCell ref="B97:D97"/>
    <mergeCell ref="B24:D24"/>
    <mergeCell ref="B94:D94"/>
    <mergeCell ref="B88:D88"/>
    <mergeCell ref="B89:D89"/>
    <mergeCell ref="B90:D90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7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7.125" style="1" customWidth="1"/>
    <col min="2" max="2" width="75.25390625" style="1" customWidth="1"/>
    <col min="3" max="4" width="15.75390625" style="1" customWidth="1"/>
    <col min="5" max="5" width="10.125" style="1" customWidth="1"/>
    <col min="6" max="16384" width="9.125" style="1" customWidth="1"/>
  </cols>
  <sheetData>
    <row r="1" spans="2:5" ht="15">
      <c r="B1" s="26"/>
      <c r="C1" s="94" t="s">
        <v>230</v>
      </c>
      <c r="D1" s="8"/>
      <c r="E1" s="8"/>
    </row>
    <row r="2" spans="3:5" ht="33" customHeight="1">
      <c r="C2" s="155" t="s">
        <v>132</v>
      </c>
      <c r="D2" s="155"/>
      <c r="E2" s="155"/>
    </row>
    <row r="3" spans="3:5" ht="15" customHeight="1">
      <c r="C3" s="156" t="s">
        <v>475</v>
      </c>
      <c r="D3" s="156"/>
      <c r="E3" s="156"/>
    </row>
    <row r="4" spans="3:5" ht="15" customHeight="1">
      <c r="C4" s="28"/>
      <c r="D4" s="28"/>
      <c r="E4" s="28"/>
    </row>
    <row r="5" spans="1:5" ht="45.75" customHeight="1">
      <c r="A5" s="154" t="s">
        <v>465</v>
      </c>
      <c r="B5" s="154"/>
      <c r="C5" s="154"/>
      <c r="D5" s="154"/>
      <c r="E5" s="154"/>
    </row>
    <row r="6" spans="1:2" ht="0.75" customHeight="1" hidden="1">
      <c r="A6" s="10"/>
      <c r="B6" s="10"/>
    </row>
    <row r="7" spans="1:5" ht="15.75">
      <c r="A7" s="11"/>
      <c r="B7" s="11"/>
      <c r="C7" s="12"/>
      <c r="E7" s="12" t="s">
        <v>85</v>
      </c>
    </row>
    <row r="8" spans="1:5" ht="60" customHeight="1">
      <c r="A8" s="23" t="s">
        <v>391</v>
      </c>
      <c r="B8" s="23" t="s">
        <v>86</v>
      </c>
      <c r="C8" s="2" t="s">
        <v>256</v>
      </c>
      <c r="D8" s="95" t="s">
        <v>463</v>
      </c>
      <c r="E8" s="96" t="s">
        <v>464</v>
      </c>
    </row>
    <row r="9" spans="1:5" ht="12.75">
      <c r="A9" s="135">
        <v>1</v>
      </c>
      <c r="B9" s="135">
        <v>2</v>
      </c>
      <c r="C9" s="136">
        <v>3</v>
      </c>
      <c r="D9" s="136">
        <v>4</v>
      </c>
      <c r="E9" s="137">
        <v>5</v>
      </c>
    </row>
    <row r="10" spans="1:5" ht="15" customHeight="1">
      <c r="A10" s="109" t="s">
        <v>25</v>
      </c>
      <c r="B10" s="35" t="s">
        <v>87</v>
      </c>
      <c r="C10" s="44">
        <f>C12+C13+C14+C15+C16+C17+C18</f>
        <v>83347.2</v>
      </c>
      <c r="D10" s="115">
        <f>D12+D13+D14+D15+D16+D17+D18</f>
        <v>79966.1</v>
      </c>
      <c r="E10" s="116">
        <f>D10/C10*100</f>
        <v>95.9</v>
      </c>
    </row>
    <row r="11" spans="1:6" ht="29.25" customHeight="1" hidden="1">
      <c r="A11" s="53" t="s">
        <v>29</v>
      </c>
      <c r="B11" s="32" t="s">
        <v>88</v>
      </c>
      <c r="C11" s="43">
        <f>'прил 4'!G22</f>
        <v>1021</v>
      </c>
      <c r="D11" s="117"/>
      <c r="E11" s="118"/>
      <c r="F11" s="1" t="s">
        <v>231</v>
      </c>
    </row>
    <row r="12" spans="1:5" ht="32.25" customHeight="1">
      <c r="A12" s="54" t="s">
        <v>29</v>
      </c>
      <c r="B12" s="7" t="s">
        <v>350</v>
      </c>
      <c r="C12" s="99">
        <f>'прил 4'!G22</f>
        <v>1021</v>
      </c>
      <c r="D12" s="100">
        <f>'прил 4'!H22</f>
        <v>918.6</v>
      </c>
      <c r="E12" s="119">
        <f>D12/C12*100</f>
        <v>90</v>
      </c>
    </row>
    <row r="13" spans="1:5" ht="33" customHeight="1">
      <c r="A13" s="54" t="s">
        <v>26</v>
      </c>
      <c r="B13" s="19" t="s">
        <v>133</v>
      </c>
      <c r="C13" s="99">
        <f>'прил 4'!G14</f>
        <v>3974.9</v>
      </c>
      <c r="D13" s="100">
        <f>'прил 4'!H14</f>
        <v>3571.7</v>
      </c>
      <c r="E13" s="119">
        <f aca="true" t="shared" si="0" ref="E13:E18">D13/C13*100</f>
        <v>89.9</v>
      </c>
    </row>
    <row r="14" spans="1:5" ht="47.25" customHeight="1">
      <c r="A14" s="54" t="s">
        <v>28</v>
      </c>
      <c r="B14" s="19" t="s">
        <v>134</v>
      </c>
      <c r="C14" s="99">
        <f>'прил 4'!G25</f>
        <v>40775.6</v>
      </c>
      <c r="D14" s="100">
        <f>'прил 4'!H25</f>
        <v>39586.3</v>
      </c>
      <c r="E14" s="119">
        <f t="shared" si="0"/>
        <v>97.1</v>
      </c>
    </row>
    <row r="15" spans="1:5" ht="30.75" customHeight="1">
      <c r="A15" s="54" t="s">
        <v>6</v>
      </c>
      <c r="B15" s="13" t="s">
        <v>135</v>
      </c>
      <c r="C15" s="99">
        <f>'прил 4'!G121+'прил 4'!G159</f>
        <v>9946.1</v>
      </c>
      <c r="D15" s="99">
        <f>'прил 4'!H121+'прил 4'!H159</f>
        <v>9736</v>
      </c>
      <c r="E15" s="119">
        <f t="shared" si="0"/>
        <v>97.9</v>
      </c>
    </row>
    <row r="16" spans="1:5" ht="15">
      <c r="A16" s="55" t="s">
        <v>200</v>
      </c>
      <c r="B16" s="101" t="s">
        <v>82</v>
      </c>
      <c r="C16" s="99">
        <f>'прил 4'!G128</f>
        <v>650</v>
      </c>
      <c r="D16" s="99">
        <f>'прил 4'!H128</f>
        <v>644.9</v>
      </c>
      <c r="E16" s="119">
        <f t="shared" si="0"/>
        <v>99.2</v>
      </c>
    </row>
    <row r="17" spans="1:5" ht="15.75" customHeight="1">
      <c r="A17" s="55" t="s">
        <v>32</v>
      </c>
      <c r="B17" s="101" t="s">
        <v>81</v>
      </c>
      <c r="C17" s="99">
        <f>'прил 4'!G38</f>
        <v>104.8</v>
      </c>
      <c r="D17" s="99">
        <f>'прил 4'!H38</f>
        <v>0</v>
      </c>
      <c r="E17" s="119">
        <f t="shared" si="0"/>
        <v>0</v>
      </c>
    </row>
    <row r="18" spans="1:5" ht="15">
      <c r="A18" s="55" t="s">
        <v>198</v>
      </c>
      <c r="B18" s="101" t="s">
        <v>36</v>
      </c>
      <c r="C18" s="99">
        <f>'прил 4'!G141+'прил 4'!G261+'прил 4'!G268+'прил 4'!G136+'прил 4'!G42</f>
        <v>26874.8</v>
      </c>
      <c r="D18" s="99">
        <f>'прил 4'!H141+'прил 4'!H261+'прил 4'!H268+'прил 4'!H136+'прил 4'!H42</f>
        <v>25508.6</v>
      </c>
      <c r="E18" s="119">
        <f t="shared" si="0"/>
        <v>94.9</v>
      </c>
    </row>
    <row r="19" spans="1:5" ht="30.75" customHeight="1">
      <c r="A19" s="110" t="s">
        <v>40</v>
      </c>
      <c r="B19" s="31" t="s">
        <v>89</v>
      </c>
      <c r="C19" s="44">
        <f>C21+C20</f>
        <v>11328.8</v>
      </c>
      <c r="D19" s="44">
        <f>D21+D20</f>
        <v>10925.3</v>
      </c>
      <c r="E19" s="116">
        <f>D19/C19*100</f>
        <v>96.4</v>
      </c>
    </row>
    <row r="20" spans="1:5" ht="16.5" customHeight="1">
      <c r="A20" s="54" t="s">
        <v>219</v>
      </c>
      <c r="B20" s="21" t="s">
        <v>220</v>
      </c>
      <c r="C20" s="99">
        <f>'прил 4'!G167+'прил 4'!G45</f>
        <v>1080.3</v>
      </c>
      <c r="D20" s="99">
        <f>'прил 4'!H167+'прил 4'!H45</f>
        <v>702.2</v>
      </c>
      <c r="E20" s="119">
        <f>D20/C20*100</f>
        <v>65</v>
      </c>
    </row>
    <row r="21" spans="1:5" ht="30.75" customHeight="1">
      <c r="A21" s="54" t="s">
        <v>41</v>
      </c>
      <c r="B21" s="20" t="s">
        <v>201</v>
      </c>
      <c r="C21" s="102">
        <f>'прил 4'!G283</f>
        <v>10248.5</v>
      </c>
      <c r="D21" s="102">
        <f>'прил 4'!H283</f>
        <v>10223.1</v>
      </c>
      <c r="E21" s="120">
        <f>D21/C21*100</f>
        <v>99.8</v>
      </c>
    </row>
    <row r="22" spans="1:5" ht="15" customHeight="1">
      <c r="A22" s="111" t="s">
        <v>37</v>
      </c>
      <c r="B22" s="37" t="s">
        <v>90</v>
      </c>
      <c r="C22" s="44">
        <f>SUM(C23:C27)</f>
        <v>30600.5</v>
      </c>
      <c r="D22" s="44">
        <f>SUM(D23:D27)</f>
        <v>25671</v>
      </c>
      <c r="E22" s="116">
        <f aca="true" t="shared" si="1" ref="E22:E62">D22/C22*100</f>
        <v>83.9</v>
      </c>
    </row>
    <row r="23" spans="1:5" ht="15" customHeight="1">
      <c r="A23" s="56" t="s">
        <v>443</v>
      </c>
      <c r="B23" s="101" t="s">
        <v>444</v>
      </c>
      <c r="C23" s="99">
        <f>'прил 4'!G50</f>
        <v>294.4</v>
      </c>
      <c r="D23" s="99">
        <f>'прил 4'!H50</f>
        <v>274</v>
      </c>
      <c r="E23" s="119">
        <f t="shared" si="1"/>
        <v>93.1</v>
      </c>
    </row>
    <row r="24" spans="1:5" ht="15" customHeight="1">
      <c r="A24" s="56" t="s">
        <v>194</v>
      </c>
      <c r="B24" s="101" t="s">
        <v>195</v>
      </c>
      <c r="C24" s="99">
        <f>'прил 4'!G176</f>
        <v>99.5</v>
      </c>
      <c r="D24" s="99">
        <f>'прил 4'!H176</f>
        <v>99.5</v>
      </c>
      <c r="E24" s="119">
        <f t="shared" si="1"/>
        <v>100</v>
      </c>
    </row>
    <row r="25" spans="1:5" ht="15" customHeight="1">
      <c r="A25" s="56" t="s">
        <v>334</v>
      </c>
      <c r="B25" s="101" t="s">
        <v>330</v>
      </c>
      <c r="C25" s="99">
        <f>'прил 4'!G179</f>
        <v>10738.7</v>
      </c>
      <c r="D25" s="99">
        <f>'прил 4'!H179</f>
        <v>8064</v>
      </c>
      <c r="E25" s="119">
        <f t="shared" si="1"/>
        <v>75.1</v>
      </c>
    </row>
    <row r="26" spans="1:5" ht="15">
      <c r="A26" s="56" t="s">
        <v>202</v>
      </c>
      <c r="B26" s="103" t="s">
        <v>191</v>
      </c>
      <c r="C26" s="121">
        <f>'прил 4'!G184+'прил 4'!G265+'прил 4'!G53</f>
        <v>15009.9</v>
      </c>
      <c r="D26" s="121">
        <f>'прил 4'!H184+'прил 4'!H265+'прил 4'!H53</f>
        <v>13330.2</v>
      </c>
      <c r="E26" s="119">
        <f t="shared" si="1"/>
        <v>88.8</v>
      </c>
    </row>
    <row r="27" spans="1:5" ht="15">
      <c r="A27" s="56" t="s">
        <v>203</v>
      </c>
      <c r="B27" s="14" t="s">
        <v>38</v>
      </c>
      <c r="C27" s="121">
        <f>'прил 4'!G56+'прил 4'!G192</f>
        <v>4458</v>
      </c>
      <c r="D27" s="121">
        <f>'прил 4'!H56+'прил 4'!H192</f>
        <v>3903.3</v>
      </c>
      <c r="E27" s="120">
        <f t="shared" si="1"/>
        <v>87.6</v>
      </c>
    </row>
    <row r="28" spans="1:5" ht="15.75">
      <c r="A28" s="52" t="s">
        <v>76</v>
      </c>
      <c r="B28" s="36" t="s">
        <v>91</v>
      </c>
      <c r="C28" s="44">
        <f>C29+C31+C32+C30</f>
        <v>337778.2</v>
      </c>
      <c r="D28" s="44">
        <f>D29+D31+D32+D30</f>
        <v>322763.2</v>
      </c>
      <c r="E28" s="116">
        <f t="shared" si="1"/>
        <v>95.6</v>
      </c>
    </row>
    <row r="29" spans="1:5" ht="15">
      <c r="A29" s="55" t="s">
        <v>105</v>
      </c>
      <c r="B29" s="104" t="s">
        <v>104</v>
      </c>
      <c r="C29" s="99">
        <f>'прил 4'!G197+'прил 4'!G70</f>
        <v>23268.5</v>
      </c>
      <c r="D29" s="99">
        <f>'прил 4'!H197+'прил 4'!H70</f>
        <v>22313</v>
      </c>
      <c r="E29" s="119">
        <f t="shared" si="1"/>
        <v>95.9</v>
      </c>
    </row>
    <row r="30" spans="1:5" ht="15">
      <c r="A30" s="55" t="s">
        <v>338</v>
      </c>
      <c r="B30" s="104" t="s">
        <v>335</v>
      </c>
      <c r="C30" s="99">
        <f>'прил 4'!G210</f>
        <v>171750</v>
      </c>
      <c r="D30" s="99">
        <f>'прил 4'!H210</f>
        <v>171750</v>
      </c>
      <c r="E30" s="119">
        <f t="shared" si="1"/>
        <v>100</v>
      </c>
    </row>
    <row r="31" spans="1:5" ht="15" customHeight="1">
      <c r="A31" s="55" t="s">
        <v>193</v>
      </c>
      <c r="B31" s="105" t="s">
        <v>117</v>
      </c>
      <c r="C31" s="99">
        <f>'прил 4'!G213+'прил 4'!G74</f>
        <v>82125.2</v>
      </c>
      <c r="D31" s="99">
        <f>'прил 4'!H213+'прил 4'!H74</f>
        <v>71127.5</v>
      </c>
      <c r="E31" s="119">
        <f t="shared" si="1"/>
        <v>86.6</v>
      </c>
    </row>
    <row r="32" spans="1:5" ht="15" customHeight="1">
      <c r="A32" s="55" t="s">
        <v>196</v>
      </c>
      <c r="B32" s="104" t="s">
        <v>121</v>
      </c>
      <c r="C32" s="121">
        <f>'прил 4'!G227</f>
        <v>60634.5</v>
      </c>
      <c r="D32" s="121">
        <f>'прил 4'!H227</f>
        <v>57572.7</v>
      </c>
      <c r="E32" s="120">
        <f t="shared" si="1"/>
        <v>95</v>
      </c>
    </row>
    <row r="33" spans="1:5" ht="16.5" customHeight="1">
      <c r="A33" s="114" t="s">
        <v>78</v>
      </c>
      <c r="B33" s="146" t="s">
        <v>92</v>
      </c>
      <c r="C33" s="130">
        <f>C34</f>
        <v>1264</v>
      </c>
      <c r="D33" s="130">
        <f>D34</f>
        <v>1264</v>
      </c>
      <c r="E33" s="116">
        <f t="shared" si="1"/>
        <v>100</v>
      </c>
    </row>
    <row r="34" spans="1:5" ht="14.25" customHeight="1">
      <c r="A34" s="66" t="s">
        <v>197</v>
      </c>
      <c r="B34" s="107" t="s">
        <v>217</v>
      </c>
      <c r="C34" s="124">
        <f>'прил 4'!G239</f>
        <v>1264</v>
      </c>
      <c r="D34" s="124">
        <f>'прил 4'!H239</f>
        <v>1264</v>
      </c>
      <c r="E34" s="119">
        <f t="shared" si="1"/>
        <v>100</v>
      </c>
    </row>
    <row r="35" spans="1:5" ht="14.25" customHeight="1">
      <c r="A35" s="147" t="s">
        <v>468</v>
      </c>
      <c r="B35" s="148" t="s">
        <v>469</v>
      </c>
      <c r="C35" s="125"/>
      <c r="D35" s="125"/>
      <c r="E35" s="120"/>
    </row>
    <row r="36" spans="1:5" ht="15.75">
      <c r="A36" s="112" t="s">
        <v>42</v>
      </c>
      <c r="B36" s="33" t="s">
        <v>93</v>
      </c>
      <c r="C36" s="122">
        <f>C37+C38+C39+C40</f>
        <v>485878.8</v>
      </c>
      <c r="D36" s="122">
        <f>D37+D38+D39+D40</f>
        <v>470067.3</v>
      </c>
      <c r="E36" s="123">
        <f t="shared" si="1"/>
        <v>96.7</v>
      </c>
    </row>
    <row r="37" spans="1:5" ht="15">
      <c r="A37" s="54" t="s">
        <v>43</v>
      </c>
      <c r="B37" s="16" t="s">
        <v>17</v>
      </c>
      <c r="C37" s="124">
        <f>'прил 4'!G297</f>
        <v>112032.2</v>
      </c>
      <c r="D37" s="124">
        <f>'прил 4'!H297</f>
        <v>111625.1</v>
      </c>
      <c r="E37" s="119">
        <f t="shared" si="1"/>
        <v>99.6</v>
      </c>
    </row>
    <row r="38" spans="1:5" ht="15">
      <c r="A38" s="54" t="s">
        <v>45</v>
      </c>
      <c r="B38" s="16" t="s">
        <v>19</v>
      </c>
      <c r="C38" s="124">
        <f>'прил 4'!G304+'прил 4'!G399+'прил 4'!G78</f>
        <v>331412.7</v>
      </c>
      <c r="D38" s="124">
        <f>'прил 4'!H304+'прил 4'!H399+'прил 4'!H78</f>
        <v>316333.6</v>
      </c>
      <c r="E38" s="119">
        <f t="shared" si="1"/>
        <v>95.5</v>
      </c>
    </row>
    <row r="39" spans="1:5" ht="15.75" customHeight="1">
      <c r="A39" s="54" t="s">
        <v>50</v>
      </c>
      <c r="B39" s="16" t="s">
        <v>94</v>
      </c>
      <c r="C39" s="124">
        <f>'прил 4'!G324</f>
        <v>11141.6</v>
      </c>
      <c r="D39" s="124">
        <f>'прил 4'!H324</f>
        <v>11131.1</v>
      </c>
      <c r="E39" s="119">
        <f>D39/C39*100</f>
        <v>99.9</v>
      </c>
    </row>
    <row r="40" spans="1:5" ht="15.75" customHeight="1">
      <c r="A40" s="58" t="s">
        <v>52</v>
      </c>
      <c r="B40" s="17" t="s">
        <v>51</v>
      </c>
      <c r="C40" s="125">
        <f>'прил 4'!G337</f>
        <v>31292.3</v>
      </c>
      <c r="D40" s="125">
        <f>'прил 4'!H337</f>
        <v>30977.5</v>
      </c>
      <c r="E40" s="120">
        <f t="shared" si="1"/>
        <v>99</v>
      </c>
    </row>
    <row r="41" spans="1:5" ht="40.5" customHeight="1" hidden="1">
      <c r="A41" s="59"/>
      <c r="B41" s="34" t="s">
        <v>95</v>
      </c>
      <c r="C41" s="43">
        <v>0</v>
      </c>
      <c r="D41" s="117"/>
      <c r="E41" s="126" t="e">
        <f t="shared" si="1"/>
        <v>#DIV/0!</v>
      </c>
    </row>
    <row r="42" spans="1:5" ht="31.5" customHeight="1">
      <c r="A42" s="110" t="s">
        <v>11</v>
      </c>
      <c r="B42" s="35" t="s">
        <v>204</v>
      </c>
      <c r="C42" s="44">
        <f>C43+C45+C46</f>
        <v>36358</v>
      </c>
      <c r="D42" s="44">
        <f>D43+D45+D46</f>
        <v>36136.3</v>
      </c>
      <c r="E42" s="123">
        <f t="shared" si="1"/>
        <v>99.4</v>
      </c>
    </row>
    <row r="43" spans="1:5" ht="14.25" customHeight="1">
      <c r="A43" s="55" t="s">
        <v>58</v>
      </c>
      <c r="B43" s="101" t="s">
        <v>96</v>
      </c>
      <c r="C43" s="99">
        <f>'прил 4'!G405</f>
        <v>28555.1</v>
      </c>
      <c r="D43" s="99">
        <f>'прил 4'!H405</f>
        <v>28375</v>
      </c>
      <c r="E43" s="119">
        <f t="shared" si="1"/>
        <v>99.4</v>
      </c>
    </row>
    <row r="44" spans="1:5" ht="30" customHeight="1" hidden="1">
      <c r="A44" s="60"/>
      <c r="B44" s="106"/>
      <c r="C44" s="127"/>
      <c r="D44" s="128"/>
      <c r="E44" s="119" t="e">
        <f t="shared" si="1"/>
        <v>#DIV/0!</v>
      </c>
    </row>
    <row r="45" spans="1:5" ht="15" customHeight="1">
      <c r="A45" s="61" t="s">
        <v>27</v>
      </c>
      <c r="B45" s="104" t="s">
        <v>80</v>
      </c>
      <c r="C45" s="99">
        <f>'прил 4'!G87</f>
        <v>748.3</v>
      </c>
      <c r="D45" s="99">
        <f>'прил 4'!H87</f>
        <v>748.3</v>
      </c>
      <c r="E45" s="119">
        <f t="shared" si="1"/>
        <v>100</v>
      </c>
    </row>
    <row r="46" spans="1:5" ht="33" customHeight="1">
      <c r="A46" s="57" t="s">
        <v>64</v>
      </c>
      <c r="B46" s="101" t="s">
        <v>97</v>
      </c>
      <c r="C46" s="149">
        <f>'прил 4'!G426</f>
        <v>7054.6</v>
      </c>
      <c r="D46" s="149">
        <f>'прил 4'!H426</f>
        <v>7013</v>
      </c>
      <c r="E46" s="150">
        <f t="shared" si="1"/>
        <v>99.4</v>
      </c>
    </row>
    <row r="47" spans="1:5" ht="15" customHeight="1">
      <c r="A47" s="113" t="s">
        <v>34</v>
      </c>
      <c r="B47" s="35" t="s">
        <v>218</v>
      </c>
      <c r="C47" s="129">
        <f>C48+C50+C51++C52+C53</f>
        <v>231955</v>
      </c>
      <c r="D47" s="129">
        <f>D48+D50+D51++D52+D53</f>
        <v>217864.5</v>
      </c>
      <c r="E47" s="116">
        <f t="shared" si="1"/>
        <v>93.9</v>
      </c>
    </row>
    <row r="48" spans="1:5" ht="15">
      <c r="A48" s="55" t="s">
        <v>65</v>
      </c>
      <c r="B48" s="104" t="s">
        <v>136</v>
      </c>
      <c r="C48" s="99">
        <f>'прил 4'!G435+'прил 4'!G92</f>
        <v>92155.2</v>
      </c>
      <c r="D48" s="99">
        <f>'прил 4'!H435+'прил 4'!H92</f>
        <v>85144.1</v>
      </c>
      <c r="E48" s="119">
        <f t="shared" si="1"/>
        <v>92.4</v>
      </c>
    </row>
    <row r="49" spans="1:5" ht="15" hidden="1">
      <c r="A49" s="55"/>
      <c r="B49" s="101"/>
      <c r="C49" s="99">
        <v>0</v>
      </c>
      <c r="D49" s="128"/>
      <c r="E49" s="119" t="e">
        <f t="shared" si="1"/>
        <v>#DIV/0!</v>
      </c>
    </row>
    <row r="50" spans="1:5" ht="15">
      <c r="A50" s="55" t="s">
        <v>55</v>
      </c>
      <c r="B50" s="104" t="s">
        <v>139</v>
      </c>
      <c r="C50" s="99">
        <f>'прил 4'!G439</f>
        <v>20963</v>
      </c>
      <c r="D50" s="99">
        <f>'прил 4'!H439</f>
        <v>19930.2</v>
      </c>
      <c r="E50" s="119">
        <f t="shared" si="1"/>
        <v>95.1</v>
      </c>
    </row>
    <row r="51" spans="1:5" ht="15">
      <c r="A51" s="55" t="s">
        <v>35</v>
      </c>
      <c r="B51" s="104" t="s">
        <v>138</v>
      </c>
      <c r="C51" s="99">
        <f>'прил 4'!G454</f>
        <v>42697.2</v>
      </c>
      <c r="D51" s="99">
        <f>'прил 4'!H454</f>
        <v>42027.4</v>
      </c>
      <c r="E51" s="119">
        <f t="shared" si="1"/>
        <v>98.4</v>
      </c>
    </row>
    <row r="52" spans="1:5" ht="15">
      <c r="A52" s="55" t="s">
        <v>183</v>
      </c>
      <c r="B52" s="104" t="s">
        <v>140</v>
      </c>
      <c r="C52" s="99">
        <f>'прил 4'!G100+'прил 4'!G374+'прил 4'!G278</f>
        <v>66629</v>
      </c>
      <c r="D52" s="99">
        <f>'прил 4'!H100+'прил 4'!H374+'прил 4'!H278</f>
        <v>61482.5</v>
      </c>
      <c r="E52" s="119">
        <f t="shared" si="1"/>
        <v>92.3</v>
      </c>
    </row>
    <row r="53" spans="1:5" ht="16.5" customHeight="1">
      <c r="A53" s="55" t="s">
        <v>205</v>
      </c>
      <c r="B53" s="104" t="s">
        <v>141</v>
      </c>
      <c r="C53" s="99">
        <f>'прил 4'!G467+'прил 4'!G280</f>
        <v>9510.6</v>
      </c>
      <c r="D53" s="99">
        <f>'прил 4'!H467+'прил 4'!H280</f>
        <v>9280.3</v>
      </c>
      <c r="E53" s="120">
        <f t="shared" si="1"/>
        <v>97.6</v>
      </c>
    </row>
    <row r="54" spans="1:5" ht="15" customHeight="1">
      <c r="A54" s="114" t="s">
        <v>69</v>
      </c>
      <c r="B54" s="68" t="s">
        <v>98</v>
      </c>
      <c r="C54" s="130">
        <f>C55+C56+C57+C61</f>
        <v>81238.7</v>
      </c>
      <c r="D54" s="130">
        <f>D55+D56+D57+D61</f>
        <v>73376.3</v>
      </c>
      <c r="E54" s="126">
        <f t="shared" si="1"/>
        <v>90.3</v>
      </c>
    </row>
    <row r="55" spans="1:5" ht="15">
      <c r="A55" s="66" t="s">
        <v>71</v>
      </c>
      <c r="B55" s="107" t="s">
        <v>70</v>
      </c>
      <c r="C55" s="124">
        <f>'прил 4'!G111</f>
        <v>909.8</v>
      </c>
      <c r="D55" s="124">
        <f>'прил 4'!H111</f>
        <v>842</v>
      </c>
      <c r="E55" s="119">
        <f t="shared" si="1"/>
        <v>92.5</v>
      </c>
    </row>
    <row r="56" spans="1:5" ht="13.5" customHeight="1">
      <c r="A56" s="66" t="s">
        <v>73</v>
      </c>
      <c r="B56" s="107" t="s">
        <v>72</v>
      </c>
      <c r="C56" s="124">
        <f>'прил 4'!G115+'прил 4'!G153+'прил 4'!G244+'прил 4'!G379+'прил 4'!G485</f>
        <v>55587.3</v>
      </c>
      <c r="D56" s="124">
        <f>'прил 4'!H115+'прил 4'!H153+'прил 4'!H244+'прил 4'!H379+'прил 4'!H485</f>
        <v>48862.3</v>
      </c>
      <c r="E56" s="119">
        <f t="shared" si="1"/>
        <v>87.9</v>
      </c>
    </row>
    <row r="57" spans="1:5" ht="13.5" customHeight="1">
      <c r="A57" s="66" t="s">
        <v>75</v>
      </c>
      <c r="B57" s="108" t="s">
        <v>142</v>
      </c>
      <c r="C57" s="124">
        <f>'прил 4'!G382</f>
        <v>23030.6</v>
      </c>
      <c r="D57" s="124">
        <f>'прил 4'!H382</f>
        <v>22178.7</v>
      </c>
      <c r="E57" s="119">
        <f t="shared" si="1"/>
        <v>96.3</v>
      </c>
    </row>
    <row r="58" spans="1:5" ht="29.25" customHeight="1" hidden="1">
      <c r="A58" s="67"/>
      <c r="B58" s="107" t="s">
        <v>447</v>
      </c>
      <c r="C58" s="124">
        <v>0</v>
      </c>
      <c r="D58" s="128"/>
      <c r="E58" s="119" t="e">
        <f t="shared" si="1"/>
        <v>#DIV/0!</v>
      </c>
    </row>
    <row r="59" spans="1:5" ht="17.25" customHeight="1" hidden="1">
      <c r="A59" s="67" t="s">
        <v>74</v>
      </c>
      <c r="B59" s="107" t="s">
        <v>99</v>
      </c>
      <c r="C59" s="131"/>
      <c r="D59" s="128"/>
      <c r="E59" s="119" t="e">
        <f t="shared" si="1"/>
        <v>#DIV/0!</v>
      </c>
    </row>
    <row r="60" spans="1:5" ht="15.75" customHeight="1" hidden="1">
      <c r="A60" s="67"/>
      <c r="B60" s="107"/>
      <c r="C60" s="131"/>
      <c r="D60" s="128"/>
      <c r="E60" s="119" t="e">
        <f t="shared" si="1"/>
        <v>#DIV/0!</v>
      </c>
    </row>
    <row r="61" spans="1:5" ht="15.75" customHeight="1">
      <c r="A61" s="66" t="s">
        <v>74</v>
      </c>
      <c r="B61" s="107" t="s">
        <v>448</v>
      </c>
      <c r="C61" s="132">
        <f>'прил 4'!G257</f>
        <v>1711</v>
      </c>
      <c r="D61" s="132">
        <f>'прил 4'!H257</f>
        <v>1493.3</v>
      </c>
      <c r="E61" s="119">
        <f t="shared" si="1"/>
        <v>87.3</v>
      </c>
    </row>
    <row r="62" spans="1:5" ht="20.25" customHeight="1">
      <c r="A62" s="152" t="s">
        <v>100</v>
      </c>
      <c r="B62" s="153"/>
      <c r="C62" s="133">
        <f>C10+C19+C22+C28+C33+C36+C42+C47+C54</f>
        <v>1299749.2</v>
      </c>
      <c r="D62" s="133">
        <f>D10+D19+D22+D28+D33+D36+D42+D47+D54</f>
        <v>1238034</v>
      </c>
      <c r="E62" s="134">
        <f t="shared" si="1"/>
        <v>95.3</v>
      </c>
    </row>
    <row r="63" spans="1:3" ht="18.75" customHeight="1">
      <c r="A63" s="18"/>
      <c r="B63" s="15"/>
      <c r="C63" s="8"/>
    </row>
    <row r="64" spans="3:4" ht="12.75">
      <c r="C64" s="71"/>
      <c r="D64" s="93"/>
    </row>
    <row r="67" ht="12.75">
      <c r="C67" s="29"/>
    </row>
  </sheetData>
  <sheetProtection/>
  <mergeCells count="4">
    <mergeCell ref="A62:B62"/>
    <mergeCell ref="A5:E5"/>
    <mergeCell ref="C2:E2"/>
    <mergeCell ref="C3:E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4.125" style="292" customWidth="1"/>
    <col min="2" max="2" width="49.25390625" style="292" customWidth="1"/>
    <col min="3" max="3" width="12.625" style="292" customWidth="1"/>
    <col min="4" max="4" width="12.875" style="292" customWidth="1"/>
    <col min="5" max="16384" width="9.125" style="292" customWidth="1"/>
  </cols>
  <sheetData>
    <row r="1" spans="2:4" ht="15">
      <c r="B1" s="319" t="s">
        <v>802</v>
      </c>
      <c r="C1" s="319"/>
      <c r="D1" s="319"/>
    </row>
    <row r="2" spans="2:4" ht="39" customHeight="1">
      <c r="B2" s="318" t="s">
        <v>132</v>
      </c>
      <c r="C2" s="318"/>
      <c r="D2" s="318"/>
    </row>
    <row r="3" spans="2:4" ht="15">
      <c r="B3" s="318" t="s">
        <v>670</v>
      </c>
      <c r="C3" s="318"/>
      <c r="D3" s="318"/>
    </row>
    <row r="4" spans="2:4" ht="15">
      <c r="B4" s="317"/>
      <c r="C4" s="317"/>
      <c r="D4" s="317"/>
    </row>
    <row r="5" spans="1:4" ht="19.5">
      <c r="A5" s="316" t="s">
        <v>801</v>
      </c>
      <c r="B5" s="316"/>
      <c r="C5" s="316"/>
      <c r="D5" s="316"/>
    </row>
    <row r="6" spans="1:4" ht="19.5">
      <c r="A6" s="316" t="s">
        <v>800</v>
      </c>
      <c r="B6" s="316"/>
      <c r="C6" s="316"/>
      <c r="D6" s="316"/>
    </row>
    <row r="7" spans="2:4" ht="15">
      <c r="B7" s="315"/>
      <c r="C7" s="314"/>
      <c r="D7" s="314" t="s">
        <v>747</v>
      </c>
    </row>
    <row r="8" spans="1:4" ht="43.5">
      <c r="A8" s="313" t="s">
        <v>391</v>
      </c>
      <c r="B8" s="313" t="s">
        <v>0</v>
      </c>
      <c r="C8" s="312" t="s">
        <v>799</v>
      </c>
      <c r="D8" s="311" t="s">
        <v>798</v>
      </c>
    </row>
    <row r="9" spans="1:4" ht="15">
      <c r="A9" s="310" t="s">
        <v>797</v>
      </c>
      <c r="B9" s="310" t="s">
        <v>796</v>
      </c>
      <c r="C9" s="309">
        <v>3</v>
      </c>
      <c r="D9" s="308">
        <v>4</v>
      </c>
    </row>
    <row r="10" spans="1:4" ht="28.5">
      <c r="A10" s="305" t="s">
        <v>795</v>
      </c>
      <c r="B10" s="304" t="s">
        <v>794</v>
      </c>
      <c r="C10" s="297">
        <f>C11+C13</f>
        <v>42335.6</v>
      </c>
      <c r="D10" s="297">
        <f>D11+D13</f>
        <v>14761.3</v>
      </c>
    </row>
    <row r="11" spans="1:4" ht="33" customHeight="1">
      <c r="A11" s="303" t="s">
        <v>793</v>
      </c>
      <c r="B11" s="302" t="s">
        <v>792</v>
      </c>
      <c r="C11" s="301">
        <f>C12</f>
        <v>47574.3</v>
      </c>
      <c r="D11" s="301">
        <f>D12</f>
        <v>20000</v>
      </c>
    </row>
    <row r="12" spans="1:4" ht="33" customHeight="1">
      <c r="A12" s="303" t="s">
        <v>791</v>
      </c>
      <c r="B12" s="302" t="s">
        <v>790</v>
      </c>
      <c r="C12" s="301">
        <v>47574.3</v>
      </c>
      <c r="D12" s="301">
        <v>20000</v>
      </c>
    </row>
    <row r="13" spans="1:4" ht="33" customHeight="1">
      <c r="A13" s="303" t="s">
        <v>789</v>
      </c>
      <c r="B13" s="302" t="s">
        <v>788</v>
      </c>
      <c r="C13" s="301">
        <f>C14</f>
        <v>-5238.7</v>
      </c>
      <c r="D13" s="301">
        <f>D14</f>
        <v>-5238.7</v>
      </c>
    </row>
    <row r="14" spans="1:4" ht="46.5" customHeight="1">
      <c r="A14" s="303" t="s">
        <v>787</v>
      </c>
      <c r="B14" s="302" t="s">
        <v>786</v>
      </c>
      <c r="C14" s="301">
        <v>-5238.7</v>
      </c>
      <c r="D14" s="300">
        <v>-5238.7</v>
      </c>
    </row>
    <row r="15" spans="1:4" ht="31.5" customHeight="1">
      <c r="A15" s="305" t="s">
        <v>785</v>
      </c>
      <c r="B15" s="304" t="s">
        <v>784</v>
      </c>
      <c r="C15" s="297">
        <f>C16+C18</f>
        <v>-146</v>
      </c>
      <c r="D15" s="297">
        <f>D16+D18</f>
        <v>-145.7</v>
      </c>
    </row>
    <row r="16" spans="1:4" ht="46.5" customHeight="1">
      <c r="A16" s="303" t="s">
        <v>783</v>
      </c>
      <c r="B16" s="302" t="s">
        <v>782</v>
      </c>
      <c r="C16" s="301">
        <f>C17</f>
        <v>3180</v>
      </c>
      <c r="D16" s="301">
        <f>D17</f>
        <v>3180</v>
      </c>
    </row>
    <row r="17" spans="1:4" ht="46.5" customHeight="1">
      <c r="A17" s="303" t="s">
        <v>781</v>
      </c>
      <c r="B17" s="302" t="s">
        <v>780</v>
      </c>
      <c r="C17" s="301">
        <v>3180</v>
      </c>
      <c r="D17" s="300">
        <v>3180</v>
      </c>
    </row>
    <row r="18" spans="1:4" ht="46.5" customHeight="1">
      <c r="A18" s="303" t="s">
        <v>779</v>
      </c>
      <c r="B18" s="302" t="s">
        <v>778</v>
      </c>
      <c r="C18" s="301">
        <f>C19</f>
        <v>-3326</v>
      </c>
      <c r="D18" s="301">
        <f>D19</f>
        <v>-3325.7</v>
      </c>
    </row>
    <row r="19" spans="1:4" ht="46.5" customHeight="1">
      <c r="A19" s="303" t="s">
        <v>777</v>
      </c>
      <c r="B19" s="302" t="s">
        <v>776</v>
      </c>
      <c r="C19" s="301">
        <v>-3326</v>
      </c>
      <c r="D19" s="300">
        <v>-3325.7</v>
      </c>
    </row>
    <row r="20" spans="1:4" ht="31.5" customHeight="1">
      <c r="A20" s="305" t="s">
        <v>775</v>
      </c>
      <c r="B20" s="304" t="s">
        <v>774</v>
      </c>
      <c r="C20" s="297">
        <f>C25-C21</f>
        <v>29761.5999999998</v>
      </c>
      <c r="D20" s="297">
        <f>D25-D21</f>
        <v>5727.30000000004</v>
      </c>
    </row>
    <row r="21" spans="1:4" ht="18" customHeight="1">
      <c r="A21" s="305" t="s">
        <v>773</v>
      </c>
      <c r="B21" s="304" t="s">
        <v>772</v>
      </c>
      <c r="C21" s="297">
        <f>C22</f>
        <v>1278552.3</v>
      </c>
      <c r="D21" s="307">
        <f>D22</f>
        <v>1272809.8</v>
      </c>
    </row>
    <row r="22" spans="1:4" ht="20.25" customHeight="1">
      <c r="A22" s="303" t="s">
        <v>771</v>
      </c>
      <c r="B22" s="302" t="s">
        <v>770</v>
      </c>
      <c r="C22" s="301">
        <f>C23</f>
        <v>1278552.3</v>
      </c>
      <c r="D22" s="306">
        <f>D23</f>
        <v>1272809.8</v>
      </c>
    </row>
    <row r="23" spans="1:4" ht="30">
      <c r="A23" s="303" t="s">
        <v>769</v>
      </c>
      <c r="B23" s="302" t="s">
        <v>768</v>
      </c>
      <c r="C23" s="301">
        <f>C24</f>
        <v>1278552.3</v>
      </c>
      <c r="D23" s="306">
        <f>D24</f>
        <v>1272809.8</v>
      </c>
    </row>
    <row r="24" spans="1:4" ht="33" customHeight="1">
      <c r="A24" s="303" t="s">
        <v>767</v>
      </c>
      <c r="B24" s="302" t="s">
        <v>766</v>
      </c>
      <c r="C24" s="301">
        <f>1277932.1+620.2</f>
        <v>1278552.3</v>
      </c>
      <c r="D24" s="300">
        <v>1272809.8</v>
      </c>
    </row>
    <row r="25" spans="1:4" ht="20.25" customHeight="1">
      <c r="A25" s="305" t="s">
        <v>765</v>
      </c>
      <c r="B25" s="304" t="s">
        <v>764</v>
      </c>
      <c r="C25" s="297">
        <f>C26</f>
        <v>1308313.9</v>
      </c>
      <c r="D25" s="297">
        <f>D26</f>
        <v>1278537.1</v>
      </c>
    </row>
    <row r="26" spans="1:4" ht="19.5" customHeight="1">
      <c r="A26" s="303" t="s">
        <v>763</v>
      </c>
      <c r="B26" s="302" t="s">
        <v>762</v>
      </c>
      <c r="C26" s="301">
        <f>C27</f>
        <v>1308313.9</v>
      </c>
      <c r="D26" s="301">
        <f>D27</f>
        <v>1278537.1</v>
      </c>
    </row>
    <row r="27" spans="1:4" ht="30">
      <c r="A27" s="303" t="s">
        <v>761</v>
      </c>
      <c r="B27" s="302" t="s">
        <v>760</v>
      </c>
      <c r="C27" s="301">
        <f>C28</f>
        <v>1308313.9</v>
      </c>
      <c r="D27" s="301">
        <f>D28</f>
        <v>1278537.1</v>
      </c>
    </row>
    <row r="28" spans="1:4" ht="32.25" customHeight="1">
      <c r="A28" s="303" t="s">
        <v>759</v>
      </c>
      <c r="B28" s="302" t="s">
        <v>758</v>
      </c>
      <c r="C28" s="301">
        <f>1307693.7+620.2</f>
        <v>1308313.9</v>
      </c>
      <c r="D28" s="300">
        <v>1278537.1</v>
      </c>
    </row>
    <row r="29" spans="1:4" ht="32.25" customHeight="1">
      <c r="A29" s="305" t="s">
        <v>757</v>
      </c>
      <c r="B29" s="304" t="s">
        <v>756</v>
      </c>
      <c r="C29" s="297">
        <f>C30</f>
        <v>104.4</v>
      </c>
      <c r="D29" s="297">
        <f>D30</f>
        <v>104.4</v>
      </c>
    </row>
    <row r="30" spans="1:4" ht="32.25" customHeight="1">
      <c r="A30" s="303" t="s">
        <v>755</v>
      </c>
      <c r="B30" s="302" t="s">
        <v>754</v>
      </c>
      <c r="C30" s="301">
        <v>104.4</v>
      </c>
      <c r="D30" s="300">
        <v>104.4</v>
      </c>
    </row>
    <row r="31" spans="1:4" ht="30" customHeight="1">
      <c r="A31" s="299" t="s">
        <v>753</v>
      </c>
      <c r="B31" s="298"/>
      <c r="C31" s="297">
        <f>C10+C20+C29+C15</f>
        <v>72055.5999999998</v>
      </c>
      <c r="D31" s="297">
        <f>D10+D20+D29+D15</f>
        <v>20447.3</v>
      </c>
    </row>
    <row r="32" spans="1:3" ht="15.75">
      <c r="A32" s="295"/>
      <c r="B32" s="295"/>
      <c r="C32" s="296"/>
    </row>
    <row r="33" spans="1:2" ht="15.75">
      <c r="A33" s="295"/>
      <c r="B33" s="295"/>
    </row>
    <row r="34" spans="1:2" ht="15.75">
      <c r="A34" s="295"/>
      <c r="B34" s="295"/>
    </row>
    <row r="35" spans="1:2" ht="15.75">
      <c r="A35" s="295"/>
      <c r="B35" s="295"/>
    </row>
    <row r="36" spans="1:2" ht="15.75">
      <c r="A36" s="295"/>
      <c r="B36" s="295"/>
    </row>
    <row r="37" spans="1:2" ht="15.75">
      <c r="A37" s="295"/>
      <c r="B37" s="295"/>
    </row>
    <row r="38" spans="1:2" ht="15.75">
      <c r="A38" s="295"/>
      <c r="B38" s="295"/>
    </row>
    <row r="39" spans="1:2" ht="15.75">
      <c r="A39" s="295"/>
      <c r="B39" s="295"/>
    </row>
    <row r="40" spans="1:2" ht="15.75">
      <c r="A40" s="295"/>
      <c r="B40" s="295"/>
    </row>
    <row r="41" spans="1:2" ht="15.75">
      <c r="A41" s="295"/>
      <c r="B41" s="295"/>
    </row>
    <row r="42" spans="1:2" ht="15.75">
      <c r="A42" s="295"/>
      <c r="B42" s="295"/>
    </row>
    <row r="43" spans="1:2" ht="15.75">
      <c r="A43" s="295"/>
      <c r="B43" s="295"/>
    </row>
    <row r="44" spans="1:2" ht="15.75">
      <c r="A44" s="295"/>
      <c r="B44" s="295"/>
    </row>
    <row r="45" spans="1:2" ht="15.75">
      <c r="A45" s="294"/>
      <c r="B45" s="294"/>
    </row>
    <row r="46" spans="1:2" ht="15.75">
      <c r="A46" s="294"/>
      <c r="B46" s="294"/>
    </row>
    <row r="47" spans="1:2" ht="15.75">
      <c r="A47" s="294"/>
      <c r="B47" s="294"/>
    </row>
    <row r="48" spans="1:2" ht="15.75">
      <c r="A48" s="294"/>
      <c r="B48" s="294"/>
    </row>
    <row r="49" spans="1:2" ht="15.75">
      <c r="A49" s="294"/>
      <c r="B49" s="294"/>
    </row>
    <row r="50" spans="1:2" ht="15.75">
      <c r="A50" s="294"/>
      <c r="B50" s="294"/>
    </row>
    <row r="51" spans="1:2" ht="15">
      <c r="A51" s="293"/>
      <c r="B51" s="293"/>
    </row>
  </sheetData>
  <sheetProtection/>
  <mergeCells count="6">
    <mergeCell ref="A31:B31"/>
    <mergeCell ref="A5:D5"/>
    <mergeCell ref="A6:D6"/>
    <mergeCell ref="B2:D2"/>
    <mergeCell ref="B3:D3"/>
    <mergeCell ref="B1:D1"/>
  </mergeCells>
  <printOptions horizontalCentered="1"/>
  <pageMargins left="1.1811023622047245" right="0.3937007874015748" top="0.5905511811023623" bottom="0.5905511811023623" header="0.1968503937007874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2">
      <selection activeCell="E18" sqref="E18"/>
    </sheetView>
  </sheetViews>
  <sheetFormatPr defaultColWidth="9.00390625" defaultRowHeight="12.75"/>
  <cols>
    <col min="1" max="1" width="43.625" style="8" customWidth="1"/>
    <col min="2" max="2" width="7.00390625" style="8" customWidth="1"/>
    <col min="3" max="4" width="7.25390625" style="8" customWidth="1"/>
    <col min="5" max="5" width="11.125" style="8" customWidth="1"/>
    <col min="6" max="6" width="9.375" style="8" customWidth="1"/>
    <col min="7" max="7" width="12.875" style="8" customWidth="1"/>
    <col min="8" max="8" width="13.00390625" style="8" customWidth="1"/>
    <col min="9" max="16384" width="9.125" style="8" customWidth="1"/>
  </cols>
  <sheetData>
    <row r="1" spans="4:7" ht="15.75" customHeight="1" hidden="1">
      <c r="D1" s="157"/>
      <c r="E1" s="157"/>
      <c r="F1" s="157"/>
      <c r="G1" s="157"/>
    </row>
    <row r="2" spans="4:7" ht="15">
      <c r="D2" s="94"/>
      <c r="E2" s="94"/>
      <c r="F2" s="94"/>
      <c r="G2" s="94" t="s">
        <v>131</v>
      </c>
    </row>
    <row r="3" spans="4:9" ht="30" customHeight="1">
      <c r="D3" s="28"/>
      <c r="E3" s="28"/>
      <c r="F3" s="28"/>
      <c r="G3" s="156" t="s">
        <v>132</v>
      </c>
      <c r="H3" s="156"/>
      <c r="I3" s="156"/>
    </row>
    <row r="4" spans="4:9" ht="15" customHeight="1">
      <c r="D4" s="25"/>
      <c r="E4" s="27"/>
      <c r="F4" s="27"/>
      <c r="G4" s="156" t="s">
        <v>475</v>
      </c>
      <c r="H4" s="156"/>
      <c r="I4" s="156"/>
    </row>
    <row r="6" spans="1:9" ht="19.5">
      <c r="A6" s="159" t="s">
        <v>462</v>
      </c>
      <c r="B6" s="159"/>
      <c r="C6" s="159"/>
      <c r="D6" s="159"/>
      <c r="E6" s="159"/>
      <c r="F6" s="159"/>
      <c r="G6" s="159"/>
      <c r="H6" s="159"/>
      <c r="I6" s="159"/>
    </row>
    <row r="7" spans="1:7" ht="15" customHeight="1">
      <c r="A7" s="158"/>
      <c r="B7" s="158"/>
      <c r="C7" s="158"/>
      <c r="D7" s="158"/>
      <c r="E7" s="158"/>
      <c r="F7" s="158"/>
      <c r="G7" s="158"/>
    </row>
    <row r="8" spans="7:9" ht="15">
      <c r="G8" s="22"/>
      <c r="I8" s="22" t="s">
        <v>85</v>
      </c>
    </row>
    <row r="9" spans="1:9" ht="42.75">
      <c r="A9" s="2" t="s">
        <v>0</v>
      </c>
      <c r="B9" s="2" t="s">
        <v>1</v>
      </c>
      <c r="C9" s="2" t="s">
        <v>325</v>
      </c>
      <c r="D9" s="2" t="s">
        <v>2</v>
      </c>
      <c r="E9" s="2" t="s">
        <v>3</v>
      </c>
      <c r="F9" s="2" t="s">
        <v>4</v>
      </c>
      <c r="G9" s="2" t="s">
        <v>314</v>
      </c>
      <c r="H9" s="95" t="s">
        <v>463</v>
      </c>
      <c r="I9" s="96" t="s">
        <v>464</v>
      </c>
    </row>
    <row r="10" spans="1:9" ht="15" customHeight="1" hidden="1">
      <c r="A10" s="2"/>
      <c r="B10" s="2"/>
      <c r="C10" s="2"/>
      <c r="D10" s="2"/>
      <c r="E10" s="2"/>
      <c r="F10" s="2"/>
      <c r="G10" s="2"/>
      <c r="H10" s="24"/>
      <c r="I10" s="24"/>
    </row>
    <row r="11" spans="1:9" ht="15" customHeight="1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8">
        <v>8</v>
      </c>
      <c r="I11" s="98">
        <v>9</v>
      </c>
    </row>
    <row r="12" spans="1:9" ht="32.25" customHeight="1">
      <c r="A12" s="138" t="s">
        <v>113</v>
      </c>
      <c r="B12" s="5" t="s">
        <v>5</v>
      </c>
      <c r="C12" s="6"/>
      <c r="D12" s="6"/>
      <c r="E12" s="6"/>
      <c r="F12" s="6"/>
      <c r="G12" s="45">
        <f aca="true" t="shared" si="0" ref="G12:H14">G13</f>
        <v>3974.9</v>
      </c>
      <c r="H12" s="45">
        <f t="shared" si="0"/>
        <v>3571.7</v>
      </c>
      <c r="I12" s="91">
        <f>H12/G12*100</f>
        <v>89.9</v>
      </c>
    </row>
    <row r="13" spans="1:9" ht="15.75" customHeight="1">
      <c r="A13" s="69" t="s">
        <v>23</v>
      </c>
      <c r="B13" s="4" t="s">
        <v>5</v>
      </c>
      <c r="C13" s="4" t="s">
        <v>25</v>
      </c>
      <c r="D13" s="4"/>
      <c r="E13" s="4"/>
      <c r="F13" s="4"/>
      <c r="G13" s="39">
        <f t="shared" si="0"/>
        <v>3974.9</v>
      </c>
      <c r="H13" s="39">
        <f t="shared" si="0"/>
        <v>3571.7</v>
      </c>
      <c r="I13" s="90">
        <f>H13/G13*100</f>
        <v>89.9</v>
      </c>
    </row>
    <row r="14" spans="1:9" ht="80.25" customHeight="1">
      <c r="A14" s="72" t="s">
        <v>133</v>
      </c>
      <c r="B14" s="4" t="s">
        <v>5</v>
      </c>
      <c r="C14" s="4" t="s">
        <v>25</v>
      </c>
      <c r="D14" s="4" t="s">
        <v>26</v>
      </c>
      <c r="E14" s="4"/>
      <c r="F14" s="4"/>
      <c r="G14" s="39">
        <f t="shared" si="0"/>
        <v>3974.9</v>
      </c>
      <c r="H14" s="39">
        <f t="shared" si="0"/>
        <v>3571.7</v>
      </c>
      <c r="I14" s="90">
        <f aca="true" t="shared" si="1" ref="I14:I77">H14/G14*100</f>
        <v>89.9</v>
      </c>
    </row>
    <row r="15" spans="1:9" ht="79.5" customHeight="1">
      <c r="A15" s="72" t="s">
        <v>147</v>
      </c>
      <c r="B15" s="4" t="s">
        <v>5</v>
      </c>
      <c r="C15" s="4" t="s">
        <v>25</v>
      </c>
      <c r="D15" s="4" t="s">
        <v>26</v>
      </c>
      <c r="E15" s="4" t="s">
        <v>152</v>
      </c>
      <c r="F15" s="4"/>
      <c r="G15" s="39">
        <f>G16+G18</f>
        <v>3974.9</v>
      </c>
      <c r="H15" s="39">
        <f>H16+H18</f>
        <v>3571.7</v>
      </c>
      <c r="I15" s="90">
        <f t="shared" si="1"/>
        <v>89.9</v>
      </c>
    </row>
    <row r="16" spans="1:9" ht="15">
      <c r="A16" s="72" t="s">
        <v>24</v>
      </c>
      <c r="B16" s="4" t="s">
        <v>5</v>
      </c>
      <c r="C16" s="4" t="s">
        <v>25</v>
      </c>
      <c r="D16" s="4" t="s">
        <v>26</v>
      </c>
      <c r="E16" s="4" t="s">
        <v>153</v>
      </c>
      <c r="F16" s="4"/>
      <c r="G16" s="39">
        <f>G17</f>
        <v>3049.9</v>
      </c>
      <c r="H16" s="39">
        <f>H17</f>
        <v>2730.7</v>
      </c>
      <c r="I16" s="90">
        <f t="shared" si="1"/>
        <v>89.5</v>
      </c>
    </row>
    <row r="17" spans="1:9" ht="30">
      <c r="A17" s="72" t="s">
        <v>146</v>
      </c>
      <c r="B17" s="4" t="s">
        <v>5</v>
      </c>
      <c r="C17" s="4" t="s">
        <v>25</v>
      </c>
      <c r="D17" s="4" t="s">
        <v>26</v>
      </c>
      <c r="E17" s="4" t="s">
        <v>153</v>
      </c>
      <c r="F17" s="4" t="s">
        <v>144</v>
      </c>
      <c r="G17" s="39">
        <v>3049.9</v>
      </c>
      <c r="H17" s="24">
        <v>2730.7</v>
      </c>
      <c r="I17" s="90">
        <f t="shared" si="1"/>
        <v>89.5</v>
      </c>
    </row>
    <row r="18" spans="1:9" ht="34.5" customHeight="1">
      <c r="A18" s="69" t="s">
        <v>123</v>
      </c>
      <c r="B18" s="4" t="s">
        <v>5</v>
      </c>
      <c r="C18" s="4" t="s">
        <v>25</v>
      </c>
      <c r="D18" s="4" t="s">
        <v>26</v>
      </c>
      <c r="E18" s="4" t="s">
        <v>154</v>
      </c>
      <c r="F18" s="4"/>
      <c r="G18" s="39">
        <f>G19</f>
        <v>925</v>
      </c>
      <c r="H18" s="39">
        <f>H19</f>
        <v>841</v>
      </c>
      <c r="I18" s="90">
        <f t="shared" si="1"/>
        <v>90.9</v>
      </c>
    </row>
    <row r="19" spans="1:9" ht="34.5" customHeight="1">
      <c r="A19" s="72" t="s">
        <v>143</v>
      </c>
      <c r="B19" s="4" t="s">
        <v>5</v>
      </c>
      <c r="C19" s="4" t="s">
        <v>25</v>
      </c>
      <c r="D19" s="4" t="s">
        <v>26</v>
      </c>
      <c r="E19" s="4" t="s">
        <v>154</v>
      </c>
      <c r="F19" s="4" t="s">
        <v>144</v>
      </c>
      <c r="G19" s="39">
        <v>925</v>
      </c>
      <c r="H19" s="90">
        <v>841</v>
      </c>
      <c r="I19" s="90">
        <f t="shared" si="1"/>
        <v>90.9</v>
      </c>
    </row>
    <row r="20" spans="1:9" ht="17.25" customHeight="1">
      <c r="A20" s="138" t="s">
        <v>127</v>
      </c>
      <c r="B20" s="5" t="s">
        <v>7</v>
      </c>
      <c r="C20" s="6"/>
      <c r="D20" s="6"/>
      <c r="E20" s="6"/>
      <c r="F20" s="6"/>
      <c r="G20" s="45">
        <f>G21+G49+G69+G78+G86+G91+G110+G45</f>
        <v>281710.7</v>
      </c>
      <c r="H20" s="45">
        <f>H21+H49+H69+H78+H86+H91+H110+H45</f>
        <v>245972.4</v>
      </c>
      <c r="I20" s="91">
        <f t="shared" si="1"/>
        <v>87.3</v>
      </c>
    </row>
    <row r="21" spans="1:9" ht="15">
      <c r="A21" s="69" t="s">
        <v>23</v>
      </c>
      <c r="B21" s="4" t="s">
        <v>7</v>
      </c>
      <c r="C21" s="4" t="s">
        <v>25</v>
      </c>
      <c r="D21" s="4"/>
      <c r="E21" s="4"/>
      <c r="F21" s="4"/>
      <c r="G21" s="39">
        <f>G22+G25+G38+G42</f>
        <v>42189.7</v>
      </c>
      <c r="H21" s="39">
        <f>H22+H25+H38+H42</f>
        <v>40788.5</v>
      </c>
      <c r="I21" s="90">
        <f t="shared" si="1"/>
        <v>96.7</v>
      </c>
    </row>
    <row r="22" spans="1:9" ht="49.5" customHeight="1">
      <c r="A22" s="69" t="s">
        <v>351</v>
      </c>
      <c r="B22" s="4" t="s">
        <v>7</v>
      </c>
      <c r="C22" s="4" t="s">
        <v>25</v>
      </c>
      <c r="D22" s="4" t="s">
        <v>29</v>
      </c>
      <c r="E22" s="4"/>
      <c r="F22" s="4"/>
      <c r="G22" s="39">
        <f>G23</f>
        <v>1021</v>
      </c>
      <c r="H22" s="39">
        <f>H23</f>
        <v>918.6</v>
      </c>
      <c r="I22" s="90">
        <f>H22/G22*100</f>
        <v>90</v>
      </c>
    </row>
    <row r="23" spans="1:9" ht="15">
      <c r="A23" s="72" t="s">
        <v>124</v>
      </c>
      <c r="B23" s="4" t="s">
        <v>7</v>
      </c>
      <c r="C23" s="4" t="s">
        <v>25</v>
      </c>
      <c r="D23" s="4" t="s">
        <v>29</v>
      </c>
      <c r="E23" s="4" t="s">
        <v>158</v>
      </c>
      <c r="F23" s="4"/>
      <c r="G23" s="39">
        <f>G24</f>
        <v>1021</v>
      </c>
      <c r="H23" s="39">
        <f>H24</f>
        <v>918.6</v>
      </c>
      <c r="I23" s="90">
        <f t="shared" si="1"/>
        <v>90</v>
      </c>
    </row>
    <row r="24" spans="1:9" ht="30">
      <c r="A24" s="72" t="s">
        <v>146</v>
      </c>
      <c r="B24" s="4" t="s">
        <v>7</v>
      </c>
      <c r="C24" s="4" t="s">
        <v>25</v>
      </c>
      <c r="D24" s="4" t="s">
        <v>29</v>
      </c>
      <c r="E24" s="4" t="s">
        <v>158</v>
      </c>
      <c r="F24" s="4" t="s">
        <v>144</v>
      </c>
      <c r="G24" s="39">
        <v>1021</v>
      </c>
      <c r="H24" s="89">
        <v>918.6</v>
      </c>
      <c r="I24" s="90">
        <f t="shared" si="1"/>
        <v>90</v>
      </c>
    </row>
    <row r="25" spans="1:9" ht="78.75" customHeight="1">
      <c r="A25" s="72" t="s">
        <v>134</v>
      </c>
      <c r="B25" s="4" t="s">
        <v>7</v>
      </c>
      <c r="C25" s="4" t="s">
        <v>25</v>
      </c>
      <c r="D25" s="4" t="s">
        <v>28</v>
      </c>
      <c r="E25" s="4"/>
      <c r="F25" s="4"/>
      <c r="G25" s="39">
        <f>G26+G32+G34+G36+G28</f>
        <v>40775.6</v>
      </c>
      <c r="H25" s="39">
        <f>H26+H32+H34+H36+H28</f>
        <v>39586.3</v>
      </c>
      <c r="I25" s="90">
        <f t="shared" si="1"/>
        <v>97.1</v>
      </c>
    </row>
    <row r="26" spans="1:9" ht="15">
      <c r="A26" s="72" t="s">
        <v>24</v>
      </c>
      <c r="B26" s="4" t="s">
        <v>7</v>
      </c>
      <c r="C26" s="4" t="s">
        <v>25</v>
      </c>
      <c r="D26" s="4" t="s">
        <v>28</v>
      </c>
      <c r="E26" s="4" t="s">
        <v>153</v>
      </c>
      <c r="F26" s="4"/>
      <c r="G26" s="39">
        <f>G27</f>
        <v>38421.3</v>
      </c>
      <c r="H26" s="39">
        <f>H27</f>
        <v>37282.1</v>
      </c>
      <c r="I26" s="90">
        <f t="shared" si="1"/>
        <v>97</v>
      </c>
    </row>
    <row r="27" spans="1:9" ht="31.5" customHeight="1">
      <c r="A27" s="72" t="s">
        <v>146</v>
      </c>
      <c r="B27" s="4" t="s">
        <v>7</v>
      </c>
      <c r="C27" s="4" t="s">
        <v>25</v>
      </c>
      <c r="D27" s="4" t="s">
        <v>28</v>
      </c>
      <c r="E27" s="4" t="s">
        <v>153</v>
      </c>
      <c r="F27" s="4" t="s">
        <v>144</v>
      </c>
      <c r="G27" s="39">
        <v>38421.3</v>
      </c>
      <c r="H27" s="89">
        <v>37282.1</v>
      </c>
      <c r="I27" s="90">
        <f t="shared" si="1"/>
        <v>97</v>
      </c>
    </row>
    <row r="28" spans="1:9" ht="20.25" customHeight="1">
      <c r="A28" s="69" t="s">
        <v>81</v>
      </c>
      <c r="B28" s="4" t="s">
        <v>7</v>
      </c>
      <c r="C28" s="4" t="s">
        <v>25</v>
      </c>
      <c r="D28" s="4" t="s">
        <v>28</v>
      </c>
      <c r="E28" s="4" t="s">
        <v>30</v>
      </c>
      <c r="F28" s="4"/>
      <c r="G28" s="39">
        <f>G29</f>
        <v>664.6</v>
      </c>
      <c r="H28" s="39">
        <f>H29</f>
        <v>614.5</v>
      </c>
      <c r="I28" s="90">
        <f t="shared" si="1"/>
        <v>92.5</v>
      </c>
    </row>
    <row r="29" spans="1:9" ht="20.25" customHeight="1">
      <c r="A29" s="69" t="s">
        <v>222</v>
      </c>
      <c r="B29" s="4" t="s">
        <v>7</v>
      </c>
      <c r="C29" s="4" t="s">
        <v>25</v>
      </c>
      <c r="D29" s="4" t="s">
        <v>28</v>
      </c>
      <c r="E29" s="4" t="s">
        <v>159</v>
      </c>
      <c r="F29" s="4"/>
      <c r="G29" s="39">
        <f>G30</f>
        <v>664.6</v>
      </c>
      <c r="H29" s="39">
        <f>H30</f>
        <v>614.5</v>
      </c>
      <c r="I29" s="90">
        <f t="shared" si="1"/>
        <v>92.5</v>
      </c>
    </row>
    <row r="30" spans="1:9" ht="19.5" customHeight="1">
      <c r="A30" s="69" t="s">
        <v>145</v>
      </c>
      <c r="B30" s="4" t="s">
        <v>7</v>
      </c>
      <c r="C30" s="4" t="s">
        <v>25</v>
      </c>
      <c r="D30" s="4" t="s">
        <v>28</v>
      </c>
      <c r="E30" s="4" t="s">
        <v>159</v>
      </c>
      <c r="F30" s="4" t="s">
        <v>14</v>
      </c>
      <c r="G30" s="39">
        <v>664.6</v>
      </c>
      <c r="H30" s="89">
        <v>614.5</v>
      </c>
      <c r="I30" s="90">
        <f t="shared" si="1"/>
        <v>92.5</v>
      </c>
    </row>
    <row r="31" spans="1:9" ht="110.25" customHeight="1">
      <c r="A31" s="69" t="s">
        <v>455</v>
      </c>
      <c r="B31" s="4" t="s">
        <v>7</v>
      </c>
      <c r="C31" s="4" t="s">
        <v>25</v>
      </c>
      <c r="D31" s="4" t="s">
        <v>28</v>
      </c>
      <c r="E31" s="4" t="s">
        <v>456</v>
      </c>
      <c r="F31" s="4"/>
      <c r="G31" s="39">
        <f>G32+G34+G36</f>
        <v>1689.7</v>
      </c>
      <c r="H31" s="39">
        <f>H32+H34+H36</f>
        <v>1689.7</v>
      </c>
      <c r="I31" s="90">
        <f t="shared" si="1"/>
        <v>100</v>
      </c>
    </row>
    <row r="32" spans="1:9" ht="37.5" customHeight="1">
      <c r="A32" s="72" t="s">
        <v>375</v>
      </c>
      <c r="B32" s="4" t="s">
        <v>7</v>
      </c>
      <c r="C32" s="4" t="s">
        <v>25</v>
      </c>
      <c r="D32" s="4" t="s">
        <v>28</v>
      </c>
      <c r="E32" s="4" t="s">
        <v>257</v>
      </c>
      <c r="F32" s="4"/>
      <c r="G32" s="39">
        <f>G33</f>
        <v>398.8</v>
      </c>
      <c r="H32" s="39">
        <f>H33</f>
        <v>398.8</v>
      </c>
      <c r="I32" s="90">
        <f t="shared" si="1"/>
        <v>100</v>
      </c>
    </row>
    <row r="33" spans="1:9" ht="37.5" customHeight="1">
      <c r="A33" s="72" t="s">
        <v>146</v>
      </c>
      <c r="B33" s="4" t="s">
        <v>7</v>
      </c>
      <c r="C33" s="4" t="s">
        <v>25</v>
      </c>
      <c r="D33" s="4" t="s">
        <v>28</v>
      </c>
      <c r="E33" s="4" t="s">
        <v>257</v>
      </c>
      <c r="F33" s="4" t="s">
        <v>144</v>
      </c>
      <c r="G33" s="39">
        <v>398.8</v>
      </c>
      <c r="H33" s="89">
        <v>398.8</v>
      </c>
      <c r="I33" s="90">
        <f t="shared" si="1"/>
        <v>100</v>
      </c>
    </row>
    <row r="34" spans="1:9" ht="33" customHeight="1">
      <c r="A34" s="73" t="s">
        <v>258</v>
      </c>
      <c r="B34" s="4" t="s">
        <v>7</v>
      </c>
      <c r="C34" s="4" t="s">
        <v>25</v>
      </c>
      <c r="D34" s="4" t="s">
        <v>28</v>
      </c>
      <c r="E34" s="4" t="s">
        <v>259</v>
      </c>
      <c r="F34" s="4"/>
      <c r="G34" s="39">
        <f>G35</f>
        <v>423.9</v>
      </c>
      <c r="H34" s="39">
        <f>H35</f>
        <v>423.9</v>
      </c>
      <c r="I34" s="90">
        <f t="shared" si="1"/>
        <v>100</v>
      </c>
    </row>
    <row r="35" spans="1:9" ht="35.25" customHeight="1">
      <c r="A35" s="72" t="s">
        <v>146</v>
      </c>
      <c r="B35" s="4" t="s">
        <v>7</v>
      </c>
      <c r="C35" s="4" t="s">
        <v>25</v>
      </c>
      <c r="D35" s="4" t="s">
        <v>28</v>
      </c>
      <c r="E35" s="4" t="s">
        <v>259</v>
      </c>
      <c r="F35" s="4" t="s">
        <v>144</v>
      </c>
      <c r="G35" s="39">
        <v>423.9</v>
      </c>
      <c r="H35" s="89">
        <v>423.9</v>
      </c>
      <c r="I35" s="90">
        <f t="shared" si="1"/>
        <v>100</v>
      </c>
    </row>
    <row r="36" spans="1:9" ht="48.75" customHeight="1">
      <c r="A36" s="74" t="s">
        <v>260</v>
      </c>
      <c r="B36" s="4" t="s">
        <v>7</v>
      </c>
      <c r="C36" s="4" t="s">
        <v>25</v>
      </c>
      <c r="D36" s="4" t="s">
        <v>28</v>
      </c>
      <c r="E36" s="4" t="s">
        <v>261</v>
      </c>
      <c r="F36" s="4"/>
      <c r="G36" s="39">
        <f>G37</f>
        <v>867</v>
      </c>
      <c r="H36" s="39">
        <f>H37</f>
        <v>867</v>
      </c>
      <c r="I36" s="90">
        <f t="shared" si="1"/>
        <v>100</v>
      </c>
    </row>
    <row r="37" spans="1:9" ht="35.25" customHeight="1">
      <c r="A37" s="72" t="s">
        <v>146</v>
      </c>
      <c r="B37" s="4" t="s">
        <v>7</v>
      </c>
      <c r="C37" s="4" t="s">
        <v>25</v>
      </c>
      <c r="D37" s="4" t="s">
        <v>28</v>
      </c>
      <c r="E37" s="4" t="s">
        <v>261</v>
      </c>
      <c r="F37" s="4" t="s">
        <v>144</v>
      </c>
      <c r="G37" s="39">
        <v>867</v>
      </c>
      <c r="H37" s="90">
        <v>867</v>
      </c>
      <c r="I37" s="90">
        <f t="shared" si="1"/>
        <v>100</v>
      </c>
    </row>
    <row r="38" spans="1:9" ht="15">
      <c r="A38" s="69" t="s">
        <v>81</v>
      </c>
      <c r="B38" s="4" t="s">
        <v>7</v>
      </c>
      <c r="C38" s="4" t="s">
        <v>25</v>
      </c>
      <c r="D38" s="4" t="s">
        <v>32</v>
      </c>
      <c r="E38" s="4"/>
      <c r="F38" s="4"/>
      <c r="G38" s="39">
        <f aca="true" t="shared" si="2" ref="G38:H40">G39</f>
        <v>104.8</v>
      </c>
      <c r="H38" s="39">
        <f t="shared" si="2"/>
        <v>0</v>
      </c>
      <c r="I38" s="90">
        <f t="shared" si="1"/>
        <v>0</v>
      </c>
    </row>
    <row r="39" spans="1:9" ht="15">
      <c r="A39" s="69" t="s">
        <v>81</v>
      </c>
      <c r="B39" s="4" t="s">
        <v>7</v>
      </c>
      <c r="C39" s="4" t="s">
        <v>25</v>
      </c>
      <c r="D39" s="4" t="s">
        <v>32</v>
      </c>
      <c r="E39" s="4" t="s">
        <v>30</v>
      </c>
      <c r="F39" s="4"/>
      <c r="G39" s="39">
        <f t="shared" si="2"/>
        <v>104.8</v>
      </c>
      <c r="H39" s="39">
        <f t="shared" si="2"/>
        <v>0</v>
      </c>
      <c r="I39" s="90">
        <f t="shared" si="1"/>
        <v>0</v>
      </c>
    </row>
    <row r="40" spans="1:9" ht="30">
      <c r="A40" s="69" t="s">
        <v>222</v>
      </c>
      <c r="B40" s="4" t="s">
        <v>7</v>
      </c>
      <c r="C40" s="4" t="s">
        <v>25</v>
      </c>
      <c r="D40" s="4" t="s">
        <v>32</v>
      </c>
      <c r="E40" s="4" t="s">
        <v>159</v>
      </c>
      <c r="F40" s="4"/>
      <c r="G40" s="39">
        <f t="shared" si="2"/>
        <v>104.8</v>
      </c>
      <c r="H40" s="39">
        <f t="shared" si="2"/>
        <v>0</v>
      </c>
      <c r="I40" s="90">
        <f t="shared" si="1"/>
        <v>0</v>
      </c>
    </row>
    <row r="41" spans="1:9" ht="15">
      <c r="A41" s="69" t="s">
        <v>145</v>
      </c>
      <c r="B41" s="4" t="s">
        <v>7</v>
      </c>
      <c r="C41" s="4" t="s">
        <v>25</v>
      </c>
      <c r="D41" s="4" t="s">
        <v>32</v>
      </c>
      <c r="E41" s="4" t="s">
        <v>159</v>
      </c>
      <c r="F41" s="4" t="s">
        <v>14</v>
      </c>
      <c r="G41" s="39">
        <v>104.8</v>
      </c>
      <c r="H41" s="88">
        <v>0</v>
      </c>
      <c r="I41" s="90">
        <f t="shared" si="1"/>
        <v>0</v>
      </c>
    </row>
    <row r="42" spans="1:9" ht="15">
      <c r="A42" s="69" t="s">
        <v>36</v>
      </c>
      <c r="B42" s="4" t="s">
        <v>7</v>
      </c>
      <c r="C42" s="4" t="s">
        <v>25</v>
      </c>
      <c r="D42" s="4" t="s">
        <v>198</v>
      </c>
      <c r="E42" s="4" t="s">
        <v>151</v>
      </c>
      <c r="F42" s="4" t="s">
        <v>130</v>
      </c>
      <c r="G42" s="39">
        <f>G43</f>
        <v>288.3</v>
      </c>
      <c r="H42" s="39">
        <f>H43</f>
        <v>283.6</v>
      </c>
      <c r="I42" s="90">
        <f t="shared" si="1"/>
        <v>98.4</v>
      </c>
    </row>
    <row r="43" spans="1:9" ht="35.25" customHeight="1">
      <c r="A43" s="72" t="s">
        <v>432</v>
      </c>
      <c r="B43" s="4" t="s">
        <v>7</v>
      </c>
      <c r="C43" s="4" t="s">
        <v>25</v>
      </c>
      <c r="D43" s="4" t="s">
        <v>198</v>
      </c>
      <c r="E43" s="4" t="s">
        <v>433</v>
      </c>
      <c r="F43" s="4" t="s">
        <v>130</v>
      </c>
      <c r="G43" s="39">
        <f>G44</f>
        <v>288.3</v>
      </c>
      <c r="H43" s="39">
        <f>H44</f>
        <v>283.6</v>
      </c>
      <c r="I43" s="90">
        <f t="shared" si="1"/>
        <v>98.4</v>
      </c>
    </row>
    <row r="44" spans="1:9" ht="15">
      <c r="A44" s="69" t="s">
        <v>145</v>
      </c>
      <c r="B44" s="4" t="s">
        <v>7</v>
      </c>
      <c r="C44" s="4" t="s">
        <v>25</v>
      </c>
      <c r="D44" s="4" t="s">
        <v>198</v>
      </c>
      <c r="E44" s="4" t="s">
        <v>433</v>
      </c>
      <c r="F44" s="4" t="s">
        <v>14</v>
      </c>
      <c r="G44" s="39">
        <v>288.3</v>
      </c>
      <c r="H44" s="89">
        <v>283.6</v>
      </c>
      <c r="I44" s="90">
        <f t="shared" si="1"/>
        <v>98.4</v>
      </c>
    </row>
    <row r="45" spans="1:9" ht="15">
      <c r="A45" s="139" t="s">
        <v>220</v>
      </c>
      <c r="B45" s="4" t="s">
        <v>7</v>
      </c>
      <c r="C45" s="4" t="s">
        <v>40</v>
      </c>
      <c r="D45" s="4" t="s">
        <v>219</v>
      </c>
      <c r="E45" s="4"/>
      <c r="F45" s="4"/>
      <c r="G45" s="39">
        <f aca="true" t="shared" si="3" ref="G45:H47">G46</f>
        <v>50</v>
      </c>
      <c r="H45" s="39">
        <f t="shared" si="3"/>
        <v>50</v>
      </c>
      <c r="I45" s="90">
        <f t="shared" si="1"/>
        <v>100</v>
      </c>
    </row>
    <row r="46" spans="1:9" ht="30">
      <c r="A46" s="69" t="s">
        <v>110</v>
      </c>
      <c r="B46" s="4" t="s">
        <v>7</v>
      </c>
      <c r="C46" s="4" t="s">
        <v>40</v>
      </c>
      <c r="D46" s="4" t="s">
        <v>219</v>
      </c>
      <c r="E46" s="4" t="s">
        <v>111</v>
      </c>
      <c r="F46" s="4"/>
      <c r="G46" s="39">
        <f t="shared" si="3"/>
        <v>50</v>
      </c>
      <c r="H46" s="39">
        <f t="shared" si="3"/>
        <v>50</v>
      </c>
      <c r="I46" s="90">
        <f t="shared" si="1"/>
        <v>100</v>
      </c>
    </row>
    <row r="47" spans="1:9" ht="45">
      <c r="A47" s="139" t="s">
        <v>309</v>
      </c>
      <c r="B47" s="4" t="s">
        <v>7</v>
      </c>
      <c r="C47" s="4" t="s">
        <v>40</v>
      </c>
      <c r="D47" s="4" t="s">
        <v>219</v>
      </c>
      <c r="E47" s="65" t="s">
        <v>321</v>
      </c>
      <c r="F47" s="4"/>
      <c r="G47" s="39">
        <f t="shared" si="3"/>
        <v>50</v>
      </c>
      <c r="H47" s="39">
        <f t="shared" si="3"/>
        <v>50</v>
      </c>
      <c r="I47" s="90">
        <f t="shared" si="1"/>
        <v>100</v>
      </c>
    </row>
    <row r="48" spans="1:9" ht="30">
      <c r="A48" s="139" t="s">
        <v>146</v>
      </c>
      <c r="B48" s="4" t="s">
        <v>7</v>
      </c>
      <c r="C48" s="4" t="s">
        <v>40</v>
      </c>
      <c r="D48" s="4" t="s">
        <v>219</v>
      </c>
      <c r="E48" s="65" t="s">
        <v>321</v>
      </c>
      <c r="F48" s="4" t="s">
        <v>144</v>
      </c>
      <c r="G48" s="39">
        <v>50</v>
      </c>
      <c r="H48" s="90">
        <v>50</v>
      </c>
      <c r="I48" s="90">
        <f t="shared" si="1"/>
        <v>100</v>
      </c>
    </row>
    <row r="49" spans="1:9" ht="15">
      <c r="A49" s="69" t="s">
        <v>77</v>
      </c>
      <c r="B49" s="4" t="s">
        <v>7</v>
      </c>
      <c r="C49" s="4" t="s">
        <v>37</v>
      </c>
      <c r="D49" s="4"/>
      <c r="E49" s="4"/>
      <c r="F49" s="4"/>
      <c r="G49" s="39">
        <f>G56+G52+G50</f>
        <v>5949.4</v>
      </c>
      <c r="H49" s="39">
        <f>H56+H52+H50</f>
        <v>3910.3</v>
      </c>
      <c r="I49" s="90">
        <f t="shared" si="1"/>
        <v>65.7</v>
      </c>
    </row>
    <row r="50" spans="1:9" ht="105">
      <c r="A50" s="69" t="s">
        <v>438</v>
      </c>
      <c r="B50" s="4" t="s">
        <v>7</v>
      </c>
      <c r="C50" s="4" t="s">
        <v>37</v>
      </c>
      <c r="D50" s="4" t="s">
        <v>443</v>
      </c>
      <c r="E50" s="4" t="s">
        <v>402</v>
      </c>
      <c r="F50" s="4"/>
      <c r="G50" s="39">
        <f>G51</f>
        <v>294.4</v>
      </c>
      <c r="H50" s="39">
        <f>H51</f>
        <v>274</v>
      </c>
      <c r="I50" s="90">
        <f t="shared" si="1"/>
        <v>93.1</v>
      </c>
    </row>
    <row r="51" spans="1:9" ht="15">
      <c r="A51" s="69" t="s">
        <v>145</v>
      </c>
      <c r="B51" s="4" t="s">
        <v>7</v>
      </c>
      <c r="C51" s="4" t="s">
        <v>37</v>
      </c>
      <c r="D51" s="4" t="s">
        <v>443</v>
      </c>
      <c r="E51" s="4" t="s">
        <v>402</v>
      </c>
      <c r="F51" s="4" t="s">
        <v>14</v>
      </c>
      <c r="G51" s="39">
        <v>294.4</v>
      </c>
      <c r="H51" s="90">
        <v>274</v>
      </c>
      <c r="I51" s="90">
        <f t="shared" si="1"/>
        <v>93.1</v>
      </c>
    </row>
    <row r="52" spans="1:9" ht="15">
      <c r="A52" s="139" t="s">
        <v>191</v>
      </c>
      <c r="B52" s="63" t="s">
        <v>7</v>
      </c>
      <c r="C52" s="63" t="s">
        <v>37</v>
      </c>
      <c r="D52" s="63" t="s">
        <v>202</v>
      </c>
      <c r="E52" s="4"/>
      <c r="F52" s="63"/>
      <c r="G52" s="39">
        <f aca="true" t="shared" si="4" ref="G52:H54">G53</f>
        <v>1864</v>
      </c>
      <c r="H52" s="39">
        <f t="shared" si="4"/>
        <v>400</v>
      </c>
      <c r="I52" s="90">
        <f t="shared" si="1"/>
        <v>21.5</v>
      </c>
    </row>
    <row r="53" spans="1:9" ht="30">
      <c r="A53" s="69" t="s">
        <v>110</v>
      </c>
      <c r="B53" s="4" t="s">
        <v>7</v>
      </c>
      <c r="C53" s="63" t="s">
        <v>37</v>
      </c>
      <c r="D53" s="63" t="s">
        <v>202</v>
      </c>
      <c r="E53" s="4" t="s">
        <v>111</v>
      </c>
      <c r="F53" s="4"/>
      <c r="G53" s="39">
        <f t="shared" si="4"/>
        <v>1864</v>
      </c>
      <c r="H53" s="39">
        <f t="shared" si="4"/>
        <v>400</v>
      </c>
      <c r="I53" s="90">
        <f t="shared" si="1"/>
        <v>21.5</v>
      </c>
    </row>
    <row r="54" spans="1:9" ht="30">
      <c r="A54" s="69" t="s">
        <v>466</v>
      </c>
      <c r="B54" s="4" t="s">
        <v>7</v>
      </c>
      <c r="C54" s="63" t="s">
        <v>37</v>
      </c>
      <c r="D54" s="63" t="s">
        <v>202</v>
      </c>
      <c r="E54" s="4" t="s">
        <v>206</v>
      </c>
      <c r="F54" s="4"/>
      <c r="G54" s="39">
        <f t="shared" si="4"/>
        <v>1864</v>
      </c>
      <c r="H54" s="39">
        <f t="shared" si="4"/>
        <v>400</v>
      </c>
      <c r="I54" s="90">
        <f t="shared" si="1"/>
        <v>21.5</v>
      </c>
    </row>
    <row r="55" spans="1:9" ht="30">
      <c r="A55" s="72" t="s">
        <v>143</v>
      </c>
      <c r="B55" s="4" t="s">
        <v>7</v>
      </c>
      <c r="C55" s="63" t="s">
        <v>37</v>
      </c>
      <c r="D55" s="63" t="s">
        <v>202</v>
      </c>
      <c r="E55" s="4" t="s">
        <v>206</v>
      </c>
      <c r="F55" s="4" t="s">
        <v>144</v>
      </c>
      <c r="G55" s="39">
        <v>1864</v>
      </c>
      <c r="H55" s="90">
        <v>400</v>
      </c>
      <c r="I55" s="90">
        <f t="shared" si="1"/>
        <v>21.5</v>
      </c>
    </row>
    <row r="56" spans="1:9" ht="30">
      <c r="A56" s="69" t="s">
        <v>38</v>
      </c>
      <c r="B56" s="4" t="s">
        <v>7</v>
      </c>
      <c r="C56" s="4" t="s">
        <v>37</v>
      </c>
      <c r="D56" s="4" t="s">
        <v>203</v>
      </c>
      <c r="E56" s="4"/>
      <c r="F56" s="4"/>
      <c r="G56" s="39">
        <f>G59+G62+G57</f>
        <v>3791</v>
      </c>
      <c r="H56" s="39">
        <f>H59+H62+H57</f>
        <v>3236.3</v>
      </c>
      <c r="I56" s="90">
        <f t="shared" si="1"/>
        <v>85.4</v>
      </c>
    </row>
    <row r="57" spans="1:9" ht="30">
      <c r="A57" s="69" t="s">
        <v>322</v>
      </c>
      <c r="B57" s="4" t="s">
        <v>7</v>
      </c>
      <c r="C57" s="4" t="s">
        <v>37</v>
      </c>
      <c r="D57" s="4" t="s">
        <v>203</v>
      </c>
      <c r="E57" s="4" t="s">
        <v>323</v>
      </c>
      <c r="F57" s="4"/>
      <c r="G57" s="39">
        <f>G58</f>
        <v>576</v>
      </c>
      <c r="H57" s="39">
        <f>H58</f>
        <v>95.7</v>
      </c>
      <c r="I57" s="90">
        <f t="shared" si="1"/>
        <v>16.6</v>
      </c>
    </row>
    <row r="58" spans="1:9" ht="30">
      <c r="A58" s="69" t="s">
        <v>146</v>
      </c>
      <c r="B58" s="4" t="s">
        <v>7</v>
      </c>
      <c r="C58" s="4" t="s">
        <v>37</v>
      </c>
      <c r="D58" s="4" t="s">
        <v>203</v>
      </c>
      <c r="E58" s="4" t="s">
        <v>323</v>
      </c>
      <c r="F58" s="4" t="s">
        <v>144</v>
      </c>
      <c r="G58" s="39">
        <v>576</v>
      </c>
      <c r="H58" s="89">
        <v>95.7</v>
      </c>
      <c r="I58" s="90">
        <f t="shared" si="1"/>
        <v>16.6</v>
      </c>
    </row>
    <row r="59" spans="1:9" ht="30">
      <c r="A59" s="69" t="s">
        <v>315</v>
      </c>
      <c r="B59" s="4" t="s">
        <v>7</v>
      </c>
      <c r="C59" s="4" t="s">
        <v>37</v>
      </c>
      <c r="D59" s="4" t="s">
        <v>203</v>
      </c>
      <c r="E59" s="4" t="s">
        <v>316</v>
      </c>
      <c r="F59" s="4"/>
      <c r="G59" s="39">
        <f>G60</f>
        <v>1412</v>
      </c>
      <c r="H59" s="39">
        <f>H60</f>
        <v>1337.6</v>
      </c>
      <c r="I59" s="90">
        <f t="shared" si="1"/>
        <v>94.7</v>
      </c>
    </row>
    <row r="60" spans="1:9" ht="30">
      <c r="A60" s="69" t="s">
        <v>317</v>
      </c>
      <c r="B60" s="4" t="s">
        <v>7</v>
      </c>
      <c r="C60" s="4" t="s">
        <v>37</v>
      </c>
      <c r="D60" s="4" t="s">
        <v>203</v>
      </c>
      <c r="E60" s="4" t="s">
        <v>318</v>
      </c>
      <c r="F60" s="4"/>
      <c r="G60" s="39">
        <f>G61</f>
        <v>1412</v>
      </c>
      <c r="H60" s="39">
        <f>H61</f>
        <v>1337.6</v>
      </c>
      <c r="I60" s="90">
        <f t="shared" si="1"/>
        <v>94.7</v>
      </c>
    </row>
    <row r="61" spans="1:9" ht="30">
      <c r="A61" s="69" t="s">
        <v>146</v>
      </c>
      <c r="B61" s="4" t="s">
        <v>7</v>
      </c>
      <c r="C61" s="4" t="s">
        <v>37</v>
      </c>
      <c r="D61" s="4" t="s">
        <v>203</v>
      </c>
      <c r="E61" s="4" t="s">
        <v>318</v>
      </c>
      <c r="F61" s="4" t="s">
        <v>144</v>
      </c>
      <c r="G61" s="39">
        <v>1412</v>
      </c>
      <c r="H61" s="90">
        <v>1337.6</v>
      </c>
      <c r="I61" s="90">
        <f t="shared" si="1"/>
        <v>94.7</v>
      </c>
    </row>
    <row r="62" spans="1:9" ht="30">
      <c r="A62" s="69" t="s">
        <v>110</v>
      </c>
      <c r="B62" s="4" t="s">
        <v>7</v>
      </c>
      <c r="C62" s="4" t="s">
        <v>37</v>
      </c>
      <c r="D62" s="4" t="s">
        <v>203</v>
      </c>
      <c r="E62" s="4" t="s">
        <v>111</v>
      </c>
      <c r="F62" s="4"/>
      <c r="G62" s="39">
        <f>G63+G65+G67</f>
        <v>1803</v>
      </c>
      <c r="H62" s="39">
        <f>H63+H65+H67</f>
        <v>1803</v>
      </c>
      <c r="I62" s="90">
        <f t="shared" si="1"/>
        <v>100</v>
      </c>
    </row>
    <row r="63" spans="1:9" ht="45">
      <c r="A63" s="69" t="s">
        <v>310</v>
      </c>
      <c r="B63" s="4" t="s">
        <v>7</v>
      </c>
      <c r="C63" s="4" t="s">
        <v>37</v>
      </c>
      <c r="D63" s="4" t="s">
        <v>203</v>
      </c>
      <c r="E63" s="65" t="s">
        <v>311</v>
      </c>
      <c r="F63" s="4"/>
      <c r="G63" s="39">
        <f>G64</f>
        <v>400</v>
      </c>
      <c r="H63" s="39">
        <f>H64</f>
        <v>400</v>
      </c>
      <c r="I63" s="90">
        <f t="shared" si="1"/>
        <v>100</v>
      </c>
    </row>
    <row r="64" spans="1:9" ht="30">
      <c r="A64" s="139" t="s">
        <v>146</v>
      </c>
      <c r="B64" s="63" t="s">
        <v>7</v>
      </c>
      <c r="C64" s="4" t="s">
        <v>37</v>
      </c>
      <c r="D64" s="4" t="s">
        <v>203</v>
      </c>
      <c r="E64" s="65" t="s">
        <v>311</v>
      </c>
      <c r="F64" s="4" t="s">
        <v>144</v>
      </c>
      <c r="G64" s="39">
        <f>1700-1000-300</f>
        <v>400</v>
      </c>
      <c r="H64" s="90">
        <v>400</v>
      </c>
      <c r="I64" s="90">
        <f t="shared" si="1"/>
        <v>100</v>
      </c>
    </row>
    <row r="65" spans="1:9" ht="45">
      <c r="A65" s="72" t="s">
        <v>376</v>
      </c>
      <c r="B65" s="63" t="s">
        <v>7</v>
      </c>
      <c r="C65" s="4" t="s">
        <v>37</v>
      </c>
      <c r="D65" s="4" t="s">
        <v>203</v>
      </c>
      <c r="E65" s="65" t="s">
        <v>329</v>
      </c>
      <c r="F65" s="4"/>
      <c r="G65" s="39">
        <v>903</v>
      </c>
      <c r="H65" s="39">
        <v>903</v>
      </c>
      <c r="I65" s="90">
        <f t="shared" si="1"/>
        <v>100</v>
      </c>
    </row>
    <row r="66" spans="1:9" ht="30">
      <c r="A66" s="139" t="s">
        <v>146</v>
      </c>
      <c r="B66" s="63" t="s">
        <v>7</v>
      </c>
      <c r="C66" s="4" t="s">
        <v>37</v>
      </c>
      <c r="D66" s="4" t="s">
        <v>203</v>
      </c>
      <c r="E66" s="65" t="s">
        <v>329</v>
      </c>
      <c r="F66" s="4" t="s">
        <v>144</v>
      </c>
      <c r="G66" s="39">
        <v>903</v>
      </c>
      <c r="H66" s="90">
        <v>903</v>
      </c>
      <c r="I66" s="90">
        <f t="shared" si="1"/>
        <v>100</v>
      </c>
    </row>
    <row r="67" spans="1:9" ht="60">
      <c r="A67" s="69" t="s">
        <v>445</v>
      </c>
      <c r="B67" s="63" t="s">
        <v>7</v>
      </c>
      <c r="C67" s="4" t="s">
        <v>37</v>
      </c>
      <c r="D67" s="4" t="s">
        <v>203</v>
      </c>
      <c r="E67" s="65" t="s">
        <v>425</v>
      </c>
      <c r="F67" s="4"/>
      <c r="G67" s="39">
        <v>500</v>
      </c>
      <c r="H67" s="39">
        <v>500</v>
      </c>
      <c r="I67" s="90">
        <f t="shared" si="1"/>
        <v>100</v>
      </c>
    </row>
    <row r="68" spans="1:9" ht="30">
      <c r="A68" s="139" t="s">
        <v>146</v>
      </c>
      <c r="B68" s="63" t="s">
        <v>7</v>
      </c>
      <c r="C68" s="4" t="s">
        <v>37</v>
      </c>
      <c r="D68" s="4" t="s">
        <v>203</v>
      </c>
      <c r="E68" s="65" t="s">
        <v>425</v>
      </c>
      <c r="F68" s="4" t="s">
        <v>144</v>
      </c>
      <c r="G68" s="39">
        <v>500</v>
      </c>
      <c r="H68" s="90">
        <v>500</v>
      </c>
      <c r="I68" s="90">
        <f t="shared" si="1"/>
        <v>100</v>
      </c>
    </row>
    <row r="69" spans="1:9" ht="19.5" customHeight="1">
      <c r="A69" s="69" t="s">
        <v>12</v>
      </c>
      <c r="B69" s="4" t="s">
        <v>7</v>
      </c>
      <c r="C69" s="4" t="s">
        <v>76</v>
      </c>
      <c r="D69" s="4"/>
      <c r="E69" s="4"/>
      <c r="F69" s="4"/>
      <c r="G69" s="39">
        <f>G70+G75</f>
        <v>12864</v>
      </c>
      <c r="H69" s="39">
        <f>H70+H75</f>
        <v>2804.2</v>
      </c>
      <c r="I69" s="90">
        <f t="shared" si="1"/>
        <v>21.8</v>
      </c>
    </row>
    <row r="70" spans="1:9" ht="18" customHeight="1">
      <c r="A70" s="69" t="s">
        <v>104</v>
      </c>
      <c r="B70" s="4" t="s">
        <v>7</v>
      </c>
      <c r="C70" s="4" t="s">
        <v>76</v>
      </c>
      <c r="D70" s="4" t="s">
        <v>105</v>
      </c>
      <c r="E70" s="4"/>
      <c r="F70" s="4"/>
      <c r="G70" s="39">
        <f aca="true" t="shared" si="5" ref="G70:H72">G71</f>
        <v>601</v>
      </c>
      <c r="H70" s="39">
        <f t="shared" si="5"/>
        <v>599.3</v>
      </c>
      <c r="I70" s="90">
        <f t="shared" si="1"/>
        <v>99.7</v>
      </c>
    </row>
    <row r="71" spans="1:9" ht="19.5" customHeight="1">
      <c r="A71" s="69" t="s">
        <v>360</v>
      </c>
      <c r="B71" s="4" t="s">
        <v>7</v>
      </c>
      <c r="C71" s="4" t="s">
        <v>76</v>
      </c>
      <c r="D71" s="4" t="s">
        <v>105</v>
      </c>
      <c r="E71" s="4" t="s">
        <v>359</v>
      </c>
      <c r="F71" s="4"/>
      <c r="G71" s="39">
        <f t="shared" si="5"/>
        <v>601</v>
      </c>
      <c r="H71" s="39">
        <f t="shared" si="5"/>
        <v>599.3</v>
      </c>
      <c r="I71" s="90">
        <f t="shared" si="1"/>
        <v>99.7</v>
      </c>
    </row>
    <row r="72" spans="1:9" ht="30.75" customHeight="1">
      <c r="A72" s="69" t="s">
        <v>361</v>
      </c>
      <c r="B72" s="4" t="s">
        <v>7</v>
      </c>
      <c r="C72" s="4" t="s">
        <v>76</v>
      </c>
      <c r="D72" s="4" t="s">
        <v>105</v>
      </c>
      <c r="E72" s="4" t="s">
        <v>362</v>
      </c>
      <c r="F72" s="4"/>
      <c r="G72" s="39">
        <f t="shared" si="5"/>
        <v>601</v>
      </c>
      <c r="H72" s="39">
        <f t="shared" si="5"/>
        <v>599.3</v>
      </c>
      <c r="I72" s="90">
        <f t="shared" si="1"/>
        <v>99.7</v>
      </c>
    </row>
    <row r="73" spans="1:9" ht="33" customHeight="1">
      <c r="A73" s="72" t="s">
        <v>143</v>
      </c>
      <c r="B73" s="4" t="s">
        <v>7</v>
      </c>
      <c r="C73" s="4" t="s">
        <v>76</v>
      </c>
      <c r="D73" s="4" t="s">
        <v>105</v>
      </c>
      <c r="E73" s="4" t="s">
        <v>362</v>
      </c>
      <c r="F73" s="4" t="s">
        <v>144</v>
      </c>
      <c r="G73" s="39">
        <v>601</v>
      </c>
      <c r="H73" s="89">
        <v>599.3</v>
      </c>
      <c r="I73" s="90">
        <f t="shared" si="1"/>
        <v>99.7</v>
      </c>
    </row>
    <row r="74" spans="1:9" ht="21" customHeight="1">
      <c r="A74" s="69" t="s">
        <v>117</v>
      </c>
      <c r="B74" s="4" t="s">
        <v>7</v>
      </c>
      <c r="C74" s="4" t="s">
        <v>76</v>
      </c>
      <c r="D74" s="4" t="s">
        <v>193</v>
      </c>
      <c r="E74" s="4"/>
      <c r="F74" s="4"/>
      <c r="G74" s="39">
        <f aca="true" t="shared" si="6" ref="G74:H76">G75</f>
        <v>12263</v>
      </c>
      <c r="H74" s="39">
        <f t="shared" si="6"/>
        <v>2204.9</v>
      </c>
      <c r="I74" s="90">
        <f t="shared" si="1"/>
        <v>18</v>
      </c>
    </row>
    <row r="75" spans="1:9" ht="23.25" customHeight="1">
      <c r="A75" s="69" t="s">
        <v>117</v>
      </c>
      <c r="B75" s="4" t="s">
        <v>7</v>
      </c>
      <c r="C75" s="4" t="s">
        <v>76</v>
      </c>
      <c r="D75" s="4" t="s">
        <v>193</v>
      </c>
      <c r="E75" s="4" t="s">
        <v>211</v>
      </c>
      <c r="F75" s="4"/>
      <c r="G75" s="39">
        <f t="shared" si="6"/>
        <v>12263</v>
      </c>
      <c r="H75" s="39">
        <f t="shared" si="6"/>
        <v>2204.9</v>
      </c>
      <c r="I75" s="90">
        <f t="shared" si="1"/>
        <v>18</v>
      </c>
    </row>
    <row r="76" spans="1:9" ht="32.25" customHeight="1">
      <c r="A76" s="72" t="s">
        <v>186</v>
      </c>
      <c r="B76" s="4" t="s">
        <v>7</v>
      </c>
      <c r="C76" s="4" t="s">
        <v>76</v>
      </c>
      <c r="D76" s="4" t="s">
        <v>193</v>
      </c>
      <c r="E76" s="4" t="s">
        <v>207</v>
      </c>
      <c r="F76" s="4"/>
      <c r="G76" s="39">
        <f t="shared" si="6"/>
        <v>12263</v>
      </c>
      <c r="H76" s="39">
        <f t="shared" si="6"/>
        <v>2204.9</v>
      </c>
      <c r="I76" s="90">
        <f t="shared" si="1"/>
        <v>18</v>
      </c>
    </row>
    <row r="77" spans="1:9" ht="32.25" customHeight="1">
      <c r="A77" s="69" t="s">
        <v>146</v>
      </c>
      <c r="B77" s="4" t="s">
        <v>7</v>
      </c>
      <c r="C77" s="4" t="s">
        <v>76</v>
      </c>
      <c r="D77" s="4" t="s">
        <v>193</v>
      </c>
      <c r="E77" s="4" t="s">
        <v>207</v>
      </c>
      <c r="F77" s="4" t="s">
        <v>144</v>
      </c>
      <c r="G77" s="39">
        <v>12263</v>
      </c>
      <c r="H77" s="89">
        <v>2204.9</v>
      </c>
      <c r="I77" s="90">
        <f t="shared" si="1"/>
        <v>18</v>
      </c>
    </row>
    <row r="78" spans="1:9" ht="21.75" customHeight="1">
      <c r="A78" s="69" t="s">
        <v>19</v>
      </c>
      <c r="B78" s="4" t="s">
        <v>7</v>
      </c>
      <c r="C78" s="4" t="s">
        <v>42</v>
      </c>
      <c r="D78" s="4" t="s">
        <v>45</v>
      </c>
      <c r="E78" s="4"/>
      <c r="F78" s="4"/>
      <c r="G78" s="39">
        <f>G79+G81+G84</f>
        <v>99097.1</v>
      </c>
      <c r="H78" s="39">
        <f>H79+H81+H84</f>
        <v>87351.4</v>
      </c>
      <c r="I78" s="90">
        <f aca="true" t="shared" si="7" ref="I78:I141">H78/G78*100</f>
        <v>88.1</v>
      </c>
    </row>
    <row r="79" spans="1:9" ht="76.5" customHeight="1">
      <c r="A79" s="75" t="s">
        <v>431</v>
      </c>
      <c r="B79" s="76" t="s">
        <v>7</v>
      </c>
      <c r="C79" s="4" t="s">
        <v>42</v>
      </c>
      <c r="D79" s="4" t="s">
        <v>45</v>
      </c>
      <c r="E79" s="76" t="s">
        <v>457</v>
      </c>
      <c r="F79" s="76"/>
      <c r="G79" s="77">
        <f>G80</f>
        <v>9000</v>
      </c>
      <c r="H79" s="77">
        <f>H80</f>
        <v>9000</v>
      </c>
      <c r="I79" s="90">
        <f t="shared" si="7"/>
        <v>100</v>
      </c>
    </row>
    <row r="80" spans="1:9" ht="32.25" customHeight="1">
      <c r="A80" s="75" t="s">
        <v>146</v>
      </c>
      <c r="B80" s="76" t="s">
        <v>7</v>
      </c>
      <c r="C80" s="4" t="s">
        <v>42</v>
      </c>
      <c r="D80" s="4" t="s">
        <v>45</v>
      </c>
      <c r="E80" s="76" t="s">
        <v>457</v>
      </c>
      <c r="F80" s="76" t="s">
        <v>144</v>
      </c>
      <c r="G80" s="77">
        <v>9000</v>
      </c>
      <c r="H80" s="77">
        <v>9000</v>
      </c>
      <c r="I80" s="90">
        <f t="shared" si="7"/>
        <v>100</v>
      </c>
    </row>
    <row r="81" spans="1:9" ht="49.5" customHeight="1">
      <c r="A81" s="69" t="s">
        <v>378</v>
      </c>
      <c r="B81" s="76" t="s">
        <v>7</v>
      </c>
      <c r="C81" s="4" t="s">
        <v>42</v>
      </c>
      <c r="D81" s="4" t="s">
        <v>45</v>
      </c>
      <c r="E81" s="4" t="s">
        <v>346</v>
      </c>
      <c r="F81" s="76"/>
      <c r="G81" s="77">
        <f>G82</f>
        <v>65000</v>
      </c>
      <c r="H81" s="77">
        <f>H82</f>
        <v>65000</v>
      </c>
      <c r="I81" s="90">
        <f t="shared" si="7"/>
        <v>100</v>
      </c>
    </row>
    <row r="82" spans="1:9" ht="26.25" customHeight="1">
      <c r="A82" s="151" t="s">
        <v>347</v>
      </c>
      <c r="B82" s="76" t="s">
        <v>7</v>
      </c>
      <c r="C82" s="4" t="s">
        <v>42</v>
      </c>
      <c r="D82" s="4" t="s">
        <v>45</v>
      </c>
      <c r="E82" s="4" t="s">
        <v>346</v>
      </c>
      <c r="F82" s="4" t="s">
        <v>8</v>
      </c>
      <c r="G82" s="77">
        <v>65000</v>
      </c>
      <c r="H82" s="90">
        <v>65000</v>
      </c>
      <c r="I82" s="90">
        <f t="shared" si="7"/>
        <v>100</v>
      </c>
    </row>
    <row r="83" spans="1:9" ht="32.25" customHeight="1">
      <c r="A83" s="69" t="s">
        <v>110</v>
      </c>
      <c r="B83" s="4" t="s">
        <v>7</v>
      </c>
      <c r="C83" s="4" t="s">
        <v>42</v>
      </c>
      <c r="D83" s="4" t="s">
        <v>45</v>
      </c>
      <c r="E83" s="4" t="s">
        <v>111</v>
      </c>
      <c r="F83" s="4"/>
      <c r="G83" s="77">
        <f>G84</f>
        <v>25097.1</v>
      </c>
      <c r="H83" s="77">
        <f>H84</f>
        <v>13351.4</v>
      </c>
      <c r="I83" s="90">
        <f t="shared" si="7"/>
        <v>53.2</v>
      </c>
    </row>
    <row r="84" spans="1:9" ht="44.25" customHeight="1">
      <c r="A84" s="69" t="s">
        <v>377</v>
      </c>
      <c r="B84" s="4" t="s">
        <v>7</v>
      </c>
      <c r="C84" s="4" t="s">
        <v>42</v>
      </c>
      <c r="D84" s="4" t="s">
        <v>45</v>
      </c>
      <c r="E84" s="4" t="s">
        <v>223</v>
      </c>
      <c r="F84" s="4"/>
      <c r="G84" s="39">
        <f>G85</f>
        <v>25097.1</v>
      </c>
      <c r="H84" s="39">
        <f>H85</f>
        <v>13351.4</v>
      </c>
      <c r="I84" s="90">
        <f t="shared" si="7"/>
        <v>53.2</v>
      </c>
    </row>
    <row r="85" spans="1:9" ht="30.75" customHeight="1">
      <c r="A85" s="69" t="s">
        <v>146</v>
      </c>
      <c r="B85" s="4" t="s">
        <v>7</v>
      </c>
      <c r="C85" s="4" t="s">
        <v>42</v>
      </c>
      <c r="D85" s="4" t="s">
        <v>45</v>
      </c>
      <c r="E85" s="51" t="s">
        <v>223</v>
      </c>
      <c r="F85" s="4" t="s">
        <v>144</v>
      </c>
      <c r="G85" s="39">
        <f>30097.1-5000</f>
        <v>25097.1</v>
      </c>
      <c r="H85" s="89">
        <v>13351.4</v>
      </c>
      <c r="I85" s="90">
        <f t="shared" si="7"/>
        <v>53.2</v>
      </c>
    </row>
    <row r="86" spans="1:9" ht="35.25" customHeight="1">
      <c r="A86" s="69" t="s">
        <v>79</v>
      </c>
      <c r="B86" s="4" t="s">
        <v>7</v>
      </c>
      <c r="C86" s="4" t="s">
        <v>11</v>
      </c>
      <c r="D86" s="4"/>
      <c r="E86" s="4"/>
      <c r="F86" s="4"/>
      <c r="G86" s="39">
        <f aca="true" t="shared" si="8" ref="G86:H89">G87</f>
        <v>748.3</v>
      </c>
      <c r="H86" s="39">
        <f t="shared" si="8"/>
        <v>748.3</v>
      </c>
      <c r="I86" s="90">
        <f t="shared" si="7"/>
        <v>100</v>
      </c>
    </row>
    <row r="87" spans="1:9" ht="25.5" customHeight="1">
      <c r="A87" s="69" t="s">
        <v>80</v>
      </c>
      <c r="B87" s="4" t="s">
        <v>7</v>
      </c>
      <c r="C87" s="4" t="s">
        <v>11</v>
      </c>
      <c r="D87" s="4" t="s">
        <v>27</v>
      </c>
      <c r="E87" s="4"/>
      <c r="F87" s="4"/>
      <c r="G87" s="39">
        <f t="shared" si="8"/>
        <v>748.3</v>
      </c>
      <c r="H87" s="39">
        <f t="shared" si="8"/>
        <v>748.3</v>
      </c>
      <c r="I87" s="90">
        <f t="shared" si="7"/>
        <v>100</v>
      </c>
    </row>
    <row r="88" spans="1:9" ht="47.25" customHeight="1">
      <c r="A88" s="69" t="s">
        <v>155</v>
      </c>
      <c r="B88" s="4" t="s">
        <v>7</v>
      </c>
      <c r="C88" s="4" t="s">
        <v>11</v>
      </c>
      <c r="D88" s="4" t="s">
        <v>27</v>
      </c>
      <c r="E88" s="4" t="s">
        <v>156</v>
      </c>
      <c r="F88" s="4"/>
      <c r="G88" s="39">
        <f t="shared" si="8"/>
        <v>748.3</v>
      </c>
      <c r="H88" s="39">
        <f t="shared" si="8"/>
        <v>748.3</v>
      </c>
      <c r="I88" s="90">
        <f t="shared" si="7"/>
        <v>100</v>
      </c>
    </row>
    <row r="89" spans="1:9" ht="34.5" customHeight="1">
      <c r="A89" s="69" t="s">
        <v>47</v>
      </c>
      <c r="B89" s="4" t="s">
        <v>7</v>
      </c>
      <c r="C89" s="4" t="s">
        <v>11</v>
      </c>
      <c r="D89" s="4" t="s">
        <v>27</v>
      </c>
      <c r="E89" s="4" t="s">
        <v>157</v>
      </c>
      <c r="F89" s="4"/>
      <c r="G89" s="39">
        <f t="shared" si="8"/>
        <v>748.3</v>
      </c>
      <c r="H89" s="39">
        <f t="shared" si="8"/>
        <v>748.3</v>
      </c>
      <c r="I89" s="90">
        <f t="shared" si="7"/>
        <v>100</v>
      </c>
    </row>
    <row r="90" spans="1:9" ht="33.75" customHeight="1">
      <c r="A90" s="72" t="s">
        <v>143</v>
      </c>
      <c r="B90" s="4" t="s">
        <v>7</v>
      </c>
      <c r="C90" s="4" t="s">
        <v>11</v>
      </c>
      <c r="D90" s="4" t="s">
        <v>27</v>
      </c>
      <c r="E90" s="4" t="s">
        <v>157</v>
      </c>
      <c r="F90" s="4" t="s">
        <v>144</v>
      </c>
      <c r="G90" s="39">
        <v>748.3</v>
      </c>
      <c r="H90" s="89">
        <v>748.3</v>
      </c>
      <c r="I90" s="90">
        <f t="shared" si="7"/>
        <v>100</v>
      </c>
    </row>
    <row r="91" spans="1:9" ht="32.25" customHeight="1">
      <c r="A91" s="69" t="s">
        <v>137</v>
      </c>
      <c r="B91" s="4" t="s">
        <v>7</v>
      </c>
      <c r="C91" s="4" t="s">
        <v>34</v>
      </c>
      <c r="D91" s="4"/>
      <c r="E91" s="4"/>
      <c r="F91" s="4"/>
      <c r="G91" s="39">
        <f>G92+G100</f>
        <v>118826.4</v>
      </c>
      <c r="H91" s="39">
        <f>H92+H100</f>
        <v>108401.7</v>
      </c>
      <c r="I91" s="90">
        <f t="shared" si="7"/>
        <v>91.2</v>
      </c>
    </row>
    <row r="92" spans="1:9" ht="18" customHeight="1">
      <c r="A92" s="69" t="s">
        <v>160</v>
      </c>
      <c r="B92" s="4" t="s">
        <v>7</v>
      </c>
      <c r="C92" s="4" t="s">
        <v>34</v>
      </c>
      <c r="D92" s="4" t="s">
        <v>65</v>
      </c>
      <c r="E92" s="4"/>
      <c r="F92" s="4"/>
      <c r="G92" s="39">
        <f>G97+G95+G93</f>
        <v>53991</v>
      </c>
      <c r="H92" s="39">
        <f>H97+H95+H93</f>
        <v>48712.8</v>
      </c>
      <c r="I92" s="90">
        <f t="shared" si="7"/>
        <v>90.2</v>
      </c>
    </row>
    <row r="93" spans="1:9" ht="49.5" customHeight="1">
      <c r="A93" s="69" t="s">
        <v>418</v>
      </c>
      <c r="B93" s="4" t="s">
        <v>7</v>
      </c>
      <c r="C93" s="4" t="s">
        <v>34</v>
      </c>
      <c r="D93" s="4" t="s">
        <v>65</v>
      </c>
      <c r="E93" s="4" t="s">
        <v>403</v>
      </c>
      <c r="F93" s="4"/>
      <c r="G93" s="39">
        <f>G94</f>
        <v>25450</v>
      </c>
      <c r="H93" s="39">
        <f>H94</f>
        <v>20946.9</v>
      </c>
      <c r="I93" s="90">
        <f t="shared" si="7"/>
        <v>82.3</v>
      </c>
    </row>
    <row r="94" spans="1:9" ht="18" customHeight="1">
      <c r="A94" s="69" t="s">
        <v>347</v>
      </c>
      <c r="B94" s="4" t="s">
        <v>7</v>
      </c>
      <c r="C94" s="4" t="s">
        <v>34</v>
      </c>
      <c r="D94" s="4" t="s">
        <v>65</v>
      </c>
      <c r="E94" s="4" t="s">
        <v>403</v>
      </c>
      <c r="F94" s="4" t="s">
        <v>8</v>
      </c>
      <c r="G94" s="39">
        <v>25450</v>
      </c>
      <c r="H94" s="89">
        <v>20946.9</v>
      </c>
      <c r="I94" s="90">
        <f t="shared" si="7"/>
        <v>82.3</v>
      </c>
    </row>
    <row r="95" spans="1:9" ht="50.25" customHeight="1">
      <c r="A95" s="69" t="s">
        <v>378</v>
      </c>
      <c r="B95" s="4" t="s">
        <v>7</v>
      </c>
      <c r="C95" s="4" t="s">
        <v>34</v>
      </c>
      <c r="D95" s="4" t="s">
        <v>65</v>
      </c>
      <c r="E95" s="4" t="s">
        <v>346</v>
      </c>
      <c r="F95" s="4"/>
      <c r="G95" s="39">
        <f>G96</f>
        <v>22500</v>
      </c>
      <c r="H95" s="39">
        <f>H96</f>
        <v>22500</v>
      </c>
      <c r="I95" s="90">
        <f t="shared" si="7"/>
        <v>100</v>
      </c>
    </row>
    <row r="96" spans="1:9" ht="18" customHeight="1">
      <c r="A96" s="69" t="s">
        <v>347</v>
      </c>
      <c r="B96" s="4" t="s">
        <v>7</v>
      </c>
      <c r="C96" s="4" t="s">
        <v>34</v>
      </c>
      <c r="D96" s="4" t="s">
        <v>65</v>
      </c>
      <c r="E96" s="4" t="s">
        <v>346</v>
      </c>
      <c r="F96" s="4" t="s">
        <v>8</v>
      </c>
      <c r="G96" s="39">
        <v>22500</v>
      </c>
      <c r="H96" s="90">
        <v>22500</v>
      </c>
      <c r="I96" s="90">
        <f t="shared" si="7"/>
        <v>100</v>
      </c>
    </row>
    <row r="97" spans="1:9" ht="30">
      <c r="A97" s="69" t="s">
        <v>110</v>
      </c>
      <c r="B97" s="4" t="s">
        <v>7</v>
      </c>
      <c r="C97" s="4" t="s">
        <v>34</v>
      </c>
      <c r="D97" s="4" t="s">
        <v>65</v>
      </c>
      <c r="E97" s="4" t="s">
        <v>111</v>
      </c>
      <c r="F97" s="4"/>
      <c r="G97" s="39">
        <f>G98</f>
        <v>6041</v>
      </c>
      <c r="H97" s="39">
        <f>H98</f>
        <v>5265.9</v>
      </c>
      <c r="I97" s="90">
        <f t="shared" si="7"/>
        <v>87.2</v>
      </c>
    </row>
    <row r="98" spans="1:9" ht="46.5" customHeight="1">
      <c r="A98" s="69" t="s">
        <v>377</v>
      </c>
      <c r="B98" s="4" t="s">
        <v>7</v>
      </c>
      <c r="C98" s="4" t="s">
        <v>34</v>
      </c>
      <c r="D98" s="4" t="s">
        <v>65</v>
      </c>
      <c r="E98" s="4" t="s">
        <v>223</v>
      </c>
      <c r="F98" s="4"/>
      <c r="G98" s="39">
        <f>G99</f>
        <v>6041</v>
      </c>
      <c r="H98" s="39">
        <f>H99</f>
        <v>5265.9</v>
      </c>
      <c r="I98" s="90">
        <f t="shared" si="7"/>
        <v>87.2</v>
      </c>
    </row>
    <row r="99" spans="1:9" ht="32.25" customHeight="1">
      <c r="A99" s="69" t="s">
        <v>467</v>
      </c>
      <c r="B99" s="4" t="s">
        <v>7</v>
      </c>
      <c r="C99" s="4" t="s">
        <v>34</v>
      </c>
      <c r="D99" s="4" t="s">
        <v>65</v>
      </c>
      <c r="E99" s="4" t="s">
        <v>223</v>
      </c>
      <c r="F99" s="4" t="s">
        <v>144</v>
      </c>
      <c r="G99" s="39">
        <f>6641-2400+1800</f>
        <v>6041</v>
      </c>
      <c r="H99" s="24">
        <v>5265.9</v>
      </c>
      <c r="I99" s="90">
        <f t="shared" si="7"/>
        <v>87.2</v>
      </c>
    </row>
    <row r="100" spans="1:9" ht="15">
      <c r="A100" s="69" t="s">
        <v>140</v>
      </c>
      <c r="B100" s="4" t="s">
        <v>7</v>
      </c>
      <c r="C100" s="4" t="s">
        <v>34</v>
      </c>
      <c r="D100" s="4" t="s">
        <v>183</v>
      </c>
      <c r="E100" s="4"/>
      <c r="F100" s="4"/>
      <c r="G100" s="39">
        <f>G104+G101</f>
        <v>64835.4</v>
      </c>
      <c r="H100" s="39">
        <f>H104+H101</f>
        <v>59688.9</v>
      </c>
      <c r="I100" s="90">
        <f t="shared" si="7"/>
        <v>92.1</v>
      </c>
    </row>
    <row r="101" spans="1:9" ht="45">
      <c r="A101" s="69" t="s">
        <v>453</v>
      </c>
      <c r="B101" s="4" t="s">
        <v>7</v>
      </c>
      <c r="C101" s="4" t="s">
        <v>34</v>
      </c>
      <c r="D101" s="4" t="s">
        <v>183</v>
      </c>
      <c r="E101" s="4" t="s">
        <v>454</v>
      </c>
      <c r="F101" s="4"/>
      <c r="G101" s="39">
        <f>G103</f>
        <v>47000</v>
      </c>
      <c r="H101" s="39">
        <f>H103</f>
        <v>47000</v>
      </c>
      <c r="I101" s="90">
        <f t="shared" si="7"/>
        <v>100</v>
      </c>
    </row>
    <row r="102" spans="1:9" ht="45">
      <c r="A102" s="69" t="s">
        <v>461</v>
      </c>
      <c r="B102" s="4" t="s">
        <v>7</v>
      </c>
      <c r="C102" s="4" t="s">
        <v>34</v>
      </c>
      <c r="D102" s="4" t="s">
        <v>183</v>
      </c>
      <c r="E102" s="4" t="s">
        <v>460</v>
      </c>
      <c r="F102" s="4"/>
      <c r="G102" s="39">
        <v>47000</v>
      </c>
      <c r="H102" s="39">
        <v>47000</v>
      </c>
      <c r="I102" s="90">
        <f t="shared" si="7"/>
        <v>100</v>
      </c>
    </row>
    <row r="103" spans="1:9" ht="15">
      <c r="A103" s="69" t="s">
        <v>347</v>
      </c>
      <c r="B103" s="4" t="s">
        <v>7</v>
      </c>
      <c r="C103" s="4" t="s">
        <v>34</v>
      </c>
      <c r="D103" s="4" t="s">
        <v>183</v>
      </c>
      <c r="E103" s="4" t="s">
        <v>460</v>
      </c>
      <c r="F103" s="4" t="s">
        <v>8</v>
      </c>
      <c r="G103" s="39">
        <v>47000</v>
      </c>
      <c r="H103" s="90">
        <v>47000</v>
      </c>
      <c r="I103" s="90">
        <f t="shared" si="7"/>
        <v>100</v>
      </c>
    </row>
    <row r="104" spans="1:9" ht="30">
      <c r="A104" s="69" t="s">
        <v>110</v>
      </c>
      <c r="B104" s="4" t="s">
        <v>7</v>
      </c>
      <c r="C104" s="4" t="s">
        <v>34</v>
      </c>
      <c r="D104" s="4" t="s">
        <v>183</v>
      </c>
      <c r="E104" s="4" t="s">
        <v>111</v>
      </c>
      <c r="F104" s="4"/>
      <c r="G104" s="39">
        <f>G106+G107</f>
        <v>17835.4</v>
      </c>
      <c r="H104" s="39">
        <f>H106+H107</f>
        <v>12688.9</v>
      </c>
      <c r="I104" s="90">
        <f t="shared" si="7"/>
        <v>71.1</v>
      </c>
    </row>
    <row r="105" spans="1:9" ht="48" customHeight="1">
      <c r="A105" s="69" t="s">
        <v>379</v>
      </c>
      <c r="B105" s="4" t="s">
        <v>7</v>
      </c>
      <c r="C105" s="4" t="s">
        <v>34</v>
      </c>
      <c r="D105" s="4" t="s">
        <v>183</v>
      </c>
      <c r="E105" s="4" t="s">
        <v>199</v>
      </c>
      <c r="F105" s="4"/>
      <c r="G105" s="39">
        <f>G106</f>
        <v>12156.4</v>
      </c>
      <c r="H105" s="39">
        <f>H106</f>
        <v>12146.4</v>
      </c>
      <c r="I105" s="90">
        <f t="shared" si="7"/>
        <v>99.9</v>
      </c>
    </row>
    <row r="106" spans="1:9" ht="30">
      <c r="A106" s="72" t="s">
        <v>143</v>
      </c>
      <c r="B106" s="4" t="s">
        <v>7</v>
      </c>
      <c r="C106" s="4" t="s">
        <v>34</v>
      </c>
      <c r="D106" s="4" t="s">
        <v>183</v>
      </c>
      <c r="E106" s="4" t="s">
        <v>199</v>
      </c>
      <c r="F106" s="4" t="s">
        <v>144</v>
      </c>
      <c r="G106" s="39">
        <v>12156.4</v>
      </c>
      <c r="H106" s="39">
        <v>12146.4</v>
      </c>
      <c r="I106" s="90">
        <f t="shared" si="7"/>
        <v>99.9</v>
      </c>
    </row>
    <row r="107" spans="1:9" ht="30">
      <c r="A107" s="69" t="s">
        <v>110</v>
      </c>
      <c r="B107" s="4" t="s">
        <v>7</v>
      </c>
      <c r="C107" s="4" t="s">
        <v>34</v>
      </c>
      <c r="D107" s="4" t="s">
        <v>183</v>
      </c>
      <c r="E107" s="4" t="s">
        <v>111</v>
      </c>
      <c r="F107" s="4"/>
      <c r="G107" s="39">
        <f>G109</f>
        <v>5679</v>
      </c>
      <c r="H107" s="39">
        <f>H109</f>
        <v>542.5</v>
      </c>
      <c r="I107" s="90">
        <f t="shared" si="7"/>
        <v>9.6</v>
      </c>
    </row>
    <row r="108" spans="1:9" ht="45">
      <c r="A108" s="69" t="s">
        <v>377</v>
      </c>
      <c r="B108" s="4" t="s">
        <v>7</v>
      </c>
      <c r="C108" s="4" t="s">
        <v>34</v>
      </c>
      <c r="D108" s="4" t="s">
        <v>183</v>
      </c>
      <c r="E108" s="4" t="s">
        <v>223</v>
      </c>
      <c r="F108" s="4"/>
      <c r="G108" s="39">
        <f>G109</f>
        <v>5679</v>
      </c>
      <c r="H108" s="39">
        <f>H109</f>
        <v>542.5</v>
      </c>
      <c r="I108" s="90">
        <f t="shared" si="7"/>
        <v>9.6</v>
      </c>
    </row>
    <row r="109" spans="1:9" ht="30">
      <c r="A109" s="72" t="s">
        <v>143</v>
      </c>
      <c r="B109" s="4" t="s">
        <v>7</v>
      </c>
      <c r="C109" s="4" t="s">
        <v>34</v>
      </c>
      <c r="D109" s="4" t="s">
        <v>183</v>
      </c>
      <c r="E109" s="4" t="s">
        <v>223</v>
      </c>
      <c r="F109" s="4" t="s">
        <v>144</v>
      </c>
      <c r="G109" s="39">
        <v>5679</v>
      </c>
      <c r="H109" s="90">
        <v>542.5</v>
      </c>
      <c r="I109" s="90">
        <f t="shared" si="7"/>
        <v>9.6</v>
      </c>
    </row>
    <row r="110" spans="1:9" ht="15.75" customHeight="1">
      <c r="A110" s="69" t="s">
        <v>10</v>
      </c>
      <c r="B110" s="4" t="s">
        <v>7</v>
      </c>
      <c r="C110" s="4" t="s">
        <v>69</v>
      </c>
      <c r="D110" s="4"/>
      <c r="E110" s="4"/>
      <c r="F110" s="4"/>
      <c r="G110" s="39">
        <f>G111+G115</f>
        <v>1985.8</v>
      </c>
      <c r="H110" s="39">
        <f>H111+H115</f>
        <v>1918</v>
      </c>
      <c r="I110" s="90">
        <f t="shared" si="7"/>
        <v>96.6</v>
      </c>
    </row>
    <row r="111" spans="1:9" ht="15.75" customHeight="1">
      <c r="A111" s="69" t="s">
        <v>70</v>
      </c>
      <c r="B111" s="4" t="s">
        <v>7</v>
      </c>
      <c r="C111" s="4" t="s">
        <v>69</v>
      </c>
      <c r="D111" s="4" t="s">
        <v>71</v>
      </c>
      <c r="E111" s="4"/>
      <c r="F111" s="4"/>
      <c r="G111" s="39">
        <f aca="true" t="shared" si="9" ref="G111:H113">G112</f>
        <v>909.8</v>
      </c>
      <c r="H111" s="39">
        <f t="shared" si="9"/>
        <v>842</v>
      </c>
      <c r="I111" s="90">
        <f t="shared" si="7"/>
        <v>92.5</v>
      </c>
    </row>
    <row r="112" spans="1:9" ht="20.25" customHeight="1">
      <c r="A112" s="69" t="s">
        <v>353</v>
      </c>
      <c r="B112" s="4" t="s">
        <v>7</v>
      </c>
      <c r="C112" s="4" t="s">
        <v>69</v>
      </c>
      <c r="D112" s="4" t="s">
        <v>71</v>
      </c>
      <c r="E112" s="4" t="s">
        <v>354</v>
      </c>
      <c r="F112" s="4"/>
      <c r="G112" s="39">
        <f t="shared" si="9"/>
        <v>909.8</v>
      </c>
      <c r="H112" s="39">
        <f t="shared" si="9"/>
        <v>842</v>
      </c>
      <c r="I112" s="90">
        <f t="shared" si="7"/>
        <v>92.5</v>
      </c>
    </row>
    <row r="113" spans="1:9" ht="27" customHeight="1">
      <c r="A113" s="69" t="s">
        <v>355</v>
      </c>
      <c r="B113" s="4" t="s">
        <v>7</v>
      </c>
      <c r="C113" s="4" t="s">
        <v>69</v>
      </c>
      <c r="D113" s="4" t="s">
        <v>71</v>
      </c>
      <c r="E113" s="4" t="s">
        <v>356</v>
      </c>
      <c r="F113" s="4"/>
      <c r="G113" s="39">
        <f t="shared" si="9"/>
        <v>909.8</v>
      </c>
      <c r="H113" s="39">
        <f t="shared" si="9"/>
        <v>842</v>
      </c>
      <c r="I113" s="90">
        <f t="shared" si="7"/>
        <v>92.5</v>
      </c>
    </row>
    <row r="114" spans="1:9" ht="17.25" customHeight="1">
      <c r="A114" s="69" t="s">
        <v>162</v>
      </c>
      <c r="B114" s="4" t="s">
        <v>7</v>
      </c>
      <c r="C114" s="4" t="s">
        <v>69</v>
      </c>
      <c r="D114" s="4" t="s">
        <v>71</v>
      </c>
      <c r="E114" s="4" t="s">
        <v>356</v>
      </c>
      <c r="F114" s="4" t="s">
        <v>21</v>
      </c>
      <c r="G114" s="39">
        <v>909.8</v>
      </c>
      <c r="H114" s="90">
        <v>842</v>
      </c>
      <c r="I114" s="90">
        <f t="shared" si="7"/>
        <v>92.5</v>
      </c>
    </row>
    <row r="115" spans="1:9" ht="17.25" customHeight="1">
      <c r="A115" s="69" t="s">
        <v>262</v>
      </c>
      <c r="B115" s="4" t="s">
        <v>7</v>
      </c>
      <c r="C115" s="4" t="s">
        <v>69</v>
      </c>
      <c r="D115" s="4" t="s">
        <v>73</v>
      </c>
      <c r="E115" s="4"/>
      <c r="F115" s="4"/>
      <c r="G115" s="39">
        <f aca="true" t="shared" si="10" ref="G115:H117">G116</f>
        <v>1076</v>
      </c>
      <c r="H115" s="39">
        <f t="shared" si="10"/>
        <v>1076</v>
      </c>
      <c r="I115" s="90">
        <f t="shared" si="7"/>
        <v>100</v>
      </c>
    </row>
    <row r="116" spans="1:9" ht="17.25" customHeight="1">
      <c r="A116" s="69" t="s">
        <v>81</v>
      </c>
      <c r="B116" s="4" t="s">
        <v>7</v>
      </c>
      <c r="C116" s="4" t="s">
        <v>69</v>
      </c>
      <c r="D116" s="4" t="s">
        <v>73</v>
      </c>
      <c r="E116" s="4" t="s">
        <v>30</v>
      </c>
      <c r="F116" s="4"/>
      <c r="G116" s="39">
        <f t="shared" si="10"/>
        <v>1076</v>
      </c>
      <c r="H116" s="39">
        <f t="shared" si="10"/>
        <v>1076</v>
      </c>
      <c r="I116" s="90">
        <f t="shared" si="7"/>
        <v>100</v>
      </c>
    </row>
    <row r="117" spans="1:9" ht="17.25" customHeight="1">
      <c r="A117" s="69" t="s">
        <v>222</v>
      </c>
      <c r="B117" s="4" t="s">
        <v>7</v>
      </c>
      <c r="C117" s="4" t="s">
        <v>69</v>
      </c>
      <c r="D117" s="4" t="s">
        <v>73</v>
      </c>
      <c r="E117" s="4" t="s">
        <v>159</v>
      </c>
      <c r="F117" s="4"/>
      <c r="G117" s="39">
        <f t="shared" si="10"/>
        <v>1076</v>
      </c>
      <c r="H117" s="39">
        <f t="shared" si="10"/>
        <v>1076</v>
      </c>
      <c r="I117" s="90">
        <f t="shared" si="7"/>
        <v>100</v>
      </c>
    </row>
    <row r="118" spans="1:9" ht="17.25" customHeight="1">
      <c r="A118" s="69" t="s">
        <v>145</v>
      </c>
      <c r="B118" s="4" t="s">
        <v>7</v>
      </c>
      <c r="C118" s="4" t="s">
        <v>69</v>
      </c>
      <c r="D118" s="4" t="s">
        <v>73</v>
      </c>
      <c r="E118" s="4" t="s">
        <v>159</v>
      </c>
      <c r="F118" s="4" t="s">
        <v>14</v>
      </c>
      <c r="G118" s="39">
        <v>1076</v>
      </c>
      <c r="H118" s="90">
        <v>1076</v>
      </c>
      <c r="I118" s="90">
        <f t="shared" si="7"/>
        <v>100</v>
      </c>
    </row>
    <row r="119" spans="1:9" ht="46.5" customHeight="1">
      <c r="A119" s="138" t="s">
        <v>128</v>
      </c>
      <c r="B119" s="5" t="s">
        <v>8</v>
      </c>
      <c r="C119" s="6"/>
      <c r="D119" s="6"/>
      <c r="E119" s="6"/>
      <c r="F119" s="6"/>
      <c r="G119" s="45">
        <f>G120</f>
        <v>10109</v>
      </c>
      <c r="H119" s="45">
        <f>H120</f>
        <v>9976</v>
      </c>
      <c r="I119" s="91">
        <f t="shared" si="7"/>
        <v>98.7</v>
      </c>
    </row>
    <row r="120" spans="1:9" ht="15">
      <c r="A120" s="69" t="s">
        <v>23</v>
      </c>
      <c r="B120" s="4" t="s">
        <v>8</v>
      </c>
      <c r="C120" s="4" t="s">
        <v>25</v>
      </c>
      <c r="D120" s="4"/>
      <c r="E120" s="4"/>
      <c r="F120" s="4"/>
      <c r="G120" s="39">
        <f>G121+G128+G136</f>
        <v>10109</v>
      </c>
      <c r="H120" s="39">
        <f>H121+H128+H136</f>
        <v>9976</v>
      </c>
      <c r="I120" s="90">
        <f t="shared" si="7"/>
        <v>98.7</v>
      </c>
    </row>
    <row r="121" spans="1:9" ht="63" customHeight="1">
      <c r="A121" s="69" t="s">
        <v>135</v>
      </c>
      <c r="B121" s="4" t="s">
        <v>8</v>
      </c>
      <c r="C121" s="4" t="s">
        <v>25</v>
      </c>
      <c r="D121" s="4" t="s">
        <v>6</v>
      </c>
      <c r="E121" s="4"/>
      <c r="F121" s="4"/>
      <c r="G121" s="46">
        <f>G122+G126</f>
        <v>7580.1</v>
      </c>
      <c r="H121" s="46">
        <f>H122+H126</f>
        <v>7469.5</v>
      </c>
      <c r="I121" s="90">
        <f t="shared" si="7"/>
        <v>98.5</v>
      </c>
    </row>
    <row r="122" spans="1:9" ht="77.25" customHeight="1">
      <c r="A122" s="72" t="s">
        <v>147</v>
      </c>
      <c r="B122" s="4" t="s">
        <v>8</v>
      </c>
      <c r="C122" s="4" t="s">
        <v>25</v>
      </c>
      <c r="D122" s="4" t="s">
        <v>6</v>
      </c>
      <c r="E122" s="4" t="s">
        <v>152</v>
      </c>
      <c r="F122" s="4"/>
      <c r="G122" s="46">
        <f>G123</f>
        <v>7398.4</v>
      </c>
      <c r="H122" s="46">
        <f>H123</f>
        <v>7287.9</v>
      </c>
      <c r="I122" s="90">
        <f t="shared" si="7"/>
        <v>98.5</v>
      </c>
    </row>
    <row r="123" spans="1:9" ht="18.75" customHeight="1">
      <c r="A123" s="72" t="s">
        <v>24</v>
      </c>
      <c r="B123" s="4" t="s">
        <v>8</v>
      </c>
      <c r="C123" s="4" t="s">
        <v>25</v>
      </c>
      <c r="D123" s="4" t="s">
        <v>6</v>
      </c>
      <c r="E123" s="4" t="s">
        <v>153</v>
      </c>
      <c r="F123" s="4"/>
      <c r="G123" s="46">
        <f>G124</f>
        <v>7398.4</v>
      </c>
      <c r="H123" s="46">
        <f>H124</f>
        <v>7287.9</v>
      </c>
      <c r="I123" s="90">
        <f t="shared" si="7"/>
        <v>98.5</v>
      </c>
    </row>
    <row r="124" spans="1:9" ht="30">
      <c r="A124" s="72" t="s">
        <v>146</v>
      </c>
      <c r="B124" s="4" t="s">
        <v>8</v>
      </c>
      <c r="C124" s="4" t="s">
        <v>25</v>
      </c>
      <c r="D124" s="4" t="s">
        <v>6</v>
      </c>
      <c r="E124" s="4" t="s">
        <v>153</v>
      </c>
      <c r="F124" s="4" t="s">
        <v>144</v>
      </c>
      <c r="G124" s="46">
        <v>7398.4</v>
      </c>
      <c r="H124" s="89">
        <v>7287.9</v>
      </c>
      <c r="I124" s="90">
        <f t="shared" si="7"/>
        <v>98.5</v>
      </c>
    </row>
    <row r="125" spans="1:9" ht="60">
      <c r="A125" s="72" t="s">
        <v>458</v>
      </c>
      <c r="B125" s="4" t="s">
        <v>8</v>
      </c>
      <c r="C125" s="4" t="s">
        <v>25</v>
      </c>
      <c r="D125" s="4" t="s">
        <v>6</v>
      </c>
      <c r="E125" s="4" t="s">
        <v>405</v>
      </c>
      <c r="F125" s="4"/>
      <c r="G125" s="46">
        <f>G126</f>
        <v>181.7</v>
      </c>
      <c r="H125" s="46">
        <f>H126</f>
        <v>181.6</v>
      </c>
      <c r="I125" s="90">
        <f t="shared" si="7"/>
        <v>99.9</v>
      </c>
    </row>
    <row r="126" spans="1:9" ht="110.25" customHeight="1">
      <c r="A126" s="72" t="s">
        <v>344</v>
      </c>
      <c r="B126" s="4" t="s">
        <v>8</v>
      </c>
      <c r="C126" s="4" t="s">
        <v>25</v>
      </c>
      <c r="D126" s="4" t="s">
        <v>6</v>
      </c>
      <c r="E126" s="4" t="s">
        <v>345</v>
      </c>
      <c r="F126" s="4"/>
      <c r="G126" s="49">
        <f>G127</f>
        <v>181.7</v>
      </c>
      <c r="H126" s="49">
        <f>H127</f>
        <v>181.6</v>
      </c>
      <c r="I126" s="88">
        <f t="shared" si="7"/>
        <v>99.9</v>
      </c>
    </row>
    <row r="127" spans="1:9" ht="30">
      <c r="A127" s="72" t="s">
        <v>146</v>
      </c>
      <c r="B127" s="4" t="s">
        <v>8</v>
      </c>
      <c r="C127" s="4" t="s">
        <v>25</v>
      </c>
      <c r="D127" s="4" t="s">
        <v>6</v>
      </c>
      <c r="E127" s="4" t="s">
        <v>345</v>
      </c>
      <c r="F127" s="4" t="s">
        <v>144</v>
      </c>
      <c r="G127" s="49">
        <v>181.7</v>
      </c>
      <c r="H127" s="89">
        <v>181.6</v>
      </c>
      <c r="I127" s="88">
        <f t="shared" si="7"/>
        <v>99.9</v>
      </c>
    </row>
    <row r="128" spans="1:9" ht="31.5" customHeight="1">
      <c r="A128" s="72" t="s">
        <v>82</v>
      </c>
      <c r="B128" s="4" t="s">
        <v>8</v>
      </c>
      <c r="C128" s="4" t="s">
        <v>25</v>
      </c>
      <c r="D128" s="4" t="s">
        <v>200</v>
      </c>
      <c r="E128" s="4"/>
      <c r="F128" s="4"/>
      <c r="G128" s="46">
        <f>G129</f>
        <v>650</v>
      </c>
      <c r="H128" s="46">
        <f>H129</f>
        <v>644.9</v>
      </c>
      <c r="I128" s="90">
        <f t="shared" si="7"/>
        <v>99.2</v>
      </c>
    </row>
    <row r="129" spans="1:9" ht="32.25" customHeight="1">
      <c r="A129" s="72" t="s">
        <v>126</v>
      </c>
      <c r="B129" s="4" t="s">
        <v>8</v>
      </c>
      <c r="C129" s="4" t="s">
        <v>25</v>
      </c>
      <c r="D129" s="4" t="s">
        <v>200</v>
      </c>
      <c r="E129" s="4" t="s">
        <v>33</v>
      </c>
      <c r="F129" s="4"/>
      <c r="G129" s="46">
        <f>G130</f>
        <v>650</v>
      </c>
      <c r="H129" s="46">
        <f>H130</f>
        <v>644.9</v>
      </c>
      <c r="I129" s="90">
        <f t="shared" si="7"/>
        <v>99.2</v>
      </c>
    </row>
    <row r="130" spans="1:9" ht="30.75" customHeight="1">
      <c r="A130" s="69" t="s">
        <v>83</v>
      </c>
      <c r="B130" s="4" t="s">
        <v>8</v>
      </c>
      <c r="C130" s="4" t="s">
        <v>25</v>
      </c>
      <c r="D130" s="4" t="s">
        <v>200</v>
      </c>
      <c r="E130" s="4" t="s">
        <v>161</v>
      </c>
      <c r="F130" s="4"/>
      <c r="G130" s="46">
        <f>G135</f>
        <v>650</v>
      </c>
      <c r="H130" s="46">
        <f>H135</f>
        <v>644.9</v>
      </c>
      <c r="I130" s="90">
        <f t="shared" si="7"/>
        <v>99.2</v>
      </c>
    </row>
    <row r="131" spans="1:9" ht="20.25" customHeight="1" hidden="1">
      <c r="A131" s="140"/>
      <c r="B131" s="62"/>
      <c r="C131" s="62"/>
      <c r="D131" s="62"/>
      <c r="E131" s="62"/>
      <c r="F131" s="62"/>
      <c r="G131" s="47"/>
      <c r="H131" s="24"/>
      <c r="I131" s="90" t="e">
        <f t="shared" si="7"/>
        <v>#DIV/0!</v>
      </c>
    </row>
    <row r="132" spans="1:9" ht="33.75" customHeight="1" hidden="1">
      <c r="A132" s="140"/>
      <c r="B132" s="62"/>
      <c r="C132" s="62"/>
      <c r="D132" s="62"/>
      <c r="E132" s="62"/>
      <c r="F132" s="62"/>
      <c r="G132" s="47"/>
      <c r="H132" s="24"/>
      <c r="I132" s="90" t="e">
        <f t="shared" si="7"/>
        <v>#DIV/0!</v>
      </c>
    </row>
    <row r="133" spans="1:9" ht="47.25" customHeight="1" hidden="1">
      <c r="A133" s="141" t="s">
        <v>107</v>
      </c>
      <c r="B133" s="4" t="s">
        <v>8</v>
      </c>
      <c r="C133" s="4" t="s">
        <v>25</v>
      </c>
      <c r="D133" s="4" t="s">
        <v>31</v>
      </c>
      <c r="E133" s="4" t="s">
        <v>106</v>
      </c>
      <c r="F133" s="40">
        <v>520</v>
      </c>
      <c r="G133" s="46">
        <v>40613</v>
      </c>
      <c r="H133" s="24"/>
      <c r="I133" s="90">
        <f t="shared" si="7"/>
        <v>0</v>
      </c>
    </row>
    <row r="134" spans="1:9" ht="49.5" customHeight="1" hidden="1">
      <c r="A134" s="141" t="s">
        <v>108</v>
      </c>
      <c r="B134" s="4" t="s">
        <v>8</v>
      </c>
      <c r="C134" s="4" t="s">
        <v>25</v>
      </c>
      <c r="D134" s="4" t="s">
        <v>31</v>
      </c>
      <c r="E134" s="4" t="s">
        <v>106</v>
      </c>
      <c r="F134" s="40">
        <v>520</v>
      </c>
      <c r="G134" s="46">
        <v>-40613</v>
      </c>
      <c r="H134" s="24"/>
      <c r="I134" s="90">
        <f t="shared" si="7"/>
        <v>0</v>
      </c>
    </row>
    <row r="135" spans="1:9" ht="15" customHeight="1">
      <c r="A135" s="141" t="s">
        <v>148</v>
      </c>
      <c r="B135" s="4" t="s">
        <v>8</v>
      </c>
      <c r="C135" s="4" t="s">
        <v>25</v>
      </c>
      <c r="D135" s="4" t="s">
        <v>200</v>
      </c>
      <c r="E135" s="4" t="s">
        <v>161</v>
      </c>
      <c r="F135" s="4" t="s">
        <v>14</v>
      </c>
      <c r="G135" s="46">
        <v>650</v>
      </c>
      <c r="H135" s="89">
        <v>644.9</v>
      </c>
      <c r="I135" s="90">
        <f t="shared" si="7"/>
        <v>99.2</v>
      </c>
    </row>
    <row r="136" spans="1:9" ht="15" customHeight="1">
      <c r="A136" s="69" t="s">
        <v>36</v>
      </c>
      <c r="B136" s="4" t="s">
        <v>8</v>
      </c>
      <c r="C136" s="4" t="s">
        <v>25</v>
      </c>
      <c r="D136" s="4" t="s">
        <v>198</v>
      </c>
      <c r="E136" s="4" t="s">
        <v>151</v>
      </c>
      <c r="F136" s="4" t="s">
        <v>130</v>
      </c>
      <c r="G136" s="46">
        <f>G138</f>
        <v>1878.9</v>
      </c>
      <c r="H136" s="46">
        <f>H138</f>
        <v>1861.6</v>
      </c>
      <c r="I136" s="90">
        <f t="shared" si="7"/>
        <v>99.1</v>
      </c>
    </row>
    <row r="137" spans="1:9" ht="50.25" customHeight="1">
      <c r="A137" s="72" t="s">
        <v>180</v>
      </c>
      <c r="B137" s="4" t="s">
        <v>8</v>
      </c>
      <c r="C137" s="4" t="s">
        <v>25</v>
      </c>
      <c r="D137" s="4" t="s">
        <v>198</v>
      </c>
      <c r="E137" s="4" t="s">
        <v>181</v>
      </c>
      <c r="F137" s="4"/>
      <c r="G137" s="46">
        <f>G138</f>
        <v>1878.9</v>
      </c>
      <c r="H137" s="46">
        <f>H138</f>
        <v>1861.6</v>
      </c>
      <c r="I137" s="90">
        <f t="shared" si="7"/>
        <v>99.1</v>
      </c>
    </row>
    <row r="138" spans="1:9" ht="67.5" customHeight="1">
      <c r="A138" s="69" t="s">
        <v>380</v>
      </c>
      <c r="B138" s="4" t="s">
        <v>8</v>
      </c>
      <c r="C138" s="4" t="s">
        <v>25</v>
      </c>
      <c r="D138" s="4" t="s">
        <v>198</v>
      </c>
      <c r="E138" s="4" t="s">
        <v>357</v>
      </c>
      <c r="F138" s="4"/>
      <c r="G138" s="46">
        <f>G139</f>
        <v>1878.9</v>
      </c>
      <c r="H138" s="46">
        <f>H139</f>
        <v>1861.6</v>
      </c>
      <c r="I138" s="90">
        <f t="shared" si="7"/>
        <v>99.1</v>
      </c>
    </row>
    <row r="139" spans="1:9" ht="37.5" customHeight="1">
      <c r="A139" s="72" t="s">
        <v>146</v>
      </c>
      <c r="B139" s="4" t="s">
        <v>8</v>
      </c>
      <c r="C139" s="4" t="s">
        <v>25</v>
      </c>
      <c r="D139" s="4" t="s">
        <v>198</v>
      </c>
      <c r="E139" s="4" t="s">
        <v>357</v>
      </c>
      <c r="F139" s="4" t="s">
        <v>144</v>
      </c>
      <c r="G139" s="46">
        <v>1878.9</v>
      </c>
      <c r="H139" s="89">
        <v>1861.6</v>
      </c>
      <c r="I139" s="90">
        <f t="shared" si="7"/>
        <v>99.1</v>
      </c>
    </row>
    <row r="140" spans="1:9" ht="28.5" customHeight="1">
      <c r="A140" s="138" t="s">
        <v>114</v>
      </c>
      <c r="B140" s="5" t="s">
        <v>9</v>
      </c>
      <c r="C140" s="6"/>
      <c r="D140" s="6"/>
      <c r="E140" s="6"/>
      <c r="F140" s="6"/>
      <c r="G140" s="41">
        <f>G141+G152</f>
        <v>46131.1</v>
      </c>
      <c r="H140" s="41">
        <f>H141+H152</f>
        <v>45478</v>
      </c>
      <c r="I140" s="91">
        <f t="shared" si="7"/>
        <v>98.6</v>
      </c>
    </row>
    <row r="141" spans="1:9" ht="15">
      <c r="A141" s="69" t="s">
        <v>23</v>
      </c>
      <c r="B141" s="4" t="s">
        <v>9</v>
      </c>
      <c r="C141" s="4" t="s">
        <v>25</v>
      </c>
      <c r="D141" s="4"/>
      <c r="E141" s="4"/>
      <c r="F141" s="4"/>
      <c r="G141" s="46">
        <f>G142</f>
        <v>11027.8</v>
      </c>
      <c r="H141" s="46">
        <f>H142</f>
        <v>10374.8</v>
      </c>
      <c r="I141" s="90">
        <f t="shared" si="7"/>
        <v>94.1</v>
      </c>
    </row>
    <row r="142" spans="1:9" ht="15">
      <c r="A142" s="69" t="s">
        <v>36</v>
      </c>
      <c r="B142" s="4" t="s">
        <v>9</v>
      </c>
      <c r="C142" s="4" t="s">
        <v>25</v>
      </c>
      <c r="D142" s="4" t="s">
        <v>198</v>
      </c>
      <c r="E142" s="4"/>
      <c r="F142" s="4"/>
      <c r="G142" s="46">
        <f>G143+G146+G150</f>
        <v>11027.8</v>
      </c>
      <c r="H142" s="46">
        <f>H143+H146+H150</f>
        <v>10374.8</v>
      </c>
      <c r="I142" s="90">
        <f aca="true" t="shared" si="11" ref="I142:I205">H142/G142*100</f>
        <v>94.1</v>
      </c>
    </row>
    <row r="143" spans="1:9" ht="75.75" customHeight="1">
      <c r="A143" s="72" t="s">
        <v>147</v>
      </c>
      <c r="B143" s="4" t="s">
        <v>9</v>
      </c>
      <c r="C143" s="4" t="s">
        <v>25</v>
      </c>
      <c r="D143" s="4" t="s">
        <v>198</v>
      </c>
      <c r="E143" s="4" t="s">
        <v>152</v>
      </c>
      <c r="F143" s="4"/>
      <c r="G143" s="46">
        <f>G144</f>
        <v>9368.9</v>
      </c>
      <c r="H143" s="46">
        <f>H144</f>
        <v>8978.7</v>
      </c>
      <c r="I143" s="90">
        <f t="shared" si="11"/>
        <v>95.8</v>
      </c>
    </row>
    <row r="144" spans="1:9" ht="15">
      <c r="A144" s="72" t="s">
        <v>24</v>
      </c>
      <c r="B144" s="4" t="s">
        <v>9</v>
      </c>
      <c r="C144" s="4" t="s">
        <v>25</v>
      </c>
      <c r="D144" s="4" t="s">
        <v>198</v>
      </c>
      <c r="E144" s="4" t="s">
        <v>153</v>
      </c>
      <c r="F144" s="4"/>
      <c r="G144" s="46">
        <f>G145</f>
        <v>9368.9</v>
      </c>
      <c r="H144" s="46">
        <f>H145</f>
        <v>8978.7</v>
      </c>
      <c r="I144" s="90">
        <f t="shared" si="11"/>
        <v>95.8</v>
      </c>
    </row>
    <row r="145" spans="1:9" ht="33" customHeight="1">
      <c r="A145" s="72" t="s">
        <v>146</v>
      </c>
      <c r="B145" s="4" t="s">
        <v>9</v>
      </c>
      <c r="C145" s="4" t="s">
        <v>25</v>
      </c>
      <c r="D145" s="4" t="s">
        <v>198</v>
      </c>
      <c r="E145" s="4" t="s">
        <v>153</v>
      </c>
      <c r="F145" s="4" t="s">
        <v>144</v>
      </c>
      <c r="G145" s="46">
        <v>9368.9</v>
      </c>
      <c r="H145" s="89">
        <v>8978.7</v>
      </c>
      <c r="I145" s="90">
        <f t="shared" si="11"/>
        <v>95.8</v>
      </c>
    </row>
    <row r="146" spans="1:9" ht="47.25" customHeight="1">
      <c r="A146" s="72" t="s">
        <v>180</v>
      </c>
      <c r="B146" s="4" t="s">
        <v>9</v>
      </c>
      <c r="C146" s="4" t="s">
        <v>25</v>
      </c>
      <c r="D146" s="4" t="s">
        <v>198</v>
      </c>
      <c r="E146" s="4" t="s">
        <v>181</v>
      </c>
      <c r="F146" s="4"/>
      <c r="G146" s="46">
        <f>G147</f>
        <v>1557</v>
      </c>
      <c r="H146" s="46">
        <f>H147</f>
        <v>1396.1</v>
      </c>
      <c r="I146" s="90">
        <f t="shared" si="11"/>
        <v>89.7</v>
      </c>
    </row>
    <row r="147" spans="1:9" ht="17.25" customHeight="1">
      <c r="A147" s="69" t="s">
        <v>101</v>
      </c>
      <c r="B147" s="4" t="s">
        <v>9</v>
      </c>
      <c r="C147" s="4" t="s">
        <v>25</v>
      </c>
      <c r="D147" s="4" t="s">
        <v>198</v>
      </c>
      <c r="E147" s="4" t="s">
        <v>182</v>
      </c>
      <c r="F147" s="4"/>
      <c r="G147" s="46">
        <f>G148</f>
        <v>1557</v>
      </c>
      <c r="H147" s="46">
        <f>H148</f>
        <v>1396.1</v>
      </c>
      <c r="I147" s="90">
        <f t="shared" si="11"/>
        <v>89.7</v>
      </c>
    </row>
    <row r="148" spans="1:9" ht="32.25" customHeight="1">
      <c r="A148" s="72" t="s">
        <v>146</v>
      </c>
      <c r="B148" s="4" t="s">
        <v>9</v>
      </c>
      <c r="C148" s="4" t="s">
        <v>25</v>
      </c>
      <c r="D148" s="4" t="s">
        <v>198</v>
      </c>
      <c r="E148" s="4" t="s">
        <v>182</v>
      </c>
      <c r="F148" s="4" t="s">
        <v>144</v>
      </c>
      <c r="G148" s="46">
        <v>1557</v>
      </c>
      <c r="H148" s="89">
        <v>1396.1</v>
      </c>
      <c r="I148" s="90">
        <f t="shared" si="11"/>
        <v>89.7</v>
      </c>
    </row>
    <row r="149" spans="1:9" ht="63" customHeight="1">
      <c r="A149" s="72" t="s">
        <v>458</v>
      </c>
      <c r="B149" s="4" t="s">
        <v>9</v>
      </c>
      <c r="C149" s="4" t="s">
        <v>25</v>
      </c>
      <c r="D149" s="4" t="s">
        <v>198</v>
      </c>
      <c r="E149" s="4" t="s">
        <v>405</v>
      </c>
      <c r="F149" s="4"/>
      <c r="G149" s="46">
        <f>G150</f>
        <v>101.9</v>
      </c>
      <c r="H149" s="46">
        <f>H150</f>
        <v>0</v>
      </c>
      <c r="I149" s="90">
        <f t="shared" si="11"/>
        <v>0</v>
      </c>
    </row>
    <row r="150" spans="1:9" ht="112.5" customHeight="1">
      <c r="A150" s="72" t="s">
        <v>344</v>
      </c>
      <c r="B150" s="4" t="s">
        <v>9</v>
      </c>
      <c r="C150" s="4" t="s">
        <v>25</v>
      </c>
      <c r="D150" s="4" t="s">
        <v>198</v>
      </c>
      <c r="E150" s="4" t="s">
        <v>345</v>
      </c>
      <c r="F150" s="4"/>
      <c r="G150" s="46">
        <f>G151</f>
        <v>101.9</v>
      </c>
      <c r="H150" s="46">
        <f>H151</f>
        <v>0</v>
      </c>
      <c r="I150" s="90">
        <f t="shared" si="11"/>
        <v>0</v>
      </c>
    </row>
    <row r="151" spans="1:9" ht="32.25" customHeight="1">
      <c r="A151" s="72" t="s">
        <v>146</v>
      </c>
      <c r="B151" s="4" t="s">
        <v>9</v>
      </c>
      <c r="C151" s="4" t="s">
        <v>25</v>
      </c>
      <c r="D151" s="4" t="s">
        <v>198</v>
      </c>
      <c r="E151" s="4" t="s">
        <v>345</v>
      </c>
      <c r="F151" s="4" t="s">
        <v>144</v>
      </c>
      <c r="G151" s="46">
        <v>101.9</v>
      </c>
      <c r="H151" s="90">
        <v>0</v>
      </c>
      <c r="I151" s="90">
        <f t="shared" si="11"/>
        <v>0</v>
      </c>
    </row>
    <row r="152" spans="1:9" ht="16.5" customHeight="1">
      <c r="A152" s="69" t="s">
        <v>10</v>
      </c>
      <c r="B152" s="4" t="s">
        <v>9</v>
      </c>
      <c r="C152" s="4" t="s">
        <v>69</v>
      </c>
      <c r="D152" s="4"/>
      <c r="E152" s="4"/>
      <c r="F152" s="4"/>
      <c r="G152" s="39">
        <f>G153</f>
        <v>35103.3</v>
      </c>
      <c r="H152" s="39">
        <f>H153</f>
        <v>35103.2</v>
      </c>
      <c r="I152" s="90">
        <f t="shared" si="11"/>
        <v>100</v>
      </c>
    </row>
    <row r="153" spans="1:9" ht="22.5" customHeight="1">
      <c r="A153" s="69" t="s">
        <v>72</v>
      </c>
      <c r="B153" s="4" t="s">
        <v>9</v>
      </c>
      <c r="C153" s="4" t="s">
        <v>69</v>
      </c>
      <c r="D153" s="4" t="s">
        <v>73</v>
      </c>
      <c r="E153" s="4"/>
      <c r="F153" s="4"/>
      <c r="G153" s="39">
        <f>G154+G156</f>
        <v>35103.3</v>
      </c>
      <c r="H153" s="39">
        <f>H154+H156</f>
        <v>35103.2</v>
      </c>
      <c r="I153" s="90">
        <f t="shared" si="11"/>
        <v>100</v>
      </c>
    </row>
    <row r="154" spans="1:9" ht="92.25" customHeight="1">
      <c r="A154" s="69" t="s">
        <v>324</v>
      </c>
      <c r="B154" s="4" t="s">
        <v>9</v>
      </c>
      <c r="C154" s="4" t="s">
        <v>69</v>
      </c>
      <c r="D154" s="4" t="s">
        <v>73</v>
      </c>
      <c r="E154" s="4" t="s">
        <v>263</v>
      </c>
      <c r="F154" s="4"/>
      <c r="G154" s="39">
        <f>G155</f>
        <v>22420.4</v>
      </c>
      <c r="H154" s="39">
        <f>H155</f>
        <v>22420.3</v>
      </c>
      <c r="I154" s="90">
        <f t="shared" si="11"/>
        <v>100</v>
      </c>
    </row>
    <row r="155" spans="1:9" ht="28.5" customHeight="1">
      <c r="A155" s="69" t="s">
        <v>162</v>
      </c>
      <c r="B155" s="4" t="s">
        <v>9</v>
      </c>
      <c r="C155" s="4" t="s">
        <v>69</v>
      </c>
      <c r="D155" s="4" t="s">
        <v>73</v>
      </c>
      <c r="E155" s="4" t="s">
        <v>263</v>
      </c>
      <c r="F155" s="4" t="s">
        <v>21</v>
      </c>
      <c r="G155" s="39">
        <v>22420.4</v>
      </c>
      <c r="H155" s="89">
        <v>22420.3</v>
      </c>
      <c r="I155" s="90">
        <f t="shared" si="11"/>
        <v>100</v>
      </c>
    </row>
    <row r="156" spans="1:9" ht="93.75" customHeight="1">
      <c r="A156" s="69" t="s">
        <v>452</v>
      </c>
      <c r="B156" s="4" t="s">
        <v>9</v>
      </c>
      <c r="C156" s="4" t="s">
        <v>69</v>
      </c>
      <c r="D156" s="4" t="s">
        <v>73</v>
      </c>
      <c r="E156" s="4" t="s">
        <v>451</v>
      </c>
      <c r="F156" s="4"/>
      <c r="G156" s="39">
        <f>G157</f>
        <v>12682.9</v>
      </c>
      <c r="H156" s="39">
        <f>H157</f>
        <v>12682.9</v>
      </c>
      <c r="I156" s="90">
        <f t="shared" si="11"/>
        <v>100</v>
      </c>
    </row>
    <row r="157" spans="1:9" ht="28.5" customHeight="1">
      <c r="A157" s="69" t="s">
        <v>162</v>
      </c>
      <c r="B157" s="4" t="s">
        <v>9</v>
      </c>
      <c r="C157" s="4" t="s">
        <v>69</v>
      </c>
      <c r="D157" s="4" t="s">
        <v>73</v>
      </c>
      <c r="E157" s="4" t="s">
        <v>451</v>
      </c>
      <c r="F157" s="4" t="s">
        <v>21</v>
      </c>
      <c r="G157" s="39">
        <v>12682.9</v>
      </c>
      <c r="H157" s="89">
        <v>12682.9</v>
      </c>
      <c r="I157" s="90">
        <f t="shared" si="11"/>
        <v>100</v>
      </c>
    </row>
    <row r="158" spans="1:9" ht="41.25" customHeight="1">
      <c r="A158" s="138" t="s">
        <v>254</v>
      </c>
      <c r="B158" s="5" t="s">
        <v>253</v>
      </c>
      <c r="C158" s="38"/>
      <c r="D158" s="38"/>
      <c r="E158" s="38"/>
      <c r="F158" s="38"/>
      <c r="G158" s="45">
        <f aca="true" t="shared" si="12" ref="G158:H160">G159</f>
        <v>2366</v>
      </c>
      <c r="H158" s="45">
        <f t="shared" si="12"/>
        <v>2266.5</v>
      </c>
      <c r="I158" s="91">
        <f t="shared" si="11"/>
        <v>95.8</v>
      </c>
    </row>
    <row r="159" spans="1:9" ht="19.5" customHeight="1">
      <c r="A159" s="69" t="s">
        <v>23</v>
      </c>
      <c r="B159" s="6" t="s">
        <v>253</v>
      </c>
      <c r="C159" s="4" t="s">
        <v>25</v>
      </c>
      <c r="D159" s="4"/>
      <c r="E159" s="4"/>
      <c r="F159" s="4"/>
      <c r="G159" s="39">
        <f t="shared" si="12"/>
        <v>2366</v>
      </c>
      <c r="H159" s="39">
        <f t="shared" si="12"/>
        <v>2266.5</v>
      </c>
      <c r="I159" s="90">
        <f t="shared" si="11"/>
        <v>95.8</v>
      </c>
    </row>
    <row r="160" spans="1:9" ht="63.75" customHeight="1">
      <c r="A160" s="69" t="s">
        <v>135</v>
      </c>
      <c r="B160" s="4" t="s">
        <v>253</v>
      </c>
      <c r="C160" s="4" t="s">
        <v>25</v>
      </c>
      <c r="D160" s="4" t="s">
        <v>6</v>
      </c>
      <c r="E160" s="4"/>
      <c r="F160" s="4"/>
      <c r="G160" s="46">
        <f t="shared" si="12"/>
        <v>2366</v>
      </c>
      <c r="H160" s="46">
        <f t="shared" si="12"/>
        <v>2266.5</v>
      </c>
      <c r="I160" s="88">
        <f t="shared" si="11"/>
        <v>95.8</v>
      </c>
    </row>
    <row r="161" spans="1:9" ht="75.75" customHeight="1">
      <c r="A161" s="72" t="s">
        <v>147</v>
      </c>
      <c r="B161" s="4" t="s">
        <v>253</v>
      </c>
      <c r="C161" s="4" t="s">
        <v>25</v>
      </c>
      <c r="D161" s="4" t="s">
        <v>6</v>
      </c>
      <c r="E161" s="4" t="s">
        <v>152</v>
      </c>
      <c r="F161" s="4"/>
      <c r="G161" s="46">
        <f>G162+G164</f>
        <v>2366</v>
      </c>
      <c r="H161" s="46">
        <f>H162+H164</f>
        <v>2266.5</v>
      </c>
      <c r="I161" s="90">
        <f t="shared" si="11"/>
        <v>95.8</v>
      </c>
    </row>
    <row r="162" spans="1:9" ht="23.25" customHeight="1">
      <c r="A162" s="72" t="s">
        <v>24</v>
      </c>
      <c r="B162" s="4" t="s">
        <v>253</v>
      </c>
      <c r="C162" s="4" t="s">
        <v>25</v>
      </c>
      <c r="D162" s="4" t="s">
        <v>6</v>
      </c>
      <c r="E162" s="4" t="s">
        <v>153</v>
      </c>
      <c r="F162" s="4"/>
      <c r="G162" s="46">
        <f>G163</f>
        <v>1015.5</v>
      </c>
      <c r="H162" s="46">
        <f>H163</f>
        <v>978.5</v>
      </c>
      <c r="I162" s="90">
        <f t="shared" si="11"/>
        <v>96.4</v>
      </c>
    </row>
    <row r="163" spans="1:9" ht="33" customHeight="1">
      <c r="A163" s="72" t="s">
        <v>146</v>
      </c>
      <c r="B163" s="4" t="s">
        <v>253</v>
      </c>
      <c r="C163" s="4" t="s">
        <v>25</v>
      </c>
      <c r="D163" s="4" t="s">
        <v>6</v>
      </c>
      <c r="E163" s="4" t="s">
        <v>153</v>
      </c>
      <c r="F163" s="4" t="s">
        <v>144</v>
      </c>
      <c r="G163" s="46">
        <v>1015.5</v>
      </c>
      <c r="H163" s="89">
        <v>978.5</v>
      </c>
      <c r="I163" s="90">
        <f t="shared" si="11"/>
        <v>96.4</v>
      </c>
    </row>
    <row r="164" spans="1:9" ht="44.25" customHeight="1">
      <c r="A164" s="69" t="s">
        <v>235</v>
      </c>
      <c r="B164" s="4" t="s">
        <v>253</v>
      </c>
      <c r="C164" s="4" t="s">
        <v>25</v>
      </c>
      <c r="D164" s="4" t="s">
        <v>6</v>
      </c>
      <c r="E164" s="4" t="s">
        <v>252</v>
      </c>
      <c r="F164" s="4"/>
      <c r="G164" s="39">
        <f>G165</f>
        <v>1350.5</v>
      </c>
      <c r="H164" s="39">
        <f>H165</f>
        <v>1288</v>
      </c>
      <c r="I164" s="90">
        <f t="shared" si="11"/>
        <v>95.4</v>
      </c>
    </row>
    <row r="165" spans="1:9" ht="32.25" customHeight="1">
      <c r="A165" s="69" t="s">
        <v>146</v>
      </c>
      <c r="B165" s="4" t="s">
        <v>253</v>
      </c>
      <c r="C165" s="4" t="s">
        <v>25</v>
      </c>
      <c r="D165" s="4" t="s">
        <v>6</v>
      </c>
      <c r="E165" s="4" t="s">
        <v>252</v>
      </c>
      <c r="F165" s="4" t="s">
        <v>144</v>
      </c>
      <c r="G165" s="39">
        <v>1350.5</v>
      </c>
      <c r="H165" s="90">
        <v>1288</v>
      </c>
      <c r="I165" s="90">
        <f t="shared" si="11"/>
        <v>95.4</v>
      </c>
    </row>
    <row r="166" spans="1:9" ht="34.5" customHeight="1">
      <c r="A166" s="138" t="s">
        <v>419</v>
      </c>
      <c r="B166" s="5" t="s">
        <v>227</v>
      </c>
      <c r="C166" s="63"/>
      <c r="D166" s="63"/>
      <c r="E166" s="65"/>
      <c r="F166" s="4"/>
      <c r="G166" s="78">
        <f>G175+G196+G238+G244+G167+G257</f>
        <v>372381.1</v>
      </c>
      <c r="H166" s="45">
        <f>H175+H196+H238+H244+H167+H257</f>
        <v>357217.2</v>
      </c>
      <c r="I166" s="91">
        <f t="shared" si="11"/>
        <v>95.9</v>
      </c>
    </row>
    <row r="167" spans="1:9" ht="15">
      <c r="A167" s="139" t="s">
        <v>220</v>
      </c>
      <c r="B167" s="4" t="s">
        <v>227</v>
      </c>
      <c r="C167" s="4" t="s">
        <v>40</v>
      </c>
      <c r="D167" s="4" t="s">
        <v>219</v>
      </c>
      <c r="E167" s="4"/>
      <c r="F167" s="4"/>
      <c r="G167" s="46">
        <f>G168+G170</f>
        <v>1030.3</v>
      </c>
      <c r="H167" s="46">
        <f>H168+H170</f>
        <v>652.2</v>
      </c>
      <c r="I167" s="90">
        <f t="shared" si="11"/>
        <v>63.3</v>
      </c>
    </row>
    <row r="168" spans="1:9" ht="48" customHeight="1">
      <c r="A168" s="72" t="s">
        <v>326</v>
      </c>
      <c r="B168" s="4" t="s">
        <v>227</v>
      </c>
      <c r="C168" s="4" t="s">
        <v>40</v>
      </c>
      <c r="D168" s="4" t="s">
        <v>219</v>
      </c>
      <c r="E168" s="4" t="s">
        <v>255</v>
      </c>
      <c r="F168" s="4"/>
      <c r="G168" s="46">
        <f>G169</f>
        <v>840.3</v>
      </c>
      <c r="H168" s="46">
        <f>H169</f>
        <v>462.2</v>
      </c>
      <c r="I168" s="90">
        <f t="shared" si="11"/>
        <v>55</v>
      </c>
    </row>
    <row r="169" spans="1:9" ht="30">
      <c r="A169" s="72" t="s">
        <v>146</v>
      </c>
      <c r="B169" s="4" t="s">
        <v>227</v>
      </c>
      <c r="C169" s="4" t="s">
        <v>40</v>
      </c>
      <c r="D169" s="4" t="s">
        <v>219</v>
      </c>
      <c r="E169" s="4" t="s">
        <v>255</v>
      </c>
      <c r="F169" s="4" t="s">
        <v>144</v>
      </c>
      <c r="G169" s="46">
        <v>840.3</v>
      </c>
      <c r="H169" s="89">
        <v>462.2</v>
      </c>
      <c r="I169" s="90">
        <f t="shared" si="11"/>
        <v>55</v>
      </c>
    </row>
    <row r="170" spans="1:9" ht="30">
      <c r="A170" s="69" t="s">
        <v>110</v>
      </c>
      <c r="B170" s="4" t="s">
        <v>227</v>
      </c>
      <c r="C170" s="4" t="s">
        <v>40</v>
      </c>
      <c r="D170" s="4" t="s">
        <v>219</v>
      </c>
      <c r="E170" s="4" t="s">
        <v>111</v>
      </c>
      <c r="F170" s="4"/>
      <c r="G170" s="39">
        <f>G171+G173</f>
        <v>190</v>
      </c>
      <c r="H170" s="39">
        <f>H171+H173</f>
        <v>190</v>
      </c>
      <c r="I170" s="90">
        <f t="shared" si="11"/>
        <v>100</v>
      </c>
    </row>
    <row r="171" spans="1:9" ht="30">
      <c r="A171" s="69" t="s">
        <v>470</v>
      </c>
      <c r="B171" s="4" t="s">
        <v>227</v>
      </c>
      <c r="C171" s="4" t="s">
        <v>40</v>
      </c>
      <c r="D171" s="4" t="s">
        <v>219</v>
      </c>
      <c r="E171" s="65" t="s">
        <v>305</v>
      </c>
      <c r="F171" s="4"/>
      <c r="G171" s="39">
        <f>G172</f>
        <v>90</v>
      </c>
      <c r="H171" s="39">
        <f>H172</f>
        <v>90</v>
      </c>
      <c r="I171" s="90">
        <f t="shared" si="11"/>
        <v>100</v>
      </c>
    </row>
    <row r="172" spans="1:9" ht="30">
      <c r="A172" s="139" t="s">
        <v>146</v>
      </c>
      <c r="B172" s="63" t="s">
        <v>227</v>
      </c>
      <c r="C172" s="4" t="s">
        <v>40</v>
      </c>
      <c r="D172" s="4" t="s">
        <v>219</v>
      </c>
      <c r="E172" s="65" t="s">
        <v>305</v>
      </c>
      <c r="F172" s="4" t="s">
        <v>144</v>
      </c>
      <c r="G172" s="39">
        <v>90</v>
      </c>
      <c r="H172" s="90">
        <v>90</v>
      </c>
      <c r="I172" s="90">
        <f t="shared" si="11"/>
        <v>100</v>
      </c>
    </row>
    <row r="173" spans="1:9" ht="45">
      <c r="A173" s="139" t="s">
        <v>306</v>
      </c>
      <c r="B173" s="63" t="s">
        <v>227</v>
      </c>
      <c r="C173" s="4" t="s">
        <v>40</v>
      </c>
      <c r="D173" s="4" t="s">
        <v>219</v>
      </c>
      <c r="E173" s="65" t="s">
        <v>307</v>
      </c>
      <c r="F173" s="4"/>
      <c r="G173" s="39">
        <f>G174</f>
        <v>100</v>
      </c>
      <c r="H173" s="39">
        <f>H174</f>
        <v>100</v>
      </c>
      <c r="I173" s="90">
        <f t="shared" si="11"/>
        <v>100</v>
      </c>
    </row>
    <row r="174" spans="1:9" ht="30">
      <c r="A174" s="139" t="s">
        <v>146</v>
      </c>
      <c r="B174" s="63" t="s">
        <v>227</v>
      </c>
      <c r="C174" s="4" t="s">
        <v>40</v>
      </c>
      <c r="D174" s="4" t="s">
        <v>219</v>
      </c>
      <c r="E174" s="65" t="s">
        <v>307</v>
      </c>
      <c r="F174" s="4" t="s">
        <v>144</v>
      </c>
      <c r="G174" s="39">
        <v>100</v>
      </c>
      <c r="H174" s="90">
        <v>100</v>
      </c>
      <c r="I174" s="90">
        <f t="shared" si="11"/>
        <v>100</v>
      </c>
    </row>
    <row r="175" spans="1:9" ht="15">
      <c r="A175" s="69" t="s">
        <v>77</v>
      </c>
      <c r="B175" s="4" t="s">
        <v>227</v>
      </c>
      <c r="C175" s="4" t="s">
        <v>37</v>
      </c>
      <c r="D175" s="4"/>
      <c r="E175" s="4"/>
      <c r="F175" s="4"/>
      <c r="G175" s="39">
        <f>G176+G184+G179+G192</f>
        <v>24170.9</v>
      </c>
      <c r="H175" s="39">
        <f>H176+H184+H179+H192</f>
        <v>21280.5</v>
      </c>
      <c r="I175" s="90">
        <f t="shared" si="11"/>
        <v>88</v>
      </c>
    </row>
    <row r="176" spans="1:9" ht="15">
      <c r="A176" s="69" t="s">
        <v>237</v>
      </c>
      <c r="B176" s="4" t="s">
        <v>227</v>
      </c>
      <c r="C176" s="4" t="s">
        <v>37</v>
      </c>
      <c r="D176" s="4" t="s">
        <v>194</v>
      </c>
      <c r="E176" s="4"/>
      <c r="F176" s="4"/>
      <c r="G176" s="39">
        <f>G177</f>
        <v>99.5</v>
      </c>
      <c r="H176" s="39">
        <f>H177</f>
        <v>99.5</v>
      </c>
      <c r="I176" s="90">
        <f t="shared" si="11"/>
        <v>100</v>
      </c>
    </row>
    <row r="177" spans="1:9" ht="30">
      <c r="A177" s="69" t="s">
        <v>238</v>
      </c>
      <c r="B177" s="4" t="s">
        <v>227</v>
      </c>
      <c r="C177" s="4" t="s">
        <v>37</v>
      </c>
      <c r="D177" s="4" t="s">
        <v>194</v>
      </c>
      <c r="E177" s="4" t="s">
        <v>239</v>
      </c>
      <c r="F177" s="4"/>
      <c r="G177" s="39">
        <f>G178</f>
        <v>99.5</v>
      </c>
      <c r="H177" s="39">
        <f>H178</f>
        <v>99.5</v>
      </c>
      <c r="I177" s="90">
        <f t="shared" si="11"/>
        <v>100</v>
      </c>
    </row>
    <row r="178" spans="1:9" ht="33" customHeight="1">
      <c r="A178" s="69" t="s">
        <v>240</v>
      </c>
      <c r="B178" s="4" t="s">
        <v>227</v>
      </c>
      <c r="C178" s="4" t="s">
        <v>37</v>
      </c>
      <c r="D178" s="4" t="s">
        <v>194</v>
      </c>
      <c r="E178" s="4" t="s">
        <v>239</v>
      </c>
      <c r="F178" s="4" t="s">
        <v>144</v>
      </c>
      <c r="G178" s="39">
        <v>99.5</v>
      </c>
      <c r="H178" s="89">
        <v>99.5</v>
      </c>
      <c r="I178" s="90">
        <f t="shared" si="11"/>
        <v>100</v>
      </c>
    </row>
    <row r="179" spans="1:9" ht="22.5" customHeight="1">
      <c r="A179" s="69" t="s">
        <v>330</v>
      </c>
      <c r="B179" s="4" t="s">
        <v>227</v>
      </c>
      <c r="C179" s="4" t="s">
        <v>37</v>
      </c>
      <c r="D179" s="4" t="s">
        <v>334</v>
      </c>
      <c r="E179" s="4"/>
      <c r="F179" s="4"/>
      <c r="G179" s="39">
        <f>G182+G180+G181</f>
        <v>10738.7</v>
      </c>
      <c r="H179" s="39">
        <f>H182+H180+H181</f>
        <v>8064</v>
      </c>
      <c r="I179" s="90">
        <f t="shared" si="11"/>
        <v>75.1</v>
      </c>
    </row>
    <row r="180" spans="1:9" ht="44.25" customHeight="1">
      <c r="A180" s="69" t="s">
        <v>426</v>
      </c>
      <c r="B180" s="4" t="s">
        <v>227</v>
      </c>
      <c r="C180" s="4" t="s">
        <v>37</v>
      </c>
      <c r="D180" s="4" t="s">
        <v>334</v>
      </c>
      <c r="E180" s="4" t="s">
        <v>427</v>
      </c>
      <c r="F180" s="4" t="s">
        <v>14</v>
      </c>
      <c r="G180" s="39">
        <v>3895.8</v>
      </c>
      <c r="H180" s="89">
        <v>2727.1</v>
      </c>
      <c r="I180" s="90">
        <f t="shared" si="11"/>
        <v>70</v>
      </c>
    </row>
    <row r="181" spans="1:9" ht="49.5" customHeight="1">
      <c r="A181" s="69" t="s">
        <v>426</v>
      </c>
      <c r="B181" s="4" t="s">
        <v>227</v>
      </c>
      <c r="C181" s="4" t="s">
        <v>37</v>
      </c>
      <c r="D181" s="4" t="s">
        <v>334</v>
      </c>
      <c r="E181" s="4" t="s">
        <v>428</v>
      </c>
      <c r="F181" s="4" t="s">
        <v>14</v>
      </c>
      <c r="G181" s="39">
        <v>1756.5</v>
      </c>
      <c r="H181" s="89">
        <v>1243.8</v>
      </c>
      <c r="I181" s="90">
        <f t="shared" si="11"/>
        <v>70.8</v>
      </c>
    </row>
    <row r="182" spans="1:9" ht="33" customHeight="1">
      <c r="A182" s="69" t="s">
        <v>331</v>
      </c>
      <c r="B182" s="4" t="s">
        <v>227</v>
      </c>
      <c r="C182" s="4" t="s">
        <v>37</v>
      </c>
      <c r="D182" s="4" t="s">
        <v>334</v>
      </c>
      <c r="E182" s="4" t="s">
        <v>332</v>
      </c>
      <c r="F182" s="4"/>
      <c r="G182" s="39">
        <f>G183</f>
        <v>5086.4</v>
      </c>
      <c r="H182" s="39">
        <f>H183</f>
        <v>4093.1</v>
      </c>
      <c r="I182" s="90">
        <f t="shared" si="11"/>
        <v>80.5</v>
      </c>
    </row>
    <row r="183" spans="1:9" ht="33" customHeight="1">
      <c r="A183" s="139" t="s">
        <v>146</v>
      </c>
      <c r="B183" s="63" t="s">
        <v>227</v>
      </c>
      <c r="C183" s="4" t="s">
        <v>37</v>
      </c>
      <c r="D183" s="4" t="s">
        <v>334</v>
      </c>
      <c r="E183" s="4" t="s">
        <v>333</v>
      </c>
      <c r="F183" s="63" t="s">
        <v>144</v>
      </c>
      <c r="G183" s="39">
        <v>5086.4</v>
      </c>
      <c r="H183" s="89">
        <v>4093.1</v>
      </c>
      <c r="I183" s="90">
        <f t="shared" si="11"/>
        <v>80.5</v>
      </c>
    </row>
    <row r="184" spans="1:9" ht="21" customHeight="1">
      <c r="A184" s="139" t="s">
        <v>191</v>
      </c>
      <c r="B184" s="63" t="s">
        <v>227</v>
      </c>
      <c r="C184" s="63" t="s">
        <v>37</v>
      </c>
      <c r="D184" s="63" t="s">
        <v>202</v>
      </c>
      <c r="E184" s="4"/>
      <c r="F184" s="63"/>
      <c r="G184" s="39">
        <f>G189+G186+G187</f>
        <v>12665.7</v>
      </c>
      <c r="H184" s="39">
        <f>H189+H186+H187</f>
        <v>12450</v>
      </c>
      <c r="I184" s="90">
        <f t="shared" si="11"/>
        <v>98.3</v>
      </c>
    </row>
    <row r="185" spans="1:9" ht="31.5" customHeight="1">
      <c r="A185" s="139" t="s">
        <v>291</v>
      </c>
      <c r="B185" s="63" t="s">
        <v>227</v>
      </c>
      <c r="C185" s="63" t="s">
        <v>37</v>
      </c>
      <c r="D185" s="63" t="s">
        <v>202</v>
      </c>
      <c r="E185" s="4" t="s">
        <v>290</v>
      </c>
      <c r="F185" s="63"/>
      <c r="G185" s="39">
        <f>G186</f>
        <v>2917.6</v>
      </c>
      <c r="H185" s="39">
        <f>H186</f>
        <v>2832.1</v>
      </c>
      <c r="I185" s="90">
        <f t="shared" si="11"/>
        <v>97.1</v>
      </c>
    </row>
    <row r="186" spans="1:9" ht="36.75" customHeight="1">
      <c r="A186" s="139" t="s">
        <v>146</v>
      </c>
      <c r="B186" s="63" t="s">
        <v>227</v>
      </c>
      <c r="C186" s="63" t="s">
        <v>37</v>
      </c>
      <c r="D186" s="63" t="s">
        <v>202</v>
      </c>
      <c r="E186" s="4" t="s">
        <v>290</v>
      </c>
      <c r="F186" s="63" t="s">
        <v>144</v>
      </c>
      <c r="G186" s="39">
        <v>2917.6</v>
      </c>
      <c r="H186" s="89">
        <v>2832.1</v>
      </c>
      <c r="I186" s="90">
        <f t="shared" si="11"/>
        <v>97.1</v>
      </c>
    </row>
    <row r="187" spans="1:9" ht="29.25" customHeight="1">
      <c r="A187" s="69" t="s">
        <v>381</v>
      </c>
      <c r="B187" s="79" t="s">
        <v>227</v>
      </c>
      <c r="C187" s="63" t="s">
        <v>37</v>
      </c>
      <c r="D187" s="63" t="s">
        <v>202</v>
      </c>
      <c r="E187" s="4" t="s">
        <v>358</v>
      </c>
      <c r="F187" s="63"/>
      <c r="G187" s="39">
        <f>G188</f>
        <v>3604</v>
      </c>
      <c r="H187" s="39">
        <f>H188</f>
        <v>3603.9</v>
      </c>
      <c r="I187" s="90">
        <f t="shared" si="11"/>
        <v>100</v>
      </c>
    </row>
    <row r="188" spans="1:9" ht="36.75" customHeight="1">
      <c r="A188" s="69" t="s">
        <v>146</v>
      </c>
      <c r="B188" s="79" t="s">
        <v>227</v>
      </c>
      <c r="C188" s="63" t="s">
        <v>37</v>
      </c>
      <c r="D188" s="63" t="s">
        <v>202</v>
      </c>
      <c r="E188" s="4" t="s">
        <v>358</v>
      </c>
      <c r="F188" s="63" t="s">
        <v>144</v>
      </c>
      <c r="G188" s="39">
        <v>3604</v>
      </c>
      <c r="H188" s="89">
        <v>3603.9</v>
      </c>
      <c r="I188" s="90">
        <f t="shared" si="11"/>
        <v>100</v>
      </c>
    </row>
    <row r="189" spans="1:9" ht="33" customHeight="1">
      <c r="A189" s="69" t="s">
        <v>110</v>
      </c>
      <c r="B189" s="4" t="s">
        <v>227</v>
      </c>
      <c r="C189" s="63" t="s">
        <v>37</v>
      </c>
      <c r="D189" s="63" t="s">
        <v>202</v>
      </c>
      <c r="E189" s="4" t="s">
        <v>111</v>
      </c>
      <c r="F189" s="4"/>
      <c r="G189" s="39">
        <f>G190</f>
        <v>6144.1</v>
      </c>
      <c r="H189" s="39">
        <f>H190</f>
        <v>6014</v>
      </c>
      <c r="I189" s="90">
        <f t="shared" si="11"/>
        <v>97.9</v>
      </c>
    </row>
    <row r="190" spans="1:9" ht="34.5" customHeight="1">
      <c r="A190" s="69" t="s">
        <v>466</v>
      </c>
      <c r="B190" s="4" t="s">
        <v>227</v>
      </c>
      <c r="C190" s="63" t="s">
        <v>37</v>
      </c>
      <c r="D190" s="63" t="s">
        <v>202</v>
      </c>
      <c r="E190" s="4" t="s">
        <v>206</v>
      </c>
      <c r="F190" s="4"/>
      <c r="G190" s="39">
        <f>G191</f>
        <v>6144.1</v>
      </c>
      <c r="H190" s="39">
        <f>H191</f>
        <v>6014</v>
      </c>
      <c r="I190" s="90">
        <f t="shared" si="11"/>
        <v>97.9</v>
      </c>
    </row>
    <row r="191" spans="1:9" ht="33.75" customHeight="1">
      <c r="A191" s="72" t="s">
        <v>143</v>
      </c>
      <c r="B191" s="4" t="s">
        <v>227</v>
      </c>
      <c r="C191" s="63" t="s">
        <v>37</v>
      </c>
      <c r="D191" s="63" t="s">
        <v>202</v>
      </c>
      <c r="E191" s="4" t="s">
        <v>206</v>
      </c>
      <c r="F191" s="4" t="s">
        <v>144</v>
      </c>
      <c r="G191" s="39">
        <v>6144.1</v>
      </c>
      <c r="H191" s="90">
        <v>6014</v>
      </c>
      <c r="I191" s="90">
        <f t="shared" si="11"/>
        <v>97.9</v>
      </c>
    </row>
    <row r="192" spans="1:9" ht="33.75" customHeight="1">
      <c r="A192" s="69" t="s">
        <v>38</v>
      </c>
      <c r="B192" s="4" t="s">
        <v>227</v>
      </c>
      <c r="C192" s="4" t="s">
        <v>37</v>
      </c>
      <c r="D192" s="4" t="s">
        <v>203</v>
      </c>
      <c r="E192" s="4"/>
      <c r="F192" s="4"/>
      <c r="G192" s="39">
        <f aca="true" t="shared" si="13" ref="G192:H194">G193</f>
        <v>667</v>
      </c>
      <c r="H192" s="39">
        <f t="shared" si="13"/>
        <v>667</v>
      </c>
      <c r="I192" s="90">
        <f t="shared" si="11"/>
        <v>100</v>
      </c>
    </row>
    <row r="193" spans="1:9" ht="33.75" customHeight="1">
      <c r="A193" s="69" t="s">
        <v>110</v>
      </c>
      <c r="B193" s="4" t="s">
        <v>227</v>
      </c>
      <c r="C193" s="63" t="s">
        <v>37</v>
      </c>
      <c r="D193" s="63" t="s">
        <v>203</v>
      </c>
      <c r="E193" s="4" t="s">
        <v>111</v>
      </c>
      <c r="F193" s="4"/>
      <c r="G193" s="39">
        <f t="shared" si="13"/>
        <v>667</v>
      </c>
      <c r="H193" s="39">
        <f t="shared" si="13"/>
        <v>667</v>
      </c>
      <c r="I193" s="90">
        <f t="shared" si="11"/>
        <v>100</v>
      </c>
    </row>
    <row r="194" spans="1:9" ht="62.25" customHeight="1">
      <c r="A194" s="69" t="s">
        <v>445</v>
      </c>
      <c r="B194" s="63" t="s">
        <v>227</v>
      </c>
      <c r="C194" s="4" t="s">
        <v>37</v>
      </c>
      <c r="D194" s="4" t="s">
        <v>203</v>
      </c>
      <c r="E194" s="65" t="s">
        <v>425</v>
      </c>
      <c r="F194" s="4"/>
      <c r="G194" s="39">
        <f t="shared" si="13"/>
        <v>667</v>
      </c>
      <c r="H194" s="39">
        <f t="shared" si="13"/>
        <v>667</v>
      </c>
      <c r="I194" s="90">
        <f t="shared" si="11"/>
        <v>100</v>
      </c>
    </row>
    <row r="195" spans="1:9" ht="33.75" customHeight="1">
      <c r="A195" s="139" t="s">
        <v>146</v>
      </c>
      <c r="B195" s="63" t="s">
        <v>227</v>
      </c>
      <c r="C195" s="4" t="s">
        <v>37</v>
      </c>
      <c r="D195" s="4" t="s">
        <v>203</v>
      </c>
      <c r="E195" s="65" t="s">
        <v>425</v>
      </c>
      <c r="F195" s="4" t="s">
        <v>144</v>
      </c>
      <c r="G195" s="39">
        <v>667</v>
      </c>
      <c r="H195" s="89">
        <v>667</v>
      </c>
      <c r="I195" s="90">
        <f t="shared" si="11"/>
        <v>100</v>
      </c>
    </row>
    <row r="196" spans="1:9" ht="18.75" customHeight="1">
      <c r="A196" s="69" t="s">
        <v>12</v>
      </c>
      <c r="B196" s="4" t="s">
        <v>227</v>
      </c>
      <c r="C196" s="4" t="s">
        <v>76</v>
      </c>
      <c r="D196" s="4"/>
      <c r="E196" s="4"/>
      <c r="F196" s="4"/>
      <c r="G196" s="39">
        <f>G197+G213+G227+G210</f>
        <v>324914.2</v>
      </c>
      <c r="H196" s="39">
        <f>H197+H213+H227+H210</f>
        <v>319959</v>
      </c>
      <c r="I196" s="90">
        <f t="shared" si="11"/>
        <v>98.5</v>
      </c>
    </row>
    <row r="197" spans="1:9" ht="20.25" customHeight="1">
      <c r="A197" s="69" t="s">
        <v>104</v>
      </c>
      <c r="B197" s="4" t="s">
        <v>227</v>
      </c>
      <c r="C197" s="4" t="s">
        <v>76</v>
      </c>
      <c r="D197" s="4" t="s">
        <v>105</v>
      </c>
      <c r="E197" s="4"/>
      <c r="F197" s="4"/>
      <c r="G197" s="39">
        <f>G203+G198+G201+G207</f>
        <v>22667.5</v>
      </c>
      <c r="H197" s="39">
        <f>H203+H198+H201+H207</f>
        <v>21713.7</v>
      </c>
      <c r="I197" s="90">
        <f t="shared" si="11"/>
        <v>95.8</v>
      </c>
    </row>
    <row r="198" spans="1:9" ht="20.25" customHeight="1">
      <c r="A198" s="69" t="s">
        <v>360</v>
      </c>
      <c r="B198" s="4" t="s">
        <v>227</v>
      </c>
      <c r="C198" s="4" t="s">
        <v>76</v>
      </c>
      <c r="D198" s="4" t="s">
        <v>105</v>
      </c>
      <c r="E198" s="4" t="s">
        <v>359</v>
      </c>
      <c r="F198" s="4"/>
      <c r="G198" s="39">
        <f>G199</f>
        <v>20</v>
      </c>
      <c r="H198" s="39">
        <f>H199</f>
        <v>19.7</v>
      </c>
      <c r="I198" s="90">
        <f t="shared" si="11"/>
        <v>98.5</v>
      </c>
    </row>
    <row r="199" spans="1:9" ht="20.25" customHeight="1">
      <c r="A199" s="69" t="s">
        <v>361</v>
      </c>
      <c r="B199" s="4" t="s">
        <v>227</v>
      </c>
      <c r="C199" s="4" t="s">
        <v>76</v>
      </c>
      <c r="D199" s="4" t="s">
        <v>105</v>
      </c>
      <c r="E199" s="4" t="s">
        <v>362</v>
      </c>
      <c r="F199" s="4"/>
      <c r="G199" s="39">
        <f>G200</f>
        <v>20</v>
      </c>
      <c r="H199" s="39">
        <f>H200</f>
        <v>19.7</v>
      </c>
      <c r="I199" s="90">
        <f t="shared" si="11"/>
        <v>98.5</v>
      </c>
    </row>
    <row r="200" spans="1:9" ht="30" customHeight="1">
      <c r="A200" s="72" t="s">
        <v>143</v>
      </c>
      <c r="B200" s="4" t="s">
        <v>227</v>
      </c>
      <c r="C200" s="4" t="s">
        <v>76</v>
      </c>
      <c r="D200" s="4" t="s">
        <v>105</v>
      </c>
      <c r="E200" s="4" t="s">
        <v>362</v>
      </c>
      <c r="F200" s="4" t="s">
        <v>144</v>
      </c>
      <c r="G200" s="39">
        <v>20</v>
      </c>
      <c r="H200" s="89">
        <v>19.7</v>
      </c>
      <c r="I200" s="90">
        <f t="shared" si="11"/>
        <v>98.5</v>
      </c>
    </row>
    <row r="201" spans="1:9" ht="79.5" customHeight="1">
      <c r="A201" s="69" t="s">
        <v>392</v>
      </c>
      <c r="B201" s="4" t="s">
        <v>227</v>
      </c>
      <c r="C201" s="4" t="s">
        <v>76</v>
      </c>
      <c r="D201" s="4" t="s">
        <v>105</v>
      </c>
      <c r="E201" s="4" t="s">
        <v>364</v>
      </c>
      <c r="F201" s="4"/>
      <c r="G201" s="39">
        <f>G202</f>
        <v>5353.1</v>
      </c>
      <c r="H201" s="39">
        <f>H202</f>
        <v>5289</v>
      </c>
      <c r="I201" s="90">
        <f t="shared" si="11"/>
        <v>98.8</v>
      </c>
    </row>
    <row r="202" spans="1:9" ht="20.25" customHeight="1">
      <c r="A202" s="69" t="s">
        <v>363</v>
      </c>
      <c r="B202" s="4" t="s">
        <v>227</v>
      </c>
      <c r="C202" s="4" t="s">
        <v>76</v>
      </c>
      <c r="D202" s="4" t="s">
        <v>105</v>
      </c>
      <c r="E202" s="4" t="s">
        <v>364</v>
      </c>
      <c r="F202" s="4" t="s">
        <v>8</v>
      </c>
      <c r="G202" s="39">
        <v>5353.1</v>
      </c>
      <c r="H202" s="90">
        <v>5289</v>
      </c>
      <c r="I202" s="90">
        <f t="shared" si="11"/>
        <v>98.8</v>
      </c>
    </row>
    <row r="203" spans="1:9" ht="30">
      <c r="A203" s="69" t="s">
        <v>247</v>
      </c>
      <c r="B203" s="4" t="s">
        <v>227</v>
      </c>
      <c r="C203" s="4" t="s">
        <v>76</v>
      </c>
      <c r="D203" s="4" t="s">
        <v>105</v>
      </c>
      <c r="E203" s="4" t="s">
        <v>111</v>
      </c>
      <c r="F203" s="4"/>
      <c r="G203" s="39">
        <f>G204+G205+G206+G209</f>
        <v>14794.4</v>
      </c>
      <c r="H203" s="39">
        <f>H204+H205+H206+H209</f>
        <v>13905</v>
      </c>
      <c r="I203" s="90">
        <f t="shared" si="11"/>
        <v>94</v>
      </c>
    </row>
    <row r="204" spans="1:9" ht="45">
      <c r="A204" s="69" t="s">
        <v>393</v>
      </c>
      <c r="B204" s="4" t="s">
        <v>227</v>
      </c>
      <c r="C204" s="4" t="s">
        <v>76</v>
      </c>
      <c r="D204" s="4" t="s">
        <v>105</v>
      </c>
      <c r="E204" s="4" t="s">
        <v>185</v>
      </c>
      <c r="F204" s="4" t="s">
        <v>144</v>
      </c>
      <c r="G204" s="39">
        <v>700</v>
      </c>
      <c r="H204" s="89">
        <v>571.6</v>
      </c>
      <c r="I204" s="90">
        <f t="shared" si="11"/>
        <v>81.7</v>
      </c>
    </row>
    <row r="205" spans="1:9" ht="48.75" customHeight="1">
      <c r="A205" s="69" t="s">
        <v>251</v>
      </c>
      <c r="B205" s="4" t="s">
        <v>227</v>
      </c>
      <c r="C205" s="4" t="s">
        <v>76</v>
      </c>
      <c r="D205" s="4" t="s">
        <v>105</v>
      </c>
      <c r="E205" s="4" t="s">
        <v>212</v>
      </c>
      <c r="F205" s="4" t="s">
        <v>144</v>
      </c>
      <c r="G205" s="39">
        <v>2399.4</v>
      </c>
      <c r="H205" s="89">
        <v>1849.4</v>
      </c>
      <c r="I205" s="90">
        <f t="shared" si="11"/>
        <v>77.1</v>
      </c>
    </row>
    <row r="206" spans="1:9" ht="62.25" customHeight="1">
      <c r="A206" s="72" t="s">
        <v>421</v>
      </c>
      <c r="B206" s="4" t="s">
        <v>227</v>
      </c>
      <c r="C206" s="4" t="s">
        <v>76</v>
      </c>
      <c r="D206" s="4" t="s">
        <v>105</v>
      </c>
      <c r="E206" s="4" t="s">
        <v>234</v>
      </c>
      <c r="F206" s="4" t="s">
        <v>144</v>
      </c>
      <c r="G206" s="39">
        <v>11563</v>
      </c>
      <c r="H206" s="89">
        <v>11352.4</v>
      </c>
      <c r="I206" s="90">
        <f aca="true" t="shared" si="14" ref="I206:I269">H206/G206*100</f>
        <v>98.2</v>
      </c>
    </row>
    <row r="207" spans="1:9" ht="126.75" customHeight="1">
      <c r="A207" s="72" t="s">
        <v>446</v>
      </c>
      <c r="B207" s="4" t="s">
        <v>227</v>
      </c>
      <c r="C207" s="4" t="s">
        <v>76</v>
      </c>
      <c r="D207" s="4" t="s">
        <v>105</v>
      </c>
      <c r="E207" s="4" t="s">
        <v>437</v>
      </c>
      <c r="F207" s="4"/>
      <c r="G207" s="39">
        <f>G208</f>
        <v>2500</v>
      </c>
      <c r="H207" s="39">
        <f>H208</f>
        <v>2500</v>
      </c>
      <c r="I207" s="90">
        <f t="shared" si="14"/>
        <v>100</v>
      </c>
    </row>
    <row r="208" spans="1:9" ht="23.25" customHeight="1">
      <c r="A208" s="142" t="s">
        <v>436</v>
      </c>
      <c r="B208" s="4" t="s">
        <v>227</v>
      </c>
      <c r="C208" s="4" t="s">
        <v>76</v>
      </c>
      <c r="D208" s="4" t="s">
        <v>105</v>
      </c>
      <c r="E208" s="4" t="s">
        <v>437</v>
      </c>
      <c r="F208" s="4" t="s">
        <v>14</v>
      </c>
      <c r="G208" s="39">
        <v>2500</v>
      </c>
      <c r="H208" s="90">
        <v>2500</v>
      </c>
      <c r="I208" s="88">
        <f t="shared" si="14"/>
        <v>100</v>
      </c>
    </row>
    <row r="209" spans="1:9" ht="108.75" customHeight="1">
      <c r="A209" s="69" t="s">
        <v>420</v>
      </c>
      <c r="B209" s="4" t="s">
        <v>227</v>
      </c>
      <c r="C209" s="4" t="s">
        <v>76</v>
      </c>
      <c r="D209" s="4" t="s">
        <v>105</v>
      </c>
      <c r="E209" s="4" t="s">
        <v>313</v>
      </c>
      <c r="F209" s="4" t="s">
        <v>144</v>
      </c>
      <c r="G209" s="39">
        <v>132</v>
      </c>
      <c r="H209" s="89">
        <v>131.6</v>
      </c>
      <c r="I209" s="90">
        <f t="shared" si="14"/>
        <v>99.7</v>
      </c>
    </row>
    <row r="210" spans="1:9" ht="19.5" customHeight="1">
      <c r="A210" s="69" t="s">
        <v>335</v>
      </c>
      <c r="B210" s="4" t="s">
        <v>227</v>
      </c>
      <c r="C210" s="4" t="s">
        <v>76</v>
      </c>
      <c r="D210" s="4" t="s">
        <v>338</v>
      </c>
      <c r="E210" s="4"/>
      <c r="F210" s="4"/>
      <c r="G210" s="39">
        <f>G211</f>
        <v>171750</v>
      </c>
      <c r="H210" s="39">
        <f>H211</f>
        <v>171750</v>
      </c>
      <c r="I210" s="90">
        <f t="shared" si="14"/>
        <v>100</v>
      </c>
    </row>
    <row r="211" spans="1:9" ht="35.25" customHeight="1">
      <c r="A211" s="80" t="s">
        <v>337</v>
      </c>
      <c r="B211" s="4" t="s">
        <v>227</v>
      </c>
      <c r="C211" s="4" t="s">
        <v>76</v>
      </c>
      <c r="D211" s="4" t="s">
        <v>338</v>
      </c>
      <c r="E211" s="63" t="s">
        <v>336</v>
      </c>
      <c r="F211" s="63"/>
      <c r="G211" s="39">
        <f>G212</f>
        <v>171750</v>
      </c>
      <c r="H211" s="39">
        <f>H212</f>
        <v>171750</v>
      </c>
      <c r="I211" s="90">
        <f t="shared" si="14"/>
        <v>100</v>
      </c>
    </row>
    <row r="212" spans="1:9" ht="34.5" customHeight="1">
      <c r="A212" s="80" t="s">
        <v>146</v>
      </c>
      <c r="B212" s="4" t="s">
        <v>227</v>
      </c>
      <c r="C212" s="4" t="s">
        <v>76</v>
      </c>
      <c r="D212" s="4" t="s">
        <v>338</v>
      </c>
      <c r="E212" s="63" t="s">
        <v>336</v>
      </c>
      <c r="F212" s="63" t="s">
        <v>144</v>
      </c>
      <c r="G212" s="39">
        <v>171750</v>
      </c>
      <c r="H212" s="90">
        <v>171750</v>
      </c>
      <c r="I212" s="90">
        <f t="shared" si="14"/>
        <v>100</v>
      </c>
    </row>
    <row r="213" spans="1:9" ht="15">
      <c r="A213" s="69" t="s">
        <v>117</v>
      </c>
      <c r="B213" s="4" t="s">
        <v>227</v>
      </c>
      <c r="C213" s="4" t="s">
        <v>76</v>
      </c>
      <c r="D213" s="4" t="s">
        <v>193</v>
      </c>
      <c r="E213" s="4"/>
      <c r="F213" s="4"/>
      <c r="G213" s="39">
        <f>G214</f>
        <v>69862.2</v>
      </c>
      <c r="H213" s="39">
        <f>H214</f>
        <v>68922.6</v>
      </c>
      <c r="I213" s="90">
        <f t="shared" si="14"/>
        <v>98.7</v>
      </c>
    </row>
    <row r="214" spans="1:9" ht="15">
      <c r="A214" s="69" t="s">
        <v>117</v>
      </c>
      <c r="B214" s="4" t="s">
        <v>227</v>
      </c>
      <c r="C214" s="4" t="s">
        <v>76</v>
      </c>
      <c r="D214" s="4" t="s">
        <v>193</v>
      </c>
      <c r="E214" s="4" t="s">
        <v>211</v>
      </c>
      <c r="F214" s="4"/>
      <c r="G214" s="39">
        <f>G215+G217+G219+G223+G225</f>
        <v>69862.2</v>
      </c>
      <c r="H214" s="39">
        <f>H215+H217+H219+H223+H225</f>
        <v>68922.6</v>
      </c>
      <c r="I214" s="90">
        <f t="shared" si="14"/>
        <v>98.7</v>
      </c>
    </row>
    <row r="215" spans="1:9" ht="15">
      <c r="A215" s="69" t="s">
        <v>118</v>
      </c>
      <c r="B215" s="4" t="s">
        <v>227</v>
      </c>
      <c r="C215" s="4" t="s">
        <v>76</v>
      </c>
      <c r="D215" s="4" t="s">
        <v>193</v>
      </c>
      <c r="E215" s="4" t="s">
        <v>210</v>
      </c>
      <c r="F215" s="4"/>
      <c r="G215" s="39">
        <f>G216</f>
        <v>8280</v>
      </c>
      <c r="H215" s="39">
        <f>H216</f>
        <v>7937.7</v>
      </c>
      <c r="I215" s="90">
        <f t="shared" si="14"/>
        <v>95.9</v>
      </c>
    </row>
    <row r="216" spans="1:9" ht="30">
      <c r="A216" s="72" t="s">
        <v>143</v>
      </c>
      <c r="B216" s="4" t="s">
        <v>227</v>
      </c>
      <c r="C216" s="4" t="s">
        <v>76</v>
      </c>
      <c r="D216" s="4" t="s">
        <v>193</v>
      </c>
      <c r="E216" s="4" t="s">
        <v>210</v>
      </c>
      <c r="F216" s="4" t="s">
        <v>144</v>
      </c>
      <c r="G216" s="39">
        <v>8280</v>
      </c>
      <c r="H216" s="89">
        <v>7937.7</v>
      </c>
      <c r="I216" s="90">
        <f t="shared" si="14"/>
        <v>95.9</v>
      </c>
    </row>
    <row r="217" spans="1:9" ht="15">
      <c r="A217" s="69" t="s">
        <v>119</v>
      </c>
      <c r="B217" s="4" t="s">
        <v>227</v>
      </c>
      <c r="C217" s="4" t="s">
        <v>76</v>
      </c>
      <c r="D217" s="4" t="s">
        <v>193</v>
      </c>
      <c r="E217" s="4" t="s">
        <v>209</v>
      </c>
      <c r="F217" s="4"/>
      <c r="G217" s="39">
        <f>G218</f>
        <v>2991</v>
      </c>
      <c r="H217" s="39">
        <f>H218</f>
        <v>2989.8</v>
      </c>
      <c r="I217" s="90">
        <f t="shared" si="14"/>
        <v>100</v>
      </c>
    </row>
    <row r="218" spans="1:9" ht="30">
      <c r="A218" s="72" t="s">
        <v>143</v>
      </c>
      <c r="B218" s="4" t="s">
        <v>227</v>
      </c>
      <c r="C218" s="4" t="s">
        <v>76</v>
      </c>
      <c r="D218" s="4" t="s">
        <v>193</v>
      </c>
      <c r="E218" s="4" t="s">
        <v>209</v>
      </c>
      <c r="F218" s="4" t="s">
        <v>144</v>
      </c>
      <c r="G218" s="39">
        <v>2991</v>
      </c>
      <c r="H218" s="89">
        <v>2989.8</v>
      </c>
      <c r="I218" s="90">
        <f t="shared" si="14"/>
        <v>100</v>
      </c>
    </row>
    <row r="219" spans="1:9" ht="30.75" customHeight="1">
      <c r="A219" s="69" t="s">
        <v>120</v>
      </c>
      <c r="B219" s="4" t="s">
        <v>227</v>
      </c>
      <c r="C219" s="4" t="s">
        <v>76</v>
      </c>
      <c r="D219" s="4" t="s">
        <v>193</v>
      </c>
      <c r="E219" s="4" t="s">
        <v>208</v>
      </c>
      <c r="F219" s="4"/>
      <c r="G219" s="39">
        <f>G222+G220</f>
        <v>5402</v>
      </c>
      <c r="H219" s="39">
        <f>H222+H220</f>
        <v>5053.9</v>
      </c>
      <c r="I219" s="90">
        <f t="shared" si="14"/>
        <v>93.6</v>
      </c>
    </row>
    <row r="220" spans="1:9" ht="18" customHeight="1">
      <c r="A220" s="69" t="s">
        <v>429</v>
      </c>
      <c r="B220" s="4" t="s">
        <v>227</v>
      </c>
      <c r="C220" s="4" t="s">
        <v>76</v>
      </c>
      <c r="D220" s="4" t="s">
        <v>193</v>
      </c>
      <c r="E220" s="4" t="s">
        <v>208</v>
      </c>
      <c r="F220" s="4" t="s">
        <v>367</v>
      </c>
      <c r="G220" s="39">
        <f>G221</f>
        <v>2450</v>
      </c>
      <c r="H220" s="39">
        <f>H221</f>
        <v>2102.4</v>
      </c>
      <c r="I220" s="90">
        <f t="shared" si="14"/>
        <v>85.8</v>
      </c>
    </row>
    <row r="221" spans="1:9" ht="18" customHeight="1">
      <c r="A221" s="69" t="s">
        <v>365</v>
      </c>
      <c r="B221" s="4" t="s">
        <v>227</v>
      </c>
      <c r="C221" s="4" t="s">
        <v>76</v>
      </c>
      <c r="D221" s="4" t="s">
        <v>193</v>
      </c>
      <c r="E221" s="4" t="s">
        <v>208</v>
      </c>
      <c r="F221" s="4" t="s">
        <v>367</v>
      </c>
      <c r="G221" s="39">
        <v>2450</v>
      </c>
      <c r="H221" s="89">
        <v>2102.4</v>
      </c>
      <c r="I221" s="90">
        <f t="shared" si="14"/>
        <v>85.8</v>
      </c>
    </row>
    <row r="222" spans="1:9" ht="30">
      <c r="A222" s="72" t="s">
        <v>143</v>
      </c>
      <c r="B222" s="4" t="s">
        <v>227</v>
      </c>
      <c r="C222" s="4" t="s">
        <v>76</v>
      </c>
      <c r="D222" s="4" t="s">
        <v>193</v>
      </c>
      <c r="E222" s="4" t="s">
        <v>208</v>
      </c>
      <c r="F222" s="4" t="s">
        <v>144</v>
      </c>
      <c r="G222" s="39">
        <v>2952</v>
      </c>
      <c r="H222" s="89">
        <v>2951.5</v>
      </c>
      <c r="I222" s="90">
        <f t="shared" si="14"/>
        <v>100</v>
      </c>
    </row>
    <row r="223" spans="1:9" ht="30">
      <c r="A223" s="72" t="s">
        <v>186</v>
      </c>
      <c r="B223" s="4" t="s">
        <v>227</v>
      </c>
      <c r="C223" s="4" t="s">
        <v>76</v>
      </c>
      <c r="D223" s="4" t="s">
        <v>193</v>
      </c>
      <c r="E223" s="4" t="s">
        <v>207</v>
      </c>
      <c r="F223" s="4"/>
      <c r="G223" s="39">
        <f>G224</f>
        <v>24144.2</v>
      </c>
      <c r="H223" s="39">
        <f>H224</f>
        <v>23896.2</v>
      </c>
      <c r="I223" s="90">
        <f t="shared" si="14"/>
        <v>99</v>
      </c>
    </row>
    <row r="224" spans="1:9" ht="30">
      <c r="A224" s="72" t="s">
        <v>143</v>
      </c>
      <c r="B224" s="4" t="s">
        <v>227</v>
      </c>
      <c r="C224" s="4" t="s">
        <v>76</v>
      </c>
      <c r="D224" s="4" t="s">
        <v>193</v>
      </c>
      <c r="E224" s="4" t="s">
        <v>207</v>
      </c>
      <c r="F224" s="4" t="s">
        <v>144</v>
      </c>
      <c r="G224" s="39">
        <v>24144.2</v>
      </c>
      <c r="H224" s="89">
        <v>23896.2</v>
      </c>
      <c r="I224" s="90">
        <f t="shared" si="14"/>
        <v>99</v>
      </c>
    </row>
    <row r="225" spans="1:9" ht="77.25" customHeight="1">
      <c r="A225" s="69" t="s">
        <v>394</v>
      </c>
      <c r="B225" s="4" t="s">
        <v>227</v>
      </c>
      <c r="C225" s="4" t="s">
        <v>76</v>
      </c>
      <c r="D225" s="4" t="s">
        <v>193</v>
      </c>
      <c r="E225" s="4" t="s">
        <v>366</v>
      </c>
      <c r="F225" s="4"/>
      <c r="G225" s="39">
        <f>G226</f>
        <v>29045</v>
      </c>
      <c r="H225" s="39">
        <f>H226</f>
        <v>29045</v>
      </c>
      <c r="I225" s="90">
        <f t="shared" si="14"/>
        <v>100</v>
      </c>
    </row>
    <row r="226" spans="1:9" ht="15">
      <c r="A226" s="69" t="s">
        <v>365</v>
      </c>
      <c r="B226" s="4" t="s">
        <v>227</v>
      </c>
      <c r="C226" s="4" t="s">
        <v>76</v>
      </c>
      <c r="D226" s="4" t="s">
        <v>193</v>
      </c>
      <c r="E226" s="4" t="s">
        <v>366</v>
      </c>
      <c r="F226" s="4" t="s">
        <v>367</v>
      </c>
      <c r="G226" s="39">
        <v>29045</v>
      </c>
      <c r="H226" s="90">
        <v>29045</v>
      </c>
      <c r="I226" s="90">
        <f t="shared" si="14"/>
        <v>100</v>
      </c>
    </row>
    <row r="227" spans="1:9" ht="30">
      <c r="A227" s="69" t="s">
        <v>109</v>
      </c>
      <c r="B227" s="4" t="s">
        <v>227</v>
      </c>
      <c r="C227" s="4" t="s">
        <v>76</v>
      </c>
      <c r="D227" s="4" t="s">
        <v>196</v>
      </c>
      <c r="E227" s="4"/>
      <c r="F227" s="4"/>
      <c r="G227" s="39">
        <f>G235+G231+G228+G233</f>
        <v>60634.5</v>
      </c>
      <c r="H227" s="39">
        <f>H235+H231+H228+H233</f>
        <v>57572.7</v>
      </c>
      <c r="I227" s="90">
        <f t="shared" si="14"/>
        <v>95</v>
      </c>
    </row>
    <row r="228" spans="1:9" ht="78.75" customHeight="1">
      <c r="A228" s="72" t="s">
        <v>147</v>
      </c>
      <c r="B228" s="4" t="s">
        <v>227</v>
      </c>
      <c r="C228" s="4" t="s">
        <v>76</v>
      </c>
      <c r="D228" s="4" t="s">
        <v>196</v>
      </c>
      <c r="E228" s="4" t="s">
        <v>152</v>
      </c>
      <c r="F228" s="4"/>
      <c r="G228" s="39">
        <f>G229</f>
        <v>7965.8</v>
      </c>
      <c r="H228" s="39">
        <f>H229</f>
        <v>7766.6</v>
      </c>
      <c r="I228" s="90">
        <f t="shared" si="14"/>
        <v>97.5</v>
      </c>
    </row>
    <row r="229" spans="1:9" ht="15">
      <c r="A229" s="72" t="s">
        <v>24</v>
      </c>
      <c r="B229" s="4" t="s">
        <v>227</v>
      </c>
      <c r="C229" s="4" t="s">
        <v>76</v>
      </c>
      <c r="D229" s="4" t="s">
        <v>196</v>
      </c>
      <c r="E229" s="4" t="s">
        <v>153</v>
      </c>
      <c r="F229" s="4"/>
      <c r="G229" s="39">
        <f>G230</f>
        <v>7965.8</v>
      </c>
      <c r="H229" s="39">
        <f>H230</f>
        <v>7766.6</v>
      </c>
      <c r="I229" s="90">
        <f t="shared" si="14"/>
        <v>97.5</v>
      </c>
    </row>
    <row r="230" spans="1:9" ht="30">
      <c r="A230" s="72" t="s">
        <v>143</v>
      </c>
      <c r="B230" s="4" t="s">
        <v>227</v>
      </c>
      <c r="C230" s="4" t="s">
        <v>76</v>
      </c>
      <c r="D230" s="4" t="s">
        <v>196</v>
      </c>
      <c r="E230" s="4" t="s">
        <v>153</v>
      </c>
      <c r="F230" s="4" t="s">
        <v>144</v>
      </c>
      <c r="G230" s="39">
        <v>7965.8</v>
      </c>
      <c r="H230" s="89">
        <v>7766.6</v>
      </c>
      <c r="I230" s="90">
        <f t="shared" si="14"/>
        <v>97.5</v>
      </c>
    </row>
    <row r="231" spans="1:9" ht="36.75" customHeight="1">
      <c r="A231" s="143" t="s">
        <v>221</v>
      </c>
      <c r="B231" s="4" t="s">
        <v>227</v>
      </c>
      <c r="C231" s="4" t="s">
        <v>76</v>
      </c>
      <c r="D231" s="4" t="s">
        <v>196</v>
      </c>
      <c r="E231" s="63" t="s">
        <v>243</v>
      </c>
      <c r="F231" s="63"/>
      <c r="G231" s="81">
        <f>G232</f>
        <v>3191.1</v>
      </c>
      <c r="H231" s="81">
        <f>H232</f>
        <v>2609.2</v>
      </c>
      <c r="I231" s="90">
        <f t="shared" si="14"/>
        <v>81.8</v>
      </c>
    </row>
    <row r="232" spans="1:9" ht="34.5" customHeight="1">
      <c r="A232" s="143" t="s">
        <v>149</v>
      </c>
      <c r="B232" s="4" t="s">
        <v>227</v>
      </c>
      <c r="C232" s="4" t="s">
        <v>76</v>
      </c>
      <c r="D232" s="4" t="s">
        <v>196</v>
      </c>
      <c r="E232" s="63" t="s">
        <v>243</v>
      </c>
      <c r="F232" s="63" t="s">
        <v>5</v>
      </c>
      <c r="G232" s="81">
        <v>3191.1</v>
      </c>
      <c r="H232" s="89">
        <v>2609.2</v>
      </c>
      <c r="I232" s="90">
        <f t="shared" si="14"/>
        <v>81.8</v>
      </c>
    </row>
    <row r="233" spans="1:9" ht="45.75" customHeight="1">
      <c r="A233" s="143" t="s">
        <v>400</v>
      </c>
      <c r="B233" s="4" t="s">
        <v>227</v>
      </c>
      <c r="C233" s="4" t="s">
        <v>76</v>
      </c>
      <c r="D233" s="4" t="s">
        <v>196</v>
      </c>
      <c r="E233" s="63" t="s">
        <v>399</v>
      </c>
      <c r="F233" s="63"/>
      <c r="G233" s="81">
        <f>G234</f>
        <v>18472.7</v>
      </c>
      <c r="H233" s="81">
        <f>H234</f>
        <v>18040.7</v>
      </c>
      <c r="I233" s="90">
        <f t="shared" si="14"/>
        <v>97.7</v>
      </c>
    </row>
    <row r="234" spans="1:9" ht="45.75" customHeight="1">
      <c r="A234" s="143" t="s">
        <v>471</v>
      </c>
      <c r="B234" s="4" t="s">
        <v>227</v>
      </c>
      <c r="C234" s="4" t="s">
        <v>76</v>
      </c>
      <c r="D234" s="4" t="s">
        <v>196</v>
      </c>
      <c r="E234" s="63" t="s">
        <v>399</v>
      </c>
      <c r="F234" s="63" t="s">
        <v>8</v>
      </c>
      <c r="G234" s="81">
        <v>18472.7</v>
      </c>
      <c r="H234" s="89">
        <v>18040.7</v>
      </c>
      <c r="I234" s="90">
        <f t="shared" si="14"/>
        <v>97.7</v>
      </c>
    </row>
    <row r="235" spans="1:9" ht="36.75" customHeight="1">
      <c r="A235" s="69" t="s">
        <v>247</v>
      </c>
      <c r="B235" s="4" t="s">
        <v>227</v>
      </c>
      <c r="C235" s="4" t="s">
        <v>76</v>
      </c>
      <c r="D235" s="4" t="s">
        <v>196</v>
      </c>
      <c r="E235" s="4" t="s">
        <v>111</v>
      </c>
      <c r="F235" s="4"/>
      <c r="G235" s="39">
        <f>G236</f>
        <v>31004.9</v>
      </c>
      <c r="H235" s="39">
        <f>H236</f>
        <v>29156.2</v>
      </c>
      <c r="I235" s="90">
        <f t="shared" si="14"/>
        <v>94</v>
      </c>
    </row>
    <row r="236" spans="1:9" ht="45">
      <c r="A236" s="69" t="s">
        <v>251</v>
      </c>
      <c r="B236" s="4" t="s">
        <v>227</v>
      </c>
      <c r="C236" s="4" t="s">
        <v>76</v>
      </c>
      <c r="D236" s="4" t="s">
        <v>196</v>
      </c>
      <c r="E236" s="4" t="s">
        <v>212</v>
      </c>
      <c r="F236" s="4" t="s">
        <v>144</v>
      </c>
      <c r="G236" s="39">
        <v>31004.9</v>
      </c>
      <c r="H236" s="89">
        <v>29156.2</v>
      </c>
      <c r="I236" s="90">
        <f t="shared" si="14"/>
        <v>94</v>
      </c>
    </row>
    <row r="237" spans="1:9" ht="30">
      <c r="A237" s="69" t="s">
        <v>352</v>
      </c>
      <c r="B237" s="4" t="s">
        <v>227</v>
      </c>
      <c r="C237" s="4" t="s">
        <v>76</v>
      </c>
      <c r="D237" s="4" t="s">
        <v>196</v>
      </c>
      <c r="E237" s="4" t="s">
        <v>212</v>
      </c>
      <c r="F237" s="4" t="s">
        <v>144</v>
      </c>
      <c r="G237" s="39">
        <v>2900</v>
      </c>
      <c r="H237" s="90">
        <v>2900</v>
      </c>
      <c r="I237" s="90">
        <f t="shared" si="14"/>
        <v>100</v>
      </c>
    </row>
    <row r="238" spans="1:9" ht="15">
      <c r="A238" s="69" t="s">
        <v>187</v>
      </c>
      <c r="B238" s="4" t="s">
        <v>227</v>
      </c>
      <c r="C238" s="4" t="s">
        <v>78</v>
      </c>
      <c r="D238" s="4"/>
      <c r="E238" s="4"/>
      <c r="F238" s="4"/>
      <c r="G238" s="39">
        <f>G239</f>
        <v>1264</v>
      </c>
      <c r="H238" s="39">
        <f>H239</f>
        <v>1264</v>
      </c>
      <c r="I238" s="90">
        <f t="shared" si="14"/>
        <v>100</v>
      </c>
    </row>
    <row r="239" spans="1:9" ht="30">
      <c r="A239" s="69" t="s">
        <v>188</v>
      </c>
      <c r="B239" s="4" t="s">
        <v>227</v>
      </c>
      <c r="C239" s="4" t="s">
        <v>78</v>
      </c>
      <c r="D239" s="4" t="s">
        <v>197</v>
      </c>
      <c r="E239" s="4"/>
      <c r="F239" s="4"/>
      <c r="G239" s="39">
        <f>G240+G242</f>
        <v>1264</v>
      </c>
      <c r="H239" s="39">
        <f>H240+H242</f>
        <v>1264</v>
      </c>
      <c r="I239" s="90">
        <f t="shared" si="14"/>
        <v>100</v>
      </c>
    </row>
    <row r="240" spans="1:9" ht="14.25" customHeight="1">
      <c r="A240" s="69" t="s">
        <v>189</v>
      </c>
      <c r="B240" s="4" t="s">
        <v>227</v>
      </c>
      <c r="C240" s="4" t="s">
        <v>78</v>
      </c>
      <c r="D240" s="4" t="s">
        <v>197</v>
      </c>
      <c r="E240" s="4" t="s">
        <v>215</v>
      </c>
      <c r="F240" s="4"/>
      <c r="G240" s="39">
        <f>G241</f>
        <v>102</v>
      </c>
      <c r="H240" s="39">
        <f>H241</f>
        <v>102</v>
      </c>
      <c r="I240" s="90">
        <f t="shared" si="14"/>
        <v>100</v>
      </c>
    </row>
    <row r="241" spans="1:9" ht="29.25" customHeight="1">
      <c r="A241" s="69" t="s">
        <v>143</v>
      </c>
      <c r="B241" s="4" t="s">
        <v>227</v>
      </c>
      <c r="C241" s="4" t="s">
        <v>78</v>
      </c>
      <c r="D241" s="4" t="s">
        <v>197</v>
      </c>
      <c r="E241" s="4" t="s">
        <v>215</v>
      </c>
      <c r="F241" s="4" t="s">
        <v>144</v>
      </c>
      <c r="G241" s="39">
        <v>102</v>
      </c>
      <c r="H241" s="90">
        <v>102</v>
      </c>
      <c r="I241" s="90">
        <f t="shared" si="14"/>
        <v>100</v>
      </c>
    </row>
    <row r="242" spans="1:9" ht="15" customHeight="1">
      <c r="A242" s="69" t="s">
        <v>190</v>
      </c>
      <c r="B242" s="4" t="s">
        <v>227</v>
      </c>
      <c r="C242" s="4" t="s">
        <v>78</v>
      </c>
      <c r="D242" s="4" t="s">
        <v>197</v>
      </c>
      <c r="E242" s="4" t="s">
        <v>216</v>
      </c>
      <c r="F242" s="4"/>
      <c r="G242" s="39">
        <f>G243</f>
        <v>1162</v>
      </c>
      <c r="H242" s="39">
        <f>H243</f>
        <v>1162</v>
      </c>
      <c r="I242" s="90">
        <f t="shared" si="14"/>
        <v>100</v>
      </c>
    </row>
    <row r="243" spans="1:9" ht="38.25" customHeight="1">
      <c r="A243" s="72" t="s">
        <v>143</v>
      </c>
      <c r="B243" s="4" t="s">
        <v>227</v>
      </c>
      <c r="C243" s="4" t="s">
        <v>78</v>
      </c>
      <c r="D243" s="4" t="s">
        <v>197</v>
      </c>
      <c r="E243" s="4" t="s">
        <v>216</v>
      </c>
      <c r="F243" s="4" t="s">
        <v>144</v>
      </c>
      <c r="G243" s="39">
        <v>1162</v>
      </c>
      <c r="H243" s="90">
        <v>1162</v>
      </c>
      <c r="I243" s="90">
        <f t="shared" si="14"/>
        <v>100</v>
      </c>
    </row>
    <row r="244" spans="1:9" ht="15" customHeight="1">
      <c r="A244" s="69" t="s">
        <v>72</v>
      </c>
      <c r="B244" s="4" t="s">
        <v>227</v>
      </c>
      <c r="C244" s="4" t="s">
        <v>69</v>
      </c>
      <c r="D244" s="4" t="s">
        <v>73</v>
      </c>
      <c r="E244" s="4"/>
      <c r="F244" s="4"/>
      <c r="G244" s="39">
        <f>G252+G253+G246+G250+G247</f>
        <v>19290.7</v>
      </c>
      <c r="H244" s="39">
        <f>H252+H253+H246+H250+H247</f>
        <v>12568.2</v>
      </c>
      <c r="I244" s="90">
        <f t="shared" si="14"/>
        <v>65.2</v>
      </c>
    </row>
    <row r="245" spans="1:9" ht="33" customHeight="1">
      <c r="A245" s="69" t="s">
        <v>368</v>
      </c>
      <c r="B245" s="4" t="s">
        <v>227</v>
      </c>
      <c r="C245" s="4" t="s">
        <v>69</v>
      </c>
      <c r="D245" s="4" t="s">
        <v>73</v>
      </c>
      <c r="E245" s="4" t="s">
        <v>370</v>
      </c>
      <c r="F245" s="4"/>
      <c r="G245" s="39">
        <f>G246</f>
        <v>3364.7</v>
      </c>
      <c r="H245" s="39">
        <f>H246</f>
        <v>2018.7</v>
      </c>
      <c r="I245" s="88">
        <f t="shared" si="14"/>
        <v>60</v>
      </c>
    </row>
    <row r="246" spans="1:9" ht="33.75" customHeight="1">
      <c r="A246" s="69" t="s">
        <v>472</v>
      </c>
      <c r="B246" s="4" t="s">
        <v>227</v>
      </c>
      <c r="C246" s="4" t="s">
        <v>69</v>
      </c>
      <c r="D246" s="4" t="s">
        <v>73</v>
      </c>
      <c r="E246" s="4" t="s">
        <v>370</v>
      </c>
      <c r="F246" s="4" t="s">
        <v>371</v>
      </c>
      <c r="G246" s="39">
        <v>3364.7</v>
      </c>
      <c r="H246" s="89">
        <v>2018.7</v>
      </c>
      <c r="I246" s="88">
        <f t="shared" si="14"/>
        <v>60</v>
      </c>
    </row>
    <row r="247" spans="1:9" ht="96" customHeight="1">
      <c r="A247" s="142" t="s">
        <v>435</v>
      </c>
      <c r="B247" s="82" t="s">
        <v>227</v>
      </c>
      <c r="C247" s="4" t="s">
        <v>69</v>
      </c>
      <c r="D247" s="4" t="s">
        <v>73</v>
      </c>
      <c r="E247" s="83" t="s">
        <v>434</v>
      </c>
      <c r="F247" s="83"/>
      <c r="G247" s="39">
        <f>G248</f>
        <v>4811.7</v>
      </c>
      <c r="H247" s="39">
        <f>H248</f>
        <v>3000</v>
      </c>
      <c r="I247" s="88">
        <f t="shared" si="14"/>
        <v>62.3</v>
      </c>
    </row>
    <row r="248" spans="1:9" ht="15" customHeight="1">
      <c r="A248" s="142" t="s">
        <v>436</v>
      </c>
      <c r="B248" s="82" t="s">
        <v>227</v>
      </c>
      <c r="C248" s="4" t="s">
        <v>69</v>
      </c>
      <c r="D248" s="4" t="s">
        <v>73</v>
      </c>
      <c r="E248" s="83" t="s">
        <v>434</v>
      </c>
      <c r="F248" s="83" t="s">
        <v>14</v>
      </c>
      <c r="G248" s="39">
        <v>4811.7</v>
      </c>
      <c r="H248" s="90">
        <v>3000</v>
      </c>
      <c r="I248" s="88">
        <f t="shared" si="14"/>
        <v>62.3</v>
      </c>
    </row>
    <row r="249" spans="1:9" ht="50.25" customHeight="1">
      <c r="A249" s="69" t="s">
        <v>396</v>
      </c>
      <c r="B249" s="4" t="s">
        <v>227</v>
      </c>
      <c r="C249" s="4" t="s">
        <v>69</v>
      </c>
      <c r="D249" s="4" t="s">
        <v>73</v>
      </c>
      <c r="E249" s="4" t="s">
        <v>372</v>
      </c>
      <c r="F249" s="4"/>
      <c r="G249" s="39">
        <f>G250</f>
        <v>3766.9</v>
      </c>
      <c r="H249" s="39">
        <f>H250</f>
        <v>757</v>
      </c>
      <c r="I249" s="90">
        <f t="shared" si="14"/>
        <v>20.1</v>
      </c>
    </row>
    <row r="250" spans="1:9" ht="30.75" customHeight="1">
      <c r="A250" s="69" t="s">
        <v>369</v>
      </c>
      <c r="B250" s="4" t="s">
        <v>227</v>
      </c>
      <c r="C250" s="4" t="s">
        <v>69</v>
      </c>
      <c r="D250" s="4" t="s">
        <v>73</v>
      </c>
      <c r="E250" s="4" t="s">
        <v>372</v>
      </c>
      <c r="F250" s="4" t="s">
        <v>371</v>
      </c>
      <c r="G250" s="39">
        <v>3766.9</v>
      </c>
      <c r="H250" s="90">
        <v>757</v>
      </c>
      <c r="I250" s="90">
        <f t="shared" si="14"/>
        <v>20.1</v>
      </c>
    </row>
    <row r="251" spans="1:9" ht="36.75" customHeight="1">
      <c r="A251" s="69" t="s">
        <v>250</v>
      </c>
      <c r="B251" s="4" t="s">
        <v>227</v>
      </c>
      <c r="C251" s="4" t="s">
        <v>69</v>
      </c>
      <c r="D251" s="4" t="s">
        <v>73</v>
      </c>
      <c r="E251" s="4" t="s">
        <v>245</v>
      </c>
      <c r="F251" s="4"/>
      <c r="G251" s="39">
        <f>G252</f>
        <v>500</v>
      </c>
      <c r="H251" s="39">
        <f>H252</f>
        <v>185</v>
      </c>
      <c r="I251" s="90">
        <f t="shared" si="14"/>
        <v>37</v>
      </c>
    </row>
    <row r="252" spans="1:9" ht="31.5" customHeight="1">
      <c r="A252" s="72" t="s">
        <v>143</v>
      </c>
      <c r="B252" s="4" t="s">
        <v>227</v>
      </c>
      <c r="C252" s="4" t="s">
        <v>69</v>
      </c>
      <c r="D252" s="4" t="s">
        <v>73</v>
      </c>
      <c r="E252" s="4" t="s">
        <v>246</v>
      </c>
      <c r="F252" s="4" t="s">
        <v>144</v>
      </c>
      <c r="G252" s="39">
        <v>500</v>
      </c>
      <c r="H252" s="90">
        <v>185</v>
      </c>
      <c r="I252" s="90">
        <f t="shared" si="14"/>
        <v>37</v>
      </c>
    </row>
    <row r="253" spans="1:9" ht="49.5" customHeight="1">
      <c r="A253" s="69" t="s">
        <v>395</v>
      </c>
      <c r="B253" s="4" t="s">
        <v>227</v>
      </c>
      <c r="C253" s="4" t="s">
        <v>69</v>
      </c>
      <c r="D253" s="4" t="s">
        <v>73</v>
      </c>
      <c r="E253" s="4" t="s">
        <v>213</v>
      </c>
      <c r="F253" s="4"/>
      <c r="G253" s="39">
        <f>G254</f>
        <v>6847.4</v>
      </c>
      <c r="H253" s="39">
        <f>H254</f>
        <v>6607.5</v>
      </c>
      <c r="I253" s="90">
        <f t="shared" si="14"/>
        <v>96.5</v>
      </c>
    </row>
    <row r="254" spans="1:9" ht="30" customHeight="1">
      <c r="A254" s="72" t="s">
        <v>143</v>
      </c>
      <c r="B254" s="4" t="s">
        <v>227</v>
      </c>
      <c r="C254" s="4" t="s">
        <v>69</v>
      </c>
      <c r="D254" s="4" t="s">
        <v>73</v>
      </c>
      <c r="E254" s="4" t="s">
        <v>213</v>
      </c>
      <c r="F254" s="4" t="s">
        <v>144</v>
      </c>
      <c r="G254" s="39">
        <v>6847.4</v>
      </c>
      <c r="H254" s="92">
        <v>6607.5</v>
      </c>
      <c r="I254" s="90">
        <f t="shared" si="14"/>
        <v>96.5</v>
      </c>
    </row>
    <row r="255" spans="1:9" ht="13.5" customHeight="1">
      <c r="A255" s="72" t="s">
        <v>398</v>
      </c>
      <c r="B255" s="4"/>
      <c r="C255" s="4"/>
      <c r="D255" s="4"/>
      <c r="E255" s="4"/>
      <c r="F255" s="4"/>
      <c r="G255" s="39"/>
      <c r="H255" s="24"/>
      <c r="I255" s="88"/>
    </row>
    <row r="256" spans="1:9" ht="90.75" customHeight="1">
      <c r="A256" s="72" t="s">
        <v>473</v>
      </c>
      <c r="B256" s="4" t="s">
        <v>227</v>
      </c>
      <c r="C256" s="4" t="s">
        <v>69</v>
      </c>
      <c r="D256" s="4" t="s">
        <v>73</v>
      </c>
      <c r="E256" s="4" t="s">
        <v>213</v>
      </c>
      <c r="F256" s="4" t="s">
        <v>144</v>
      </c>
      <c r="G256" s="39">
        <v>550</v>
      </c>
      <c r="H256" s="24">
        <v>485.3</v>
      </c>
      <c r="I256" s="90">
        <f t="shared" si="14"/>
        <v>88.2</v>
      </c>
    </row>
    <row r="257" spans="1:9" ht="34.5" customHeight="1">
      <c r="A257" s="69" t="s">
        <v>416</v>
      </c>
      <c r="B257" s="4" t="s">
        <v>227</v>
      </c>
      <c r="C257" s="4" t="s">
        <v>69</v>
      </c>
      <c r="D257" s="4" t="s">
        <v>74</v>
      </c>
      <c r="E257" s="4" t="s">
        <v>417</v>
      </c>
      <c r="F257" s="4"/>
      <c r="G257" s="39">
        <f>G258</f>
        <v>1711</v>
      </c>
      <c r="H257" s="39">
        <f>H258</f>
        <v>1493.3</v>
      </c>
      <c r="I257" s="90">
        <f t="shared" si="14"/>
        <v>87.3</v>
      </c>
    </row>
    <row r="258" spans="1:9" ht="27.75" customHeight="1">
      <c r="A258" s="72" t="s">
        <v>365</v>
      </c>
      <c r="B258" s="4" t="s">
        <v>227</v>
      </c>
      <c r="C258" s="4" t="s">
        <v>69</v>
      </c>
      <c r="D258" s="4" t="s">
        <v>74</v>
      </c>
      <c r="E258" s="4" t="s">
        <v>401</v>
      </c>
      <c r="F258" s="4" t="s">
        <v>367</v>
      </c>
      <c r="G258" s="39">
        <f>1211+500</f>
        <v>1711</v>
      </c>
      <c r="H258" s="89">
        <v>1493.3</v>
      </c>
      <c r="I258" s="90">
        <f t="shared" si="14"/>
        <v>87.3</v>
      </c>
    </row>
    <row r="259" spans="1:9" ht="31.5" customHeight="1">
      <c r="A259" s="138" t="s">
        <v>244</v>
      </c>
      <c r="B259" s="5" t="s">
        <v>241</v>
      </c>
      <c r="C259" s="4"/>
      <c r="D259" s="4"/>
      <c r="E259" s="4"/>
      <c r="F259" s="4"/>
      <c r="G259" s="45">
        <f>G260+G265</f>
        <v>2809</v>
      </c>
      <c r="H259" s="45">
        <f>H260+H265</f>
        <v>2809</v>
      </c>
      <c r="I259" s="91">
        <f t="shared" si="14"/>
        <v>100</v>
      </c>
    </row>
    <row r="260" spans="1:9" ht="13.5" customHeight="1">
      <c r="A260" s="69" t="s">
        <v>23</v>
      </c>
      <c r="B260" s="4" t="s">
        <v>241</v>
      </c>
      <c r="C260" s="4" t="s">
        <v>25</v>
      </c>
      <c r="D260" s="4"/>
      <c r="E260" s="4"/>
      <c r="F260" s="4"/>
      <c r="G260" s="39">
        <f aca="true" t="shared" si="15" ref="G260:H262">G261</f>
        <v>2328.8</v>
      </c>
      <c r="H260" s="39">
        <f t="shared" si="15"/>
        <v>2328.8</v>
      </c>
      <c r="I260" s="90">
        <f t="shared" si="14"/>
        <v>100</v>
      </c>
    </row>
    <row r="261" spans="1:9" ht="15">
      <c r="A261" s="69" t="s">
        <v>36</v>
      </c>
      <c r="B261" s="4" t="s">
        <v>241</v>
      </c>
      <c r="C261" s="4" t="s">
        <v>25</v>
      </c>
      <c r="D261" s="4" t="s">
        <v>198</v>
      </c>
      <c r="E261" s="4"/>
      <c r="F261" s="4"/>
      <c r="G261" s="39">
        <f t="shared" si="15"/>
        <v>2328.8</v>
      </c>
      <c r="H261" s="39">
        <f t="shared" si="15"/>
        <v>2328.8</v>
      </c>
      <c r="I261" s="90">
        <f t="shared" si="14"/>
        <v>100</v>
      </c>
    </row>
    <row r="262" spans="1:9" ht="30">
      <c r="A262" s="69" t="s">
        <v>221</v>
      </c>
      <c r="B262" s="4" t="s">
        <v>241</v>
      </c>
      <c r="C262" s="4" t="s">
        <v>25</v>
      </c>
      <c r="D262" s="4" t="s">
        <v>198</v>
      </c>
      <c r="E262" s="4" t="s">
        <v>236</v>
      </c>
      <c r="F262" s="4" t="s">
        <v>130</v>
      </c>
      <c r="G262" s="39">
        <f t="shared" si="15"/>
        <v>2328.8</v>
      </c>
      <c r="H262" s="39">
        <f t="shared" si="15"/>
        <v>2328.8</v>
      </c>
      <c r="I262" s="90">
        <f t="shared" si="14"/>
        <v>100</v>
      </c>
    </row>
    <row r="263" spans="1:9" ht="31.5" customHeight="1">
      <c r="A263" s="69" t="s">
        <v>149</v>
      </c>
      <c r="B263" s="4" t="s">
        <v>241</v>
      </c>
      <c r="C263" s="4" t="s">
        <v>25</v>
      </c>
      <c r="D263" s="4" t="s">
        <v>198</v>
      </c>
      <c r="E263" s="4" t="s">
        <v>236</v>
      </c>
      <c r="F263" s="4" t="s">
        <v>5</v>
      </c>
      <c r="G263" s="39">
        <v>2328.8</v>
      </c>
      <c r="H263" s="24">
        <v>2328.8</v>
      </c>
      <c r="I263" s="90">
        <f t="shared" si="14"/>
        <v>100</v>
      </c>
    </row>
    <row r="264" spans="1:9" ht="15">
      <c r="A264" s="69" t="s">
        <v>77</v>
      </c>
      <c r="B264" s="4" t="s">
        <v>241</v>
      </c>
      <c r="C264" s="4" t="s">
        <v>37</v>
      </c>
      <c r="D264" s="4"/>
      <c r="E264" s="4"/>
      <c r="F264" s="4"/>
      <c r="G264" s="39">
        <f>G265</f>
        <v>480.2</v>
      </c>
      <c r="H264" s="39">
        <f>H265</f>
        <v>480.2</v>
      </c>
      <c r="I264" s="90">
        <f t="shared" si="14"/>
        <v>100</v>
      </c>
    </row>
    <row r="265" spans="1:9" ht="15">
      <c r="A265" s="139" t="s">
        <v>191</v>
      </c>
      <c r="B265" s="63" t="s">
        <v>241</v>
      </c>
      <c r="C265" s="63" t="s">
        <v>37</v>
      </c>
      <c r="D265" s="63" t="s">
        <v>202</v>
      </c>
      <c r="E265" s="4"/>
      <c r="F265" s="63"/>
      <c r="G265" s="39">
        <f>G266</f>
        <v>480.2</v>
      </c>
      <c r="H265" s="39">
        <f>H266</f>
        <v>480.2</v>
      </c>
      <c r="I265" s="90">
        <f t="shared" si="14"/>
        <v>100</v>
      </c>
    </row>
    <row r="266" spans="1:9" ht="15">
      <c r="A266" s="139" t="s">
        <v>192</v>
      </c>
      <c r="B266" s="63" t="s">
        <v>241</v>
      </c>
      <c r="C266" s="63" t="s">
        <v>37</v>
      </c>
      <c r="D266" s="63" t="s">
        <v>202</v>
      </c>
      <c r="E266" s="84" t="s">
        <v>214</v>
      </c>
      <c r="F266" s="63"/>
      <c r="G266" s="39">
        <f>G267</f>
        <v>480.2</v>
      </c>
      <c r="H266" s="89">
        <v>480.2</v>
      </c>
      <c r="I266" s="90">
        <f t="shared" si="14"/>
        <v>100</v>
      </c>
    </row>
    <row r="267" spans="1:9" ht="30" customHeight="1">
      <c r="A267" s="139" t="s">
        <v>149</v>
      </c>
      <c r="B267" s="63" t="s">
        <v>241</v>
      </c>
      <c r="C267" s="63" t="s">
        <v>37</v>
      </c>
      <c r="D267" s="63" t="s">
        <v>202</v>
      </c>
      <c r="E267" s="84" t="s">
        <v>214</v>
      </c>
      <c r="F267" s="63" t="s">
        <v>5</v>
      </c>
      <c r="G267" s="39">
        <v>480.2</v>
      </c>
      <c r="H267" s="89">
        <v>480.2</v>
      </c>
      <c r="I267" s="90">
        <f t="shared" si="14"/>
        <v>100</v>
      </c>
    </row>
    <row r="268" spans="1:9" ht="68.25" customHeight="1">
      <c r="A268" s="144" t="s">
        <v>339</v>
      </c>
      <c r="B268" s="85" t="s">
        <v>340</v>
      </c>
      <c r="C268" s="63"/>
      <c r="D268" s="63"/>
      <c r="E268" s="84"/>
      <c r="F268" s="63"/>
      <c r="G268" s="45">
        <f aca="true" t="shared" si="16" ref="G268:H270">G269</f>
        <v>11351</v>
      </c>
      <c r="H268" s="45">
        <f t="shared" si="16"/>
        <v>10659.8</v>
      </c>
      <c r="I268" s="91">
        <f t="shared" si="14"/>
        <v>93.9</v>
      </c>
    </row>
    <row r="269" spans="1:9" ht="30" customHeight="1">
      <c r="A269" s="69" t="s">
        <v>23</v>
      </c>
      <c r="B269" s="4" t="s">
        <v>340</v>
      </c>
      <c r="C269" s="4" t="s">
        <v>25</v>
      </c>
      <c r="D269" s="4"/>
      <c r="E269" s="4"/>
      <c r="F269" s="4"/>
      <c r="G269" s="50">
        <f t="shared" si="16"/>
        <v>11351</v>
      </c>
      <c r="H269" s="50">
        <f t="shared" si="16"/>
        <v>10659.8</v>
      </c>
      <c r="I269" s="90">
        <f t="shared" si="14"/>
        <v>93.9</v>
      </c>
    </row>
    <row r="270" spans="1:9" ht="30" customHeight="1">
      <c r="A270" s="69" t="s">
        <v>36</v>
      </c>
      <c r="B270" s="4" t="s">
        <v>340</v>
      </c>
      <c r="C270" s="4" t="s">
        <v>25</v>
      </c>
      <c r="D270" s="4" t="s">
        <v>198</v>
      </c>
      <c r="E270" s="4"/>
      <c r="F270" s="4"/>
      <c r="G270" s="50">
        <f t="shared" si="16"/>
        <v>11351</v>
      </c>
      <c r="H270" s="50">
        <f t="shared" si="16"/>
        <v>10659.8</v>
      </c>
      <c r="I270" s="90">
        <f aca="true" t="shared" si="17" ref="I270:I333">H270/G270*100</f>
        <v>93.9</v>
      </c>
    </row>
    <row r="271" spans="1:9" ht="30" customHeight="1">
      <c r="A271" s="69" t="s">
        <v>342</v>
      </c>
      <c r="B271" s="4" t="s">
        <v>340</v>
      </c>
      <c r="C271" s="4" t="s">
        <v>25</v>
      </c>
      <c r="D271" s="4" t="s">
        <v>198</v>
      </c>
      <c r="E271" s="4" t="s">
        <v>343</v>
      </c>
      <c r="F271" s="4"/>
      <c r="G271" s="39">
        <f>G273</f>
        <v>11351</v>
      </c>
      <c r="H271" s="39">
        <f>H273</f>
        <v>10659.8</v>
      </c>
      <c r="I271" s="90">
        <f t="shared" si="17"/>
        <v>93.9</v>
      </c>
    </row>
    <row r="272" spans="1:9" ht="30" customHeight="1">
      <c r="A272" s="69" t="s">
        <v>221</v>
      </c>
      <c r="B272" s="4" t="s">
        <v>340</v>
      </c>
      <c r="C272" s="4" t="s">
        <v>25</v>
      </c>
      <c r="D272" s="4" t="s">
        <v>198</v>
      </c>
      <c r="E272" s="4" t="s">
        <v>341</v>
      </c>
      <c r="F272" s="4"/>
      <c r="G272" s="39">
        <f>G273</f>
        <v>11351</v>
      </c>
      <c r="H272" s="39">
        <f>H273</f>
        <v>10659.8</v>
      </c>
      <c r="I272" s="90">
        <f t="shared" si="17"/>
        <v>93.9</v>
      </c>
    </row>
    <row r="273" spans="1:9" ht="30" customHeight="1">
      <c r="A273" s="69" t="s">
        <v>149</v>
      </c>
      <c r="B273" s="4" t="s">
        <v>340</v>
      </c>
      <c r="C273" s="4" t="s">
        <v>25</v>
      </c>
      <c r="D273" s="4" t="s">
        <v>198</v>
      </c>
      <c r="E273" s="4" t="s">
        <v>341</v>
      </c>
      <c r="F273" s="4" t="s">
        <v>5</v>
      </c>
      <c r="G273" s="39">
        <v>11351</v>
      </c>
      <c r="H273" s="89">
        <v>10659.8</v>
      </c>
      <c r="I273" s="90">
        <f t="shared" si="17"/>
        <v>93.9</v>
      </c>
    </row>
    <row r="274" spans="1:9" ht="30" customHeight="1">
      <c r="A274" s="138" t="s">
        <v>423</v>
      </c>
      <c r="B274" s="5" t="s">
        <v>422</v>
      </c>
      <c r="C274" s="6"/>
      <c r="D274" s="6"/>
      <c r="E274" s="6"/>
      <c r="F274" s="6"/>
      <c r="G274" s="45">
        <f>G275</f>
        <v>1639.1</v>
      </c>
      <c r="H274" s="45">
        <f>H275</f>
        <v>1616</v>
      </c>
      <c r="I274" s="91">
        <f t="shared" si="17"/>
        <v>98.6</v>
      </c>
    </row>
    <row r="275" spans="1:9" ht="30" customHeight="1">
      <c r="A275" s="69" t="s">
        <v>137</v>
      </c>
      <c r="B275" s="4" t="s">
        <v>422</v>
      </c>
      <c r="C275" s="4" t="s">
        <v>34</v>
      </c>
      <c r="D275" s="4"/>
      <c r="E275" s="4"/>
      <c r="F275" s="4"/>
      <c r="G275" s="70">
        <f>G276+G279</f>
        <v>1639.1</v>
      </c>
      <c r="H275" s="70">
        <f>H276+H279</f>
        <v>1616</v>
      </c>
      <c r="I275" s="90">
        <f t="shared" si="17"/>
        <v>98.6</v>
      </c>
    </row>
    <row r="276" spans="1:9" ht="30" customHeight="1">
      <c r="A276" s="69" t="s">
        <v>110</v>
      </c>
      <c r="B276" s="4" t="s">
        <v>422</v>
      </c>
      <c r="C276" s="4" t="s">
        <v>34</v>
      </c>
      <c r="D276" s="4" t="s">
        <v>183</v>
      </c>
      <c r="E276" s="4" t="s">
        <v>111</v>
      </c>
      <c r="F276" s="4"/>
      <c r="G276" s="70">
        <f>G277</f>
        <v>793.6</v>
      </c>
      <c r="H276" s="70">
        <f>H277</f>
        <v>793.6</v>
      </c>
      <c r="I276" s="90">
        <f t="shared" si="17"/>
        <v>100</v>
      </c>
    </row>
    <row r="277" spans="1:9" ht="48" customHeight="1">
      <c r="A277" s="69" t="s">
        <v>379</v>
      </c>
      <c r="B277" s="4" t="s">
        <v>422</v>
      </c>
      <c r="C277" s="4" t="s">
        <v>34</v>
      </c>
      <c r="D277" s="4" t="s">
        <v>183</v>
      </c>
      <c r="E277" s="4" t="s">
        <v>199</v>
      </c>
      <c r="F277" s="4"/>
      <c r="G277" s="70">
        <f>G278</f>
        <v>793.6</v>
      </c>
      <c r="H277" s="39">
        <f>H278</f>
        <v>793.6</v>
      </c>
      <c r="I277" s="90">
        <f t="shared" si="17"/>
        <v>100</v>
      </c>
    </row>
    <row r="278" spans="1:9" ht="30" customHeight="1">
      <c r="A278" s="72" t="s">
        <v>143</v>
      </c>
      <c r="B278" s="4" t="s">
        <v>422</v>
      </c>
      <c r="C278" s="4" t="s">
        <v>34</v>
      </c>
      <c r="D278" s="4" t="s">
        <v>183</v>
      </c>
      <c r="E278" s="4" t="s">
        <v>199</v>
      </c>
      <c r="F278" s="4" t="s">
        <v>144</v>
      </c>
      <c r="G278" s="70">
        <v>793.6</v>
      </c>
      <c r="H278" s="89">
        <v>793.6</v>
      </c>
      <c r="I278" s="90">
        <f t="shared" si="17"/>
        <v>100</v>
      </c>
    </row>
    <row r="279" spans="1:9" ht="46.5" customHeight="1">
      <c r="A279" s="69" t="s">
        <v>141</v>
      </c>
      <c r="B279" s="4" t="s">
        <v>422</v>
      </c>
      <c r="C279" s="4" t="s">
        <v>34</v>
      </c>
      <c r="D279" s="4" t="s">
        <v>205</v>
      </c>
      <c r="E279" s="4"/>
      <c r="F279" s="4"/>
      <c r="G279" s="39">
        <f aca="true" t="shared" si="18" ref="G279:H281">G280</f>
        <v>845.5</v>
      </c>
      <c r="H279" s="39">
        <f t="shared" si="18"/>
        <v>822.4</v>
      </c>
      <c r="I279" s="88">
        <f t="shared" si="17"/>
        <v>97.3</v>
      </c>
    </row>
    <row r="280" spans="1:9" ht="78" customHeight="1">
      <c r="A280" s="72" t="s">
        <v>147</v>
      </c>
      <c r="B280" s="4" t="s">
        <v>422</v>
      </c>
      <c r="C280" s="4" t="s">
        <v>34</v>
      </c>
      <c r="D280" s="4" t="s">
        <v>205</v>
      </c>
      <c r="E280" s="4" t="s">
        <v>152</v>
      </c>
      <c r="F280" s="4"/>
      <c r="G280" s="39">
        <f t="shared" si="18"/>
        <v>845.5</v>
      </c>
      <c r="H280" s="39">
        <f t="shared" si="18"/>
        <v>822.4</v>
      </c>
      <c r="I280" s="88">
        <f t="shared" si="17"/>
        <v>97.3</v>
      </c>
    </row>
    <row r="281" spans="1:9" ht="30" customHeight="1">
      <c r="A281" s="72" t="s">
        <v>24</v>
      </c>
      <c r="B281" s="4" t="s">
        <v>422</v>
      </c>
      <c r="C281" s="4" t="s">
        <v>34</v>
      </c>
      <c r="D281" s="4" t="s">
        <v>205</v>
      </c>
      <c r="E281" s="4" t="s">
        <v>153</v>
      </c>
      <c r="F281" s="4"/>
      <c r="G281" s="39">
        <f t="shared" si="18"/>
        <v>845.5</v>
      </c>
      <c r="H281" s="39">
        <f t="shared" si="18"/>
        <v>822.4</v>
      </c>
      <c r="I281" s="88">
        <f t="shared" si="17"/>
        <v>97.3</v>
      </c>
    </row>
    <row r="282" spans="1:9" ht="30" customHeight="1">
      <c r="A282" s="72" t="s">
        <v>146</v>
      </c>
      <c r="B282" s="4" t="s">
        <v>422</v>
      </c>
      <c r="C282" s="4" t="s">
        <v>34</v>
      </c>
      <c r="D282" s="4" t="s">
        <v>205</v>
      </c>
      <c r="E282" s="4" t="s">
        <v>153</v>
      </c>
      <c r="F282" s="4" t="s">
        <v>144</v>
      </c>
      <c r="G282" s="39">
        <v>845.5</v>
      </c>
      <c r="H282" s="89">
        <v>822.4</v>
      </c>
      <c r="I282" s="88">
        <f t="shared" si="17"/>
        <v>97.3</v>
      </c>
    </row>
    <row r="283" spans="1:9" ht="47.25" customHeight="1">
      <c r="A283" s="138" t="s">
        <v>115</v>
      </c>
      <c r="B283" s="5" t="s">
        <v>13</v>
      </c>
      <c r="C283" s="6"/>
      <c r="D283" s="6"/>
      <c r="E283" s="6"/>
      <c r="F283" s="6"/>
      <c r="G283" s="45">
        <f>G284</f>
        <v>10248.5</v>
      </c>
      <c r="H283" s="45">
        <f>H284</f>
        <v>10223.1</v>
      </c>
      <c r="I283" s="91">
        <f t="shared" si="17"/>
        <v>99.8</v>
      </c>
    </row>
    <row r="284" spans="1:9" ht="36" customHeight="1">
      <c r="A284" s="69" t="s">
        <v>39</v>
      </c>
      <c r="B284" s="4" t="s">
        <v>13</v>
      </c>
      <c r="C284" s="4" t="s">
        <v>40</v>
      </c>
      <c r="D284" s="4"/>
      <c r="E284" s="4"/>
      <c r="F284" s="4"/>
      <c r="G284" s="39">
        <f>G285</f>
        <v>10248.5</v>
      </c>
      <c r="H284" s="39">
        <f>H285</f>
        <v>10223.1</v>
      </c>
      <c r="I284" s="90">
        <f t="shared" si="17"/>
        <v>99.8</v>
      </c>
    </row>
    <row r="285" spans="1:9" ht="66" customHeight="1">
      <c r="A285" s="139" t="s">
        <v>201</v>
      </c>
      <c r="B285" s="4" t="s">
        <v>13</v>
      </c>
      <c r="C285" s="4" t="s">
        <v>40</v>
      </c>
      <c r="D285" s="4" t="s">
        <v>41</v>
      </c>
      <c r="E285" s="4"/>
      <c r="F285" s="4"/>
      <c r="G285" s="39">
        <f>G286+G289+G292</f>
        <v>10248.5</v>
      </c>
      <c r="H285" s="39">
        <f>H286+H289+H292</f>
        <v>10223.1</v>
      </c>
      <c r="I285" s="90">
        <f t="shared" si="17"/>
        <v>99.8</v>
      </c>
    </row>
    <row r="286" spans="1:9" ht="19.5" customHeight="1">
      <c r="A286" s="69" t="s">
        <v>81</v>
      </c>
      <c r="B286" s="4" t="s">
        <v>13</v>
      </c>
      <c r="C286" s="4" t="s">
        <v>40</v>
      </c>
      <c r="D286" s="4" t="s">
        <v>41</v>
      </c>
      <c r="E286" s="4" t="s">
        <v>30</v>
      </c>
      <c r="F286" s="4"/>
      <c r="G286" s="39">
        <f>G287</f>
        <v>1154.6</v>
      </c>
      <c r="H286" s="39">
        <f>H287</f>
        <v>1154.6</v>
      </c>
      <c r="I286" s="90">
        <f t="shared" si="17"/>
        <v>100</v>
      </c>
    </row>
    <row r="287" spans="1:9" ht="17.25" customHeight="1">
      <c r="A287" s="69" t="s">
        <v>222</v>
      </c>
      <c r="B287" s="4" t="s">
        <v>13</v>
      </c>
      <c r="C287" s="4" t="s">
        <v>40</v>
      </c>
      <c r="D287" s="4" t="s">
        <v>41</v>
      </c>
      <c r="E287" s="4" t="s">
        <v>159</v>
      </c>
      <c r="F287" s="4"/>
      <c r="G287" s="39">
        <f>G288</f>
        <v>1154.6</v>
      </c>
      <c r="H287" s="39">
        <f>H288</f>
        <v>1154.6</v>
      </c>
      <c r="I287" s="90">
        <f t="shared" si="17"/>
        <v>100</v>
      </c>
    </row>
    <row r="288" spans="1:9" ht="16.5" customHeight="1">
      <c r="A288" s="69" t="s">
        <v>145</v>
      </c>
      <c r="B288" s="4" t="s">
        <v>13</v>
      </c>
      <c r="C288" s="4" t="s">
        <v>40</v>
      </c>
      <c r="D288" s="4" t="s">
        <v>41</v>
      </c>
      <c r="E288" s="4" t="s">
        <v>159</v>
      </c>
      <c r="F288" s="4" t="s">
        <v>14</v>
      </c>
      <c r="G288" s="39">
        <v>1154.6</v>
      </c>
      <c r="H288" s="89">
        <v>1154.6</v>
      </c>
      <c r="I288" s="90">
        <f t="shared" si="17"/>
        <v>100</v>
      </c>
    </row>
    <row r="289" spans="1:9" ht="31.5" customHeight="1">
      <c r="A289" s="69" t="s">
        <v>228</v>
      </c>
      <c r="B289" s="4" t="s">
        <v>13</v>
      </c>
      <c r="C289" s="4" t="s">
        <v>40</v>
      </c>
      <c r="D289" s="4" t="s">
        <v>41</v>
      </c>
      <c r="E289" s="4" t="s">
        <v>225</v>
      </c>
      <c r="F289" s="4"/>
      <c r="G289" s="39">
        <f>G290</f>
        <v>8893.9</v>
      </c>
      <c r="H289" s="39">
        <f>H290</f>
        <v>8869.3</v>
      </c>
      <c r="I289" s="90">
        <f t="shared" si="17"/>
        <v>99.7</v>
      </c>
    </row>
    <row r="290" spans="1:9" ht="30">
      <c r="A290" s="69" t="s">
        <v>221</v>
      </c>
      <c r="B290" s="4" t="s">
        <v>13</v>
      </c>
      <c r="C290" s="4" t="s">
        <v>40</v>
      </c>
      <c r="D290" s="4" t="s">
        <v>41</v>
      </c>
      <c r="E290" s="4" t="s">
        <v>229</v>
      </c>
      <c r="F290" s="4"/>
      <c r="G290" s="39">
        <f>G291</f>
        <v>8893.9</v>
      </c>
      <c r="H290" s="39">
        <f>H291</f>
        <v>8869.3</v>
      </c>
      <c r="I290" s="90">
        <f t="shared" si="17"/>
        <v>99.7</v>
      </c>
    </row>
    <row r="291" spans="1:9" ht="30">
      <c r="A291" s="69" t="s">
        <v>168</v>
      </c>
      <c r="B291" s="4" t="s">
        <v>13</v>
      </c>
      <c r="C291" s="4" t="s">
        <v>40</v>
      </c>
      <c r="D291" s="4" t="s">
        <v>41</v>
      </c>
      <c r="E291" s="4" t="s">
        <v>229</v>
      </c>
      <c r="F291" s="4" t="s">
        <v>5</v>
      </c>
      <c r="G291" s="39">
        <v>8893.9</v>
      </c>
      <c r="H291" s="89">
        <v>8869.3</v>
      </c>
      <c r="I291" s="90">
        <f t="shared" si="17"/>
        <v>99.7</v>
      </c>
    </row>
    <row r="292" spans="1:9" ht="31.5" customHeight="1">
      <c r="A292" s="69" t="s">
        <v>247</v>
      </c>
      <c r="B292" s="4" t="s">
        <v>13</v>
      </c>
      <c r="C292" s="4" t="s">
        <v>40</v>
      </c>
      <c r="D292" s="4" t="s">
        <v>41</v>
      </c>
      <c r="E292" s="4" t="s">
        <v>303</v>
      </c>
      <c r="F292" s="4"/>
      <c r="G292" s="39">
        <f>G293</f>
        <v>200</v>
      </c>
      <c r="H292" s="39">
        <f>H293</f>
        <v>199.2</v>
      </c>
      <c r="I292" s="90">
        <f t="shared" si="17"/>
        <v>99.6</v>
      </c>
    </row>
    <row r="293" spans="1:9" ht="78" customHeight="1">
      <c r="A293" s="72" t="s">
        <v>382</v>
      </c>
      <c r="B293" s="4" t="s">
        <v>13</v>
      </c>
      <c r="C293" s="4" t="s">
        <v>40</v>
      </c>
      <c r="D293" s="4" t="s">
        <v>41</v>
      </c>
      <c r="E293" s="4" t="s">
        <v>304</v>
      </c>
      <c r="F293" s="4"/>
      <c r="G293" s="39">
        <f>G294</f>
        <v>200</v>
      </c>
      <c r="H293" s="39">
        <f>H294</f>
        <v>199.2</v>
      </c>
      <c r="I293" s="90">
        <f t="shared" si="17"/>
        <v>99.6</v>
      </c>
    </row>
    <row r="294" spans="1:9" ht="30">
      <c r="A294" s="72" t="s">
        <v>143</v>
      </c>
      <c r="B294" s="4" t="s">
        <v>13</v>
      </c>
      <c r="C294" s="4" t="s">
        <v>40</v>
      </c>
      <c r="D294" s="4" t="s">
        <v>41</v>
      </c>
      <c r="E294" s="4" t="s">
        <v>304</v>
      </c>
      <c r="F294" s="4" t="s">
        <v>144</v>
      </c>
      <c r="G294" s="39">
        <v>200</v>
      </c>
      <c r="H294" s="89">
        <v>199.2</v>
      </c>
      <c r="I294" s="90">
        <f t="shared" si="17"/>
        <v>99.6</v>
      </c>
    </row>
    <row r="295" spans="1:9" ht="28.5">
      <c r="A295" s="138" t="s">
        <v>224</v>
      </c>
      <c r="B295" s="5" t="s">
        <v>22</v>
      </c>
      <c r="C295" s="6"/>
      <c r="D295" s="6"/>
      <c r="E295" s="6"/>
      <c r="F295" s="6"/>
      <c r="G295" s="45">
        <f>G296+G374+G378</f>
        <v>403094.4</v>
      </c>
      <c r="H295" s="45">
        <f>H296+H374+H378</f>
        <v>398190.8</v>
      </c>
      <c r="I295" s="91">
        <f t="shared" si="17"/>
        <v>98.8</v>
      </c>
    </row>
    <row r="296" spans="1:9" ht="15">
      <c r="A296" s="69" t="s">
        <v>16</v>
      </c>
      <c r="B296" s="4" t="s">
        <v>22</v>
      </c>
      <c r="C296" s="4" t="s">
        <v>42</v>
      </c>
      <c r="D296" s="4"/>
      <c r="E296" s="4"/>
      <c r="F296" s="4"/>
      <c r="G296" s="39">
        <f>G297+G304+G324+G337</f>
        <v>378990.8</v>
      </c>
      <c r="H296" s="39">
        <f>H297+H304+H324+H337</f>
        <v>374939.1</v>
      </c>
      <c r="I296" s="90">
        <f t="shared" si="17"/>
        <v>98.9</v>
      </c>
    </row>
    <row r="297" spans="1:9" ht="15">
      <c r="A297" s="69" t="s">
        <v>17</v>
      </c>
      <c r="B297" s="4" t="s">
        <v>22</v>
      </c>
      <c r="C297" s="4" t="s">
        <v>42</v>
      </c>
      <c r="D297" s="4" t="s">
        <v>43</v>
      </c>
      <c r="E297" s="4"/>
      <c r="F297" s="4"/>
      <c r="G297" s="39">
        <f>G298+G302</f>
        <v>112032.2</v>
      </c>
      <c r="H297" s="39">
        <f>H298+H302</f>
        <v>111625.1</v>
      </c>
      <c r="I297" s="90">
        <f t="shared" si="17"/>
        <v>99.6</v>
      </c>
    </row>
    <row r="298" spans="1:9" ht="15">
      <c r="A298" s="69" t="s">
        <v>18</v>
      </c>
      <c r="B298" s="4" t="s">
        <v>22</v>
      </c>
      <c r="C298" s="4" t="s">
        <v>42</v>
      </c>
      <c r="D298" s="4" t="s">
        <v>43</v>
      </c>
      <c r="E298" s="4" t="s">
        <v>44</v>
      </c>
      <c r="F298" s="4"/>
      <c r="G298" s="39">
        <f>G299</f>
        <v>111686.8</v>
      </c>
      <c r="H298" s="39">
        <f>H299</f>
        <v>111411.7</v>
      </c>
      <c r="I298" s="90">
        <f t="shared" si="17"/>
        <v>99.8</v>
      </c>
    </row>
    <row r="299" spans="1:9" ht="30">
      <c r="A299" s="69" t="s">
        <v>122</v>
      </c>
      <c r="B299" s="4" t="s">
        <v>22</v>
      </c>
      <c r="C299" s="4" t="s">
        <v>42</v>
      </c>
      <c r="D299" s="4" t="s">
        <v>43</v>
      </c>
      <c r="E299" s="4" t="s">
        <v>150</v>
      </c>
      <c r="F299" s="4"/>
      <c r="G299" s="39">
        <f>G300</f>
        <v>111686.8</v>
      </c>
      <c r="H299" s="39">
        <f>H300</f>
        <v>111411.7</v>
      </c>
      <c r="I299" s="90">
        <f t="shared" si="17"/>
        <v>99.8</v>
      </c>
    </row>
    <row r="300" spans="1:9" ht="30">
      <c r="A300" s="69" t="s">
        <v>168</v>
      </c>
      <c r="B300" s="4" t="s">
        <v>22</v>
      </c>
      <c r="C300" s="4" t="s">
        <v>42</v>
      </c>
      <c r="D300" s="4" t="s">
        <v>43</v>
      </c>
      <c r="E300" s="4" t="s">
        <v>150</v>
      </c>
      <c r="F300" s="4" t="s">
        <v>5</v>
      </c>
      <c r="G300" s="39">
        <v>111686.8</v>
      </c>
      <c r="H300" s="89">
        <v>111411.7</v>
      </c>
      <c r="I300" s="90">
        <f t="shared" si="17"/>
        <v>99.8</v>
      </c>
    </row>
    <row r="301" spans="1:9" ht="120">
      <c r="A301" s="69" t="s">
        <v>455</v>
      </c>
      <c r="B301" s="4" t="s">
        <v>22</v>
      </c>
      <c r="C301" s="4" t="s">
        <v>42</v>
      </c>
      <c r="D301" s="4" t="s">
        <v>43</v>
      </c>
      <c r="E301" s="4" t="s">
        <v>456</v>
      </c>
      <c r="F301" s="4"/>
      <c r="G301" s="39">
        <f>G302</f>
        <v>345.4</v>
      </c>
      <c r="H301" s="39">
        <f>H302</f>
        <v>213.4</v>
      </c>
      <c r="I301" s="90">
        <f t="shared" si="17"/>
        <v>61.8</v>
      </c>
    </row>
    <row r="302" spans="1:9" ht="60">
      <c r="A302" s="145" t="s">
        <v>264</v>
      </c>
      <c r="B302" s="4" t="s">
        <v>22</v>
      </c>
      <c r="C302" s="4" t="s">
        <v>42</v>
      </c>
      <c r="D302" s="4" t="s">
        <v>43</v>
      </c>
      <c r="E302" s="4" t="s">
        <v>265</v>
      </c>
      <c r="F302" s="4"/>
      <c r="G302" s="39">
        <f>G303</f>
        <v>345.4</v>
      </c>
      <c r="H302" s="39">
        <f>H303</f>
        <v>213.4</v>
      </c>
      <c r="I302" s="90">
        <f t="shared" si="17"/>
        <v>61.8</v>
      </c>
    </row>
    <row r="303" spans="1:9" ht="30">
      <c r="A303" s="69" t="s">
        <v>168</v>
      </c>
      <c r="B303" s="4" t="s">
        <v>22</v>
      </c>
      <c r="C303" s="4" t="s">
        <v>42</v>
      </c>
      <c r="D303" s="4" t="s">
        <v>43</v>
      </c>
      <c r="E303" s="4" t="s">
        <v>265</v>
      </c>
      <c r="F303" s="4" t="s">
        <v>5</v>
      </c>
      <c r="G303" s="39">
        <v>345.4</v>
      </c>
      <c r="H303" s="89">
        <v>213.4</v>
      </c>
      <c r="I303" s="90">
        <f t="shared" si="17"/>
        <v>61.8</v>
      </c>
    </row>
    <row r="304" spans="1:9" ht="15.75" customHeight="1">
      <c r="A304" s="69" t="s">
        <v>19</v>
      </c>
      <c r="B304" s="4" t="s">
        <v>22</v>
      </c>
      <c r="C304" s="4" t="s">
        <v>42</v>
      </c>
      <c r="D304" s="4" t="s">
        <v>45</v>
      </c>
      <c r="E304" s="4"/>
      <c r="F304" s="4"/>
      <c r="G304" s="39">
        <f>G305+G308+G311+G321</f>
        <v>224524.7</v>
      </c>
      <c r="H304" s="39">
        <f>H305+H308+H311+H321</f>
        <v>221205.4</v>
      </c>
      <c r="I304" s="90">
        <f t="shared" si="17"/>
        <v>98.5</v>
      </c>
    </row>
    <row r="305" spans="1:9" ht="34.5" customHeight="1">
      <c r="A305" s="69" t="s">
        <v>125</v>
      </c>
      <c r="B305" s="4" t="s">
        <v>22</v>
      </c>
      <c r="C305" s="4" t="s">
        <v>42</v>
      </c>
      <c r="D305" s="4" t="s">
        <v>45</v>
      </c>
      <c r="E305" s="4" t="s">
        <v>46</v>
      </c>
      <c r="F305" s="4"/>
      <c r="G305" s="39">
        <f>G306</f>
        <v>39639</v>
      </c>
      <c r="H305" s="39">
        <f>H306</f>
        <v>39278.6</v>
      </c>
      <c r="I305" s="90">
        <f t="shared" si="17"/>
        <v>99.1</v>
      </c>
    </row>
    <row r="306" spans="1:9" ht="30">
      <c r="A306" s="69" t="s">
        <v>47</v>
      </c>
      <c r="B306" s="4" t="s">
        <v>22</v>
      </c>
      <c r="C306" s="4" t="s">
        <v>42</v>
      </c>
      <c r="D306" s="4" t="s">
        <v>45</v>
      </c>
      <c r="E306" s="4" t="s">
        <v>163</v>
      </c>
      <c r="F306" s="4"/>
      <c r="G306" s="39">
        <f>G307</f>
        <v>39639</v>
      </c>
      <c r="H306" s="39">
        <f>H307</f>
        <v>39278.6</v>
      </c>
      <c r="I306" s="90">
        <f t="shared" si="17"/>
        <v>99.1</v>
      </c>
    </row>
    <row r="307" spans="1:9" ht="30">
      <c r="A307" s="69" t="s">
        <v>149</v>
      </c>
      <c r="B307" s="4" t="s">
        <v>22</v>
      </c>
      <c r="C307" s="4" t="s">
        <v>42</v>
      </c>
      <c r="D307" s="4" t="s">
        <v>45</v>
      </c>
      <c r="E307" s="4" t="s">
        <v>163</v>
      </c>
      <c r="F307" s="4" t="s">
        <v>5</v>
      </c>
      <c r="G307" s="39">
        <v>39639</v>
      </c>
      <c r="H307" s="89">
        <v>39278.6</v>
      </c>
      <c r="I307" s="90">
        <f t="shared" si="17"/>
        <v>99.1</v>
      </c>
    </row>
    <row r="308" spans="1:9" ht="31.5" customHeight="1">
      <c r="A308" s="69" t="s">
        <v>129</v>
      </c>
      <c r="B308" s="4" t="s">
        <v>22</v>
      </c>
      <c r="C308" s="4" t="s">
        <v>42</v>
      </c>
      <c r="D308" s="4" t="s">
        <v>45</v>
      </c>
      <c r="E308" s="4" t="s">
        <v>48</v>
      </c>
      <c r="F308" s="4"/>
      <c r="G308" s="39">
        <f>G309</f>
        <v>39724.7</v>
      </c>
      <c r="H308" s="39">
        <f>H309</f>
        <v>39443.8</v>
      </c>
      <c r="I308" s="90">
        <f t="shared" si="17"/>
        <v>99.3</v>
      </c>
    </row>
    <row r="309" spans="1:9" ht="30.75" customHeight="1">
      <c r="A309" s="69" t="s">
        <v>47</v>
      </c>
      <c r="B309" s="4" t="s">
        <v>22</v>
      </c>
      <c r="C309" s="4" t="s">
        <v>42</v>
      </c>
      <c r="D309" s="4" t="s">
        <v>45</v>
      </c>
      <c r="E309" s="4" t="s">
        <v>164</v>
      </c>
      <c r="F309" s="4"/>
      <c r="G309" s="39">
        <f>G310</f>
        <v>39724.7</v>
      </c>
      <c r="H309" s="39">
        <f>H310</f>
        <v>39443.8</v>
      </c>
      <c r="I309" s="90">
        <f t="shared" si="17"/>
        <v>99.3</v>
      </c>
    </row>
    <row r="310" spans="1:9" ht="30" customHeight="1">
      <c r="A310" s="69" t="s">
        <v>149</v>
      </c>
      <c r="B310" s="4" t="s">
        <v>22</v>
      </c>
      <c r="C310" s="4" t="s">
        <v>42</v>
      </c>
      <c r="D310" s="4" t="s">
        <v>45</v>
      </c>
      <c r="E310" s="4" t="s">
        <v>164</v>
      </c>
      <c r="F310" s="4" t="s">
        <v>5</v>
      </c>
      <c r="G310" s="39">
        <v>39724.7</v>
      </c>
      <c r="H310" s="89">
        <v>39443.8</v>
      </c>
      <c r="I310" s="90">
        <f t="shared" si="17"/>
        <v>99.3</v>
      </c>
    </row>
    <row r="311" spans="1:9" ht="30" customHeight="1">
      <c r="A311" s="69" t="s">
        <v>266</v>
      </c>
      <c r="B311" s="4" t="s">
        <v>22</v>
      </c>
      <c r="C311" s="4" t="s">
        <v>42</v>
      </c>
      <c r="D311" s="4" t="s">
        <v>45</v>
      </c>
      <c r="E311" s="4" t="s">
        <v>267</v>
      </c>
      <c r="F311" s="4"/>
      <c r="G311" s="39">
        <f>G312+G319</f>
        <v>144661</v>
      </c>
      <c r="H311" s="39">
        <f>H312+H319</f>
        <v>142483</v>
      </c>
      <c r="I311" s="90">
        <f t="shared" si="17"/>
        <v>98.5</v>
      </c>
    </row>
    <row r="312" spans="1:9" ht="30" customHeight="1">
      <c r="A312" s="69" t="s">
        <v>268</v>
      </c>
      <c r="B312" s="4" t="s">
        <v>22</v>
      </c>
      <c r="C312" s="4" t="s">
        <v>42</v>
      </c>
      <c r="D312" s="4" t="s">
        <v>45</v>
      </c>
      <c r="E312" s="4" t="s">
        <v>269</v>
      </c>
      <c r="F312" s="4"/>
      <c r="G312" s="39">
        <f>G313</f>
        <v>8774.7</v>
      </c>
      <c r="H312" s="39">
        <f>H313</f>
        <v>6596.7</v>
      </c>
      <c r="I312" s="90">
        <f t="shared" si="17"/>
        <v>75.2</v>
      </c>
    </row>
    <row r="313" spans="1:9" ht="29.25" customHeight="1">
      <c r="A313" s="69" t="s">
        <v>149</v>
      </c>
      <c r="B313" s="4" t="s">
        <v>22</v>
      </c>
      <c r="C313" s="4" t="s">
        <v>42</v>
      </c>
      <c r="D313" s="4" t="s">
        <v>45</v>
      </c>
      <c r="E313" s="4" t="s">
        <v>269</v>
      </c>
      <c r="F313" s="4" t="s">
        <v>5</v>
      </c>
      <c r="G313" s="39">
        <f>G315+G317</f>
        <v>8774.7</v>
      </c>
      <c r="H313" s="39">
        <f>H315+H317</f>
        <v>6596.7</v>
      </c>
      <c r="I313" s="90">
        <f t="shared" si="17"/>
        <v>75.2</v>
      </c>
    </row>
    <row r="314" spans="1:9" ht="30" customHeight="1" hidden="1">
      <c r="A314" s="69" t="s">
        <v>270</v>
      </c>
      <c r="B314" s="4" t="s">
        <v>22</v>
      </c>
      <c r="C314" s="4" t="s">
        <v>42</v>
      </c>
      <c r="D314" s="4" t="s">
        <v>45</v>
      </c>
      <c r="E314" s="4" t="s">
        <v>271</v>
      </c>
      <c r="F314" s="4" t="s">
        <v>5</v>
      </c>
      <c r="G314" s="39"/>
      <c r="H314" s="24"/>
      <c r="I314" s="90" t="e">
        <f t="shared" si="17"/>
        <v>#DIV/0!</v>
      </c>
    </row>
    <row r="315" spans="1:9" ht="47.25" customHeight="1">
      <c r="A315" s="69" t="s">
        <v>383</v>
      </c>
      <c r="B315" s="4" t="s">
        <v>22</v>
      </c>
      <c r="C315" s="4" t="s">
        <v>42</v>
      </c>
      <c r="D315" s="4" t="s">
        <v>45</v>
      </c>
      <c r="E315" s="4" t="s">
        <v>271</v>
      </c>
      <c r="F315" s="4"/>
      <c r="G315" s="39">
        <f>G316</f>
        <v>7149.1</v>
      </c>
      <c r="H315" s="39">
        <f>H316</f>
        <v>5095.3</v>
      </c>
      <c r="I315" s="90">
        <f t="shared" si="17"/>
        <v>71.3</v>
      </c>
    </row>
    <row r="316" spans="1:9" ht="40.5" customHeight="1">
      <c r="A316" s="69" t="s">
        <v>149</v>
      </c>
      <c r="B316" s="4" t="s">
        <v>22</v>
      </c>
      <c r="C316" s="4" t="s">
        <v>42</v>
      </c>
      <c r="D316" s="4" t="s">
        <v>45</v>
      </c>
      <c r="E316" s="4" t="s">
        <v>271</v>
      </c>
      <c r="F316" s="4" t="s">
        <v>5</v>
      </c>
      <c r="G316" s="39">
        <v>7149.1</v>
      </c>
      <c r="H316" s="89">
        <v>5095.3</v>
      </c>
      <c r="I316" s="90">
        <f t="shared" si="17"/>
        <v>71.3</v>
      </c>
    </row>
    <row r="317" spans="1:9" ht="51" customHeight="1">
      <c r="A317" s="69" t="s">
        <v>384</v>
      </c>
      <c r="B317" s="4" t="s">
        <v>22</v>
      </c>
      <c r="C317" s="4" t="s">
        <v>42</v>
      </c>
      <c r="D317" s="4" t="s">
        <v>45</v>
      </c>
      <c r="E317" s="4" t="s">
        <v>272</v>
      </c>
      <c r="F317" s="4"/>
      <c r="G317" s="39">
        <f>G318</f>
        <v>1625.6</v>
      </c>
      <c r="H317" s="39">
        <f>H318</f>
        <v>1501.4</v>
      </c>
      <c r="I317" s="90">
        <f t="shared" si="17"/>
        <v>92.4</v>
      </c>
    </row>
    <row r="318" spans="1:9" ht="31.5" customHeight="1">
      <c r="A318" s="69" t="s">
        <v>149</v>
      </c>
      <c r="B318" s="4" t="s">
        <v>22</v>
      </c>
      <c r="C318" s="4" t="s">
        <v>42</v>
      </c>
      <c r="D318" s="4" t="s">
        <v>45</v>
      </c>
      <c r="E318" s="4" t="s">
        <v>272</v>
      </c>
      <c r="F318" s="4" t="s">
        <v>5</v>
      </c>
      <c r="G318" s="39">
        <v>1625.6</v>
      </c>
      <c r="H318" s="89">
        <v>1501.4</v>
      </c>
      <c r="I318" s="90">
        <f t="shared" si="17"/>
        <v>92.4</v>
      </c>
    </row>
    <row r="319" spans="1:9" ht="47.25" customHeight="1">
      <c r="A319" s="69" t="s">
        <v>273</v>
      </c>
      <c r="B319" s="4" t="s">
        <v>22</v>
      </c>
      <c r="C319" s="4" t="s">
        <v>42</v>
      </c>
      <c r="D319" s="4" t="s">
        <v>45</v>
      </c>
      <c r="E319" s="4" t="s">
        <v>274</v>
      </c>
      <c r="F319" s="4"/>
      <c r="G319" s="39">
        <f>G320</f>
        <v>135886.3</v>
      </c>
      <c r="H319" s="39">
        <f>H320</f>
        <v>135886.3</v>
      </c>
      <c r="I319" s="90">
        <f t="shared" si="17"/>
        <v>100</v>
      </c>
    </row>
    <row r="320" spans="1:9" ht="30" customHeight="1">
      <c r="A320" s="69" t="s">
        <v>149</v>
      </c>
      <c r="B320" s="4" t="s">
        <v>22</v>
      </c>
      <c r="C320" s="4" t="s">
        <v>42</v>
      </c>
      <c r="D320" s="4" t="s">
        <v>45</v>
      </c>
      <c r="E320" s="4" t="s">
        <v>274</v>
      </c>
      <c r="F320" s="4" t="s">
        <v>5</v>
      </c>
      <c r="G320" s="39">
        <v>135886.3</v>
      </c>
      <c r="H320" s="39">
        <v>135886.3</v>
      </c>
      <c r="I320" s="90">
        <f t="shared" si="17"/>
        <v>100</v>
      </c>
    </row>
    <row r="321" spans="1:9" ht="30" customHeight="1">
      <c r="A321" s="69" t="s">
        <v>110</v>
      </c>
      <c r="B321" s="4" t="s">
        <v>22</v>
      </c>
      <c r="C321" s="4" t="s">
        <v>42</v>
      </c>
      <c r="D321" s="4" t="s">
        <v>45</v>
      </c>
      <c r="E321" s="4" t="s">
        <v>111</v>
      </c>
      <c r="F321" s="4"/>
      <c r="G321" s="77">
        <f>G322</f>
        <v>500</v>
      </c>
      <c r="H321" s="77">
        <f>H322</f>
        <v>0</v>
      </c>
      <c r="I321" s="90">
        <f t="shared" si="17"/>
        <v>0</v>
      </c>
    </row>
    <row r="322" spans="1:9" ht="50.25" customHeight="1">
      <c r="A322" s="69" t="s">
        <v>377</v>
      </c>
      <c r="B322" s="4" t="s">
        <v>22</v>
      </c>
      <c r="C322" s="4" t="s">
        <v>42</v>
      </c>
      <c r="D322" s="4" t="s">
        <v>45</v>
      </c>
      <c r="E322" s="4" t="s">
        <v>223</v>
      </c>
      <c r="F322" s="4"/>
      <c r="G322" s="39">
        <f>G323</f>
        <v>500</v>
      </c>
      <c r="H322" s="39">
        <f>H323</f>
        <v>0</v>
      </c>
      <c r="I322" s="90">
        <f t="shared" si="17"/>
        <v>0</v>
      </c>
    </row>
    <row r="323" spans="1:9" ht="30" customHeight="1">
      <c r="A323" s="69" t="s">
        <v>146</v>
      </c>
      <c r="B323" s="4" t="s">
        <v>22</v>
      </c>
      <c r="C323" s="4" t="s">
        <v>42</v>
      </c>
      <c r="D323" s="4" t="s">
        <v>45</v>
      </c>
      <c r="E323" s="51" t="s">
        <v>223</v>
      </c>
      <c r="F323" s="4" t="s">
        <v>144</v>
      </c>
      <c r="G323" s="39">
        <v>500</v>
      </c>
      <c r="H323" s="90">
        <v>0</v>
      </c>
      <c r="I323" s="90">
        <f t="shared" si="17"/>
        <v>0</v>
      </c>
    </row>
    <row r="324" spans="1:9" ht="17.25" customHeight="1">
      <c r="A324" s="69" t="s">
        <v>49</v>
      </c>
      <c r="B324" s="4" t="s">
        <v>22</v>
      </c>
      <c r="C324" s="4" t="s">
        <v>42</v>
      </c>
      <c r="D324" s="4" t="s">
        <v>50</v>
      </c>
      <c r="E324" s="4"/>
      <c r="F324" s="4"/>
      <c r="G324" s="39">
        <f>G325+G327+G330</f>
        <v>11141.6</v>
      </c>
      <c r="H324" s="39">
        <f>H325+H327+H330</f>
        <v>11131.1</v>
      </c>
      <c r="I324" s="90">
        <f t="shared" si="17"/>
        <v>99.9</v>
      </c>
    </row>
    <row r="325" spans="1:9" ht="17.25" customHeight="1">
      <c r="A325" s="72" t="s">
        <v>292</v>
      </c>
      <c r="B325" s="4" t="s">
        <v>22</v>
      </c>
      <c r="C325" s="4" t="s">
        <v>42</v>
      </c>
      <c r="D325" s="4" t="s">
        <v>50</v>
      </c>
      <c r="E325" s="4" t="s">
        <v>293</v>
      </c>
      <c r="F325" s="63"/>
      <c r="G325" s="39">
        <f>G326</f>
        <v>746.4</v>
      </c>
      <c r="H325" s="39">
        <f>H326</f>
        <v>746.4</v>
      </c>
      <c r="I325" s="90">
        <f t="shared" si="17"/>
        <v>100</v>
      </c>
    </row>
    <row r="326" spans="1:9" ht="31.5" customHeight="1">
      <c r="A326" s="72" t="s">
        <v>146</v>
      </c>
      <c r="B326" s="4" t="s">
        <v>22</v>
      </c>
      <c r="C326" s="4" t="s">
        <v>42</v>
      </c>
      <c r="D326" s="4" t="s">
        <v>50</v>
      </c>
      <c r="E326" s="4" t="s">
        <v>293</v>
      </c>
      <c r="F326" s="63" t="s">
        <v>144</v>
      </c>
      <c r="G326" s="39">
        <v>746.4</v>
      </c>
      <c r="H326" s="89">
        <v>746.4</v>
      </c>
      <c r="I326" s="90">
        <f t="shared" si="17"/>
        <v>100</v>
      </c>
    </row>
    <row r="327" spans="1:9" ht="32.25" customHeight="1">
      <c r="A327" s="69" t="s">
        <v>112</v>
      </c>
      <c r="B327" s="4" t="s">
        <v>22</v>
      </c>
      <c r="C327" s="4" t="s">
        <v>42</v>
      </c>
      <c r="D327" s="4" t="s">
        <v>50</v>
      </c>
      <c r="E327" s="4" t="s">
        <v>165</v>
      </c>
      <c r="F327" s="4"/>
      <c r="G327" s="39">
        <f>G328</f>
        <v>1697.4</v>
      </c>
      <c r="H327" s="39">
        <f>H328</f>
        <v>1687.1</v>
      </c>
      <c r="I327" s="90">
        <f t="shared" si="17"/>
        <v>99.4</v>
      </c>
    </row>
    <row r="328" spans="1:9" ht="33" customHeight="1">
      <c r="A328" s="69" t="s">
        <v>47</v>
      </c>
      <c r="B328" s="4" t="s">
        <v>22</v>
      </c>
      <c r="C328" s="4" t="s">
        <v>42</v>
      </c>
      <c r="D328" s="4" t="s">
        <v>50</v>
      </c>
      <c r="E328" s="4" t="s">
        <v>166</v>
      </c>
      <c r="F328" s="4"/>
      <c r="G328" s="39">
        <f>G329</f>
        <v>1697.4</v>
      </c>
      <c r="H328" s="39">
        <f>H329</f>
        <v>1687.1</v>
      </c>
      <c r="I328" s="90">
        <f t="shared" si="17"/>
        <v>99.4</v>
      </c>
    </row>
    <row r="329" spans="1:9" ht="29.25" customHeight="1">
      <c r="A329" s="69" t="s">
        <v>149</v>
      </c>
      <c r="B329" s="4" t="s">
        <v>22</v>
      </c>
      <c r="C329" s="4" t="s">
        <v>42</v>
      </c>
      <c r="D329" s="4" t="s">
        <v>50</v>
      </c>
      <c r="E329" s="4" t="s">
        <v>166</v>
      </c>
      <c r="F329" s="4" t="s">
        <v>5</v>
      </c>
      <c r="G329" s="39">
        <v>1697.4</v>
      </c>
      <c r="H329" s="89">
        <v>1687.1</v>
      </c>
      <c r="I329" s="90">
        <f t="shared" si="17"/>
        <v>99.4</v>
      </c>
    </row>
    <row r="330" spans="1:9" ht="61.5" customHeight="1">
      <c r="A330" s="69" t="s">
        <v>406</v>
      </c>
      <c r="B330" s="4" t="s">
        <v>22</v>
      </c>
      <c r="C330" s="4" t="s">
        <v>42</v>
      </c>
      <c r="D330" s="4" t="s">
        <v>50</v>
      </c>
      <c r="E330" s="4" t="s">
        <v>405</v>
      </c>
      <c r="F330" s="4"/>
      <c r="G330" s="39">
        <f>G331+G333+G335</f>
        <v>8697.8</v>
      </c>
      <c r="H330" s="39">
        <f>H331+H333+H335</f>
        <v>8697.6</v>
      </c>
      <c r="I330" s="90">
        <f t="shared" si="17"/>
        <v>100</v>
      </c>
    </row>
    <row r="331" spans="1:9" ht="62.25" customHeight="1">
      <c r="A331" s="69" t="s">
        <v>407</v>
      </c>
      <c r="B331" s="4" t="s">
        <v>22</v>
      </c>
      <c r="C331" s="4" t="s">
        <v>42</v>
      </c>
      <c r="D331" s="4" t="s">
        <v>50</v>
      </c>
      <c r="E331" s="4" t="s">
        <v>404</v>
      </c>
      <c r="F331" s="4"/>
      <c r="G331" s="39">
        <f>G332</f>
        <v>500</v>
      </c>
      <c r="H331" s="39">
        <f>H332</f>
        <v>500</v>
      </c>
      <c r="I331" s="90">
        <f t="shared" si="17"/>
        <v>100</v>
      </c>
    </row>
    <row r="332" spans="1:9" ht="29.25" customHeight="1">
      <c r="A332" s="69" t="s">
        <v>149</v>
      </c>
      <c r="B332" s="4" t="s">
        <v>22</v>
      </c>
      <c r="C332" s="4" t="s">
        <v>42</v>
      </c>
      <c r="D332" s="4" t="s">
        <v>50</v>
      </c>
      <c r="E332" s="4" t="s">
        <v>404</v>
      </c>
      <c r="F332" s="4" t="s">
        <v>5</v>
      </c>
      <c r="G332" s="39">
        <v>500</v>
      </c>
      <c r="H332" s="90">
        <v>500</v>
      </c>
      <c r="I332" s="90">
        <f t="shared" si="17"/>
        <v>100</v>
      </c>
    </row>
    <row r="333" spans="1:9" ht="78" customHeight="1">
      <c r="A333" s="69" t="s">
        <v>410</v>
      </c>
      <c r="B333" s="4" t="s">
        <v>22</v>
      </c>
      <c r="C333" s="4" t="s">
        <v>42</v>
      </c>
      <c r="D333" s="4" t="s">
        <v>50</v>
      </c>
      <c r="E333" s="4" t="s">
        <v>408</v>
      </c>
      <c r="F333" s="4"/>
      <c r="G333" s="39">
        <f>G334</f>
        <v>7332.7</v>
      </c>
      <c r="H333" s="39">
        <f>H334</f>
        <v>7332.7</v>
      </c>
      <c r="I333" s="90">
        <f t="shared" si="17"/>
        <v>100</v>
      </c>
    </row>
    <row r="334" spans="1:9" ht="29.25" customHeight="1">
      <c r="A334" s="69" t="s">
        <v>149</v>
      </c>
      <c r="B334" s="4" t="s">
        <v>22</v>
      </c>
      <c r="C334" s="4" t="s">
        <v>42</v>
      </c>
      <c r="D334" s="4" t="s">
        <v>50</v>
      </c>
      <c r="E334" s="4" t="s">
        <v>408</v>
      </c>
      <c r="F334" s="4" t="s">
        <v>5</v>
      </c>
      <c r="G334" s="39">
        <v>7332.7</v>
      </c>
      <c r="H334" s="89">
        <v>7332.7</v>
      </c>
      <c r="I334" s="90">
        <f aca="true" t="shared" si="19" ref="I334:I397">H334/G334*100</f>
        <v>100</v>
      </c>
    </row>
    <row r="335" spans="1:9" ht="75" customHeight="1">
      <c r="A335" s="69" t="s">
        <v>411</v>
      </c>
      <c r="B335" s="4" t="s">
        <v>22</v>
      </c>
      <c r="C335" s="4" t="s">
        <v>42</v>
      </c>
      <c r="D335" s="4" t="s">
        <v>50</v>
      </c>
      <c r="E335" s="4" t="s">
        <v>409</v>
      </c>
      <c r="F335" s="4"/>
      <c r="G335" s="39">
        <f>G336</f>
        <v>865.1</v>
      </c>
      <c r="H335" s="39">
        <f>H336</f>
        <v>864.9</v>
      </c>
      <c r="I335" s="90">
        <f t="shared" si="19"/>
        <v>100</v>
      </c>
    </row>
    <row r="336" spans="1:9" ht="29.25" customHeight="1">
      <c r="A336" s="69" t="s">
        <v>149</v>
      </c>
      <c r="B336" s="4" t="s">
        <v>22</v>
      </c>
      <c r="C336" s="4" t="s">
        <v>42</v>
      </c>
      <c r="D336" s="4" t="s">
        <v>50</v>
      </c>
      <c r="E336" s="4" t="s">
        <v>409</v>
      </c>
      <c r="F336" s="4" t="s">
        <v>5</v>
      </c>
      <c r="G336" s="39">
        <v>865.1</v>
      </c>
      <c r="H336" s="89">
        <v>864.9</v>
      </c>
      <c r="I336" s="90">
        <f t="shared" si="19"/>
        <v>100</v>
      </c>
    </row>
    <row r="337" spans="1:9" ht="15">
      <c r="A337" s="69" t="s">
        <v>51</v>
      </c>
      <c r="B337" s="4" t="s">
        <v>22</v>
      </c>
      <c r="C337" s="4" t="s">
        <v>42</v>
      </c>
      <c r="D337" s="4" t="s">
        <v>52</v>
      </c>
      <c r="E337" s="4"/>
      <c r="F337" s="4"/>
      <c r="G337" s="39">
        <f>G338+G341+G347+G353+G349+G351</f>
        <v>31292.3</v>
      </c>
      <c r="H337" s="39">
        <f>H338+H341+H347+H353+H349+H351</f>
        <v>30977.5</v>
      </c>
      <c r="I337" s="90">
        <f t="shared" si="19"/>
        <v>99</v>
      </c>
    </row>
    <row r="338" spans="1:9" ht="79.5" customHeight="1">
      <c r="A338" s="72" t="s">
        <v>147</v>
      </c>
      <c r="B338" s="4" t="s">
        <v>22</v>
      </c>
      <c r="C338" s="4" t="s">
        <v>42</v>
      </c>
      <c r="D338" s="4" t="s">
        <v>52</v>
      </c>
      <c r="E338" s="4" t="s">
        <v>153</v>
      </c>
      <c r="F338" s="4"/>
      <c r="G338" s="39">
        <f>G339</f>
        <v>5221</v>
      </c>
      <c r="H338" s="39">
        <f>H339</f>
        <v>5198.3</v>
      </c>
      <c r="I338" s="90">
        <f t="shared" si="19"/>
        <v>99.6</v>
      </c>
    </row>
    <row r="339" spans="1:9" ht="15">
      <c r="A339" s="72" t="s">
        <v>24</v>
      </c>
      <c r="B339" s="4" t="s">
        <v>22</v>
      </c>
      <c r="C339" s="4" t="s">
        <v>42</v>
      </c>
      <c r="D339" s="4" t="s">
        <v>52</v>
      </c>
      <c r="E339" s="4" t="s">
        <v>153</v>
      </c>
      <c r="F339" s="4"/>
      <c r="G339" s="39">
        <f>G340</f>
        <v>5221</v>
      </c>
      <c r="H339" s="39">
        <f>H340</f>
        <v>5198.3</v>
      </c>
      <c r="I339" s="90">
        <f t="shared" si="19"/>
        <v>99.6</v>
      </c>
    </row>
    <row r="340" spans="1:9" ht="30">
      <c r="A340" s="72" t="s">
        <v>146</v>
      </c>
      <c r="B340" s="4" t="s">
        <v>22</v>
      </c>
      <c r="C340" s="4" t="s">
        <v>42</v>
      </c>
      <c r="D340" s="4" t="s">
        <v>52</v>
      </c>
      <c r="E340" s="4" t="s">
        <v>153</v>
      </c>
      <c r="F340" s="4" t="s">
        <v>144</v>
      </c>
      <c r="G340" s="39">
        <v>5221</v>
      </c>
      <c r="H340" s="89">
        <v>5198.3</v>
      </c>
      <c r="I340" s="90">
        <f t="shared" si="19"/>
        <v>99.6</v>
      </c>
    </row>
    <row r="341" spans="1:9" ht="94.5" customHeight="1">
      <c r="A341" s="69" t="s">
        <v>103</v>
      </c>
      <c r="B341" s="4" t="s">
        <v>22</v>
      </c>
      <c r="C341" s="4" t="s">
        <v>42</v>
      </c>
      <c r="D341" s="4" t="s">
        <v>52</v>
      </c>
      <c r="E341" s="4" t="s">
        <v>54</v>
      </c>
      <c r="F341" s="4"/>
      <c r="G341" s="39">
        <f>G342</f>
        <v>15260.8</v>
      </c>
      <c r="H341" s="39">
        <f>H342</f>
        <v>15036.7</v>
      </c>
      <c r="I341" s="90">
        <f t="shared" si="19"/>
        <v>98.5</v>
      </c>
    </row>
    <row r="342" spans="1:9" ht="32.25" customHeight="1">
      <c r="A342" s="69" t="s">
        <v>47</v>
      </c>
      <c r="B342" s="4" t="s">
        <v>22</v>
      </c>
      <c r="C342" s="4" t="s">
        <v>42</v>
      </c>
      <c r="D342" s="4" t="s">
        <v>52</v>
      </c>
      <c r="E342" s="4" t="s">
        <v>167</v>
      </c>
      <c r="F342" s="4"/>
      <c r="G342" s="39">
        <f>G344</f>
        <v>15260.8</v>
      </c>
      <c r="H342" s="39">
        <f>H344</f>
        <v>15036.7</v>
      </c>
      <c r="I342" s="90">
        <f t="shared" si="19"/>
        <v>98.5</v>
      </c>
    </row>
    <row r="343" spans="1:9" ht="33" customHeight="1" hidden="1">
      <c r="A343" s="69" t="s">
        <v>84</v>
      </c>
      <c r="B343" s="4" t="s">
        <v>22</v>
      </c>
      <c r="C343" s="4" t="s">
        <v>42</v>
      </c>
      <c r="D343" s="4" t="s">
        <v>52</v>
      </c>
      <c r="E343" s="4" t="s">
        <v>111</v>
      </c>
      <c r="F343" s="4" t="s">
        <v>53</v>
      </c>
      <c r="G343" s="39" t="e">
        <f>#REF!+#REF!+#REF!</f>
        <v>#REF!</v>
      </c>
      <c r="H343" s="24"/>
      <c r="I343" s="90" t="e">
        <f t="shared" si="19"/>
        <v>#REF!</v>
      </c>
    </row>
    <row r="344" spans="1:9" ht="37.5" customHeight="1">
      <c r="A344" s="69" t="s">
        <v>168</v>
      </c>
      <c r="B344" s="4" t="s">
        <v>22</v>
      </c>
      <c r="C344" s="4" t="s">
        <v>42</v>
      </c>
      <c r="D344" s="4" t="s">
        <v>52</v>
      </c>
      <c r="E344" s="4" t="s">
        <v>167</v>
      </c>
      <c r="F344" s="4" t="s">
        <v>5</v>
      </c>
      <c r="G344" s="39">
        <v>15260.8</v>
      </c>
      <c r="H344" s="89">
        <v>15036.7</v>
      </c>
      <c r="I344" s="90">
        <f t="shared" si="19"/>
        <v>98.5</v>
      </c>
    </row>
    <row r="345" spans="1:9" ht="111" customHeight="1">
      <c r="A345" s="69" t="s">
        <v>455</v>
      </c>
      <c r="B345" s="4" t="s">
        <v>22</v>
      </c>
      <c r="C345" s="4" t="s">
        <v>42</v>
      </c>
      <c r="D345" s="4" t="s">
        <v>52</v>
      </c>
      <c r="E345" s="4" t="s">
        <v>456</v>
      </c>
      <c r="F345" s="4"/>
      <c r="G345" s="39">
        <f aca="true" t="shared" si="20" ref="G345:H347">G346</f>
        <v>2056.1</v>
      </c>
      <c r="H345" s="39">
        <f t="shared" si="20"/>
        <v>2054.6</v>
      </c>
      <c r="I345" s="90">
        <f t="shared" si="19"/>
        <v>99.9</v>
      </c>
    </row>
    <row r="346" spans="1:9" ht="37.5" customHeight="1">
      <c r="A346" s="72" t="s">
        <v>289</v>
      </c>
      <c r="B346" s="4" t="s">
        <v>22</v>
      </c>
      <c r="C346" s="4" t="s">
        <v>42</v>
      </c>
      <c r="D346" s="4" t="s">
        <v>52</v>
      </c>
      <c r="E346" s="4" t="s">
        <v>280</v>
      </c>
      <c r="F346" s="4" t="s">
        <v>130</v>
      </c>
      <c r="G346" s="39">
        <f t="shared" si="20"/>
        <v>2056.1</v>
      </c>
      <c r="H346" s="39">
        <f t="shared" si="20"/>
        <v>2054.6</v>
      </c>
      <c r="I346" s="90">
        <f t="shared" si="19"/>
        <v>99.9</v>
      </c>
    </row>
    <row r="347" spans="1:9" ht="57" customHeight="1">
      <c r="A347" s="72" t="s">
        <v>287</v>
      </c>
      <c r="B347" s="4" t="s">
        <v>22</v>
      </c>
      <c r="C347" s="4" t="s">
        <v>42</v>
      </c>
      <c r="D347" s="4" t="s">
        <v>52</v>
      </c>
      <c r="E347" s="4" t="s">
        <v>288</v>
      </c>
      <c r="F347" s="4"/>
      <c r="G347" s="39">
        <f t="shared" si="20"/>
        <v>2056.1</v>
      </c>
      <c r="H347" s="39">
        <f t="shared" si="20"/>
        <v>2054.6</v>
      </c>
      <c r="I347" s="90">
        <f t="shared" si="19"/>
        <v>99.9</v>
      </c>
    </row>
    <row r="348" spans="1:9" ht="37.5" customHeight="1">
      <c r="A348" s="72" t="s">
        <v>146</v>
      </c>
      <c r="B348" s="4" t="s">
        <v>22</v>
      </c>
      <c r="C348" s="4" t="s">
        <v>42</v>
      </c>
      <c r="D348" s="4" t="s">
        <v>52</v>
      </c>
      <c r="E348" s="4" t="s">
        <v>288</v>
      </c>
      <c r="F348" s="4" t="s">
        <v>144</v>
      </c>
      <c r="G348" s="39">
        <v>2056.1</v>
      </c>
      <c r="H348" s="89">
        <v>2054.6</v>
      </c>
      <c r="I348" s="90">
        <f t="shared" si="19"/>
        <v>99.9</v>
      </c>
    </row>
    <row r="349" spans="1:9" ht="46.5" customHeight="1">
      <c r="A349" s="69" t="s">
        <v>373</v>
      </c>
      <c r="B349" s="4" t="s">
        <v>22</v>
      </c>
      <c r="C349" s="4" t="s">
        <v>42</v>
      </c>
      <c r="D349" s="4" t="s">
        <v>52</v>
      </c>
      <c r="E349" s="4" t="s">
        <v>374</v>
      </c>
      <c r="F349" s="4"/>
      <c r="G349" s="39">
        <f>G350</f>
        <v>326.5</v>
      </c>
      <c r="H349" s="39">
        <f>H350</f>
        <v>326.5</v>
      </c>
      <c r="I349" s="90">
        <f t="shared" si="19"/>
        <v>100</v>
      </c>
    </row>
    <row r="350" spans="1:9" ht="37.5" customHeight="1">
      <c r="A350" s="69" t="s">
        <v>146</v>
      </c>
      <c r="B350" s="4" t="s">
        <v>22</v>
      </c>
      <c r="C350" s="4" t="s">
        <v>42</v>
      </c>
      <c r="D350" s="4" t="s">
        <v>52</v>
      </c>
      <c r="E350" s="4" t="s">
        <v>374</v>
      </c>
      <c r="F350" s="4" t="s">
        <v>144</v>
      </c>
      <c r="G350" s="39">
        <v>326.5</v>
      </c>
      <c r="H350" s="89">
        <v>326.5</v>
      </c>
      <c r="I350" s="90">
        <f t="shared" si="19"/>
        <v>100</v>
      </c>
    </row>
    <row r="351" spans="1:9" ht="62.25" customHeight="1">
      <c r="A351" s="69" t="s">
        <v>413</v>
      </c>
      <c r="B351" s="4" t="s">
        <v>22</v>
      </c>
      <c r="C351" s="4" t="s">
        <v>42</v>
      </c>
      <c r="D351" s="4" t="s">
        <v>52</v>
      </c>
      <c r="E351" s="4" t="s">
        <v>412</v>
      </c>
      <c r="F351" s="4"/>
      <c r="G351" s="39">
        <f>G352</f>
        <v>1161</v>
      </c>
      <c r="H351" s="39">
        <f>H352</f>
        <v>1161</v>
      </c>
      <c r="I351" s="90">
        <f t="shared" si="19"/>
        <v>100</v>
      </c>
    </row>
    <row r="352" spans="1:9" ht="37.5" customHeight="1">
      <c r="A352" s="69" t="s">
        <v>146</v>
      </c>
      <c r="B352" s="4" t="s">
        <v>22</v>
      </c>
      <c r="C352" s="4" t="s">
        <v>42</v>
      </c>
      <c r="D352" s="4" t="s">
        <v>52</v>
      </c>
      <c r="E352" s="4" t="s">
        <v>412</v>
      </c>
      <c r="F352" s="4" t="s">
        <v>144</v>
      </c>
      <c r="G352" s="39">
        <v>1161</v>
      </c>
      <c r="H352" s="90">
        <v>1161</v>
      </c>
      <c r="I352" s="90">
        <f t="shared" si="19"/>
        <v>100</v>
      </c>
    </row>
    <row r="353" spans="1:9" ht="37.5" customHeight="1">
      <c r="A353" s="69" t="s">
        <v>247</v>
      </c>
      <c r="B353" s="4" t="s">
        <v>22</v>
      </c>
      <c r="C353" s="4" t="s">
        <v>42</v>
      </c>
      <c r="D353" s="4" t="s">
        <v>52</v>
      </c>
      <c r="E353" s="4" t="s">
        <v>111</v>
      </c>
      <c r="F353" s="4"/>
      <c r="G353" s="39">
        <f>G354+G356+G358+G360+G362+G364+G368+G370+G366+G372</f>
        <v>7266.9</v>
      </c>
      <c r="H353" s="39">
        <f>H354+H356+H358+H360+H362+H364+H368+H370+H366+H372</f>
        <v>7200.4</v>
      </c>
      <c r="I353" s="90">
        <f t="shared" si="19"/>
        <v>99.1</v>
      </c>
    </row>
    <row r="354" spans="1:9" ht="27" customHeight="1">
      <c r="A354" s="69" t="s">
        <v>294</v>
      </c>
      <c r="B354" s="4" t="s">
        <v>22</v>
      </c>
      <c r="C354" s="4" t="s">
        <v>42</v>
      </c>
      <c r="D354" s="4" t="s">
        <v>52</v>
      </c>
      <c r="E354" s="4" t="s">
        <v>295</v>
      </c>
      <c r="F354" s="4"/>
      <c r="G354" s="39">
        <f>G355</f>
        <v>402</v>
      </c>
      <c r="H354" s="39">
        <f>H355</f>
        <v>398.7</v>
      </c>
      <c r="I354" s="90">
        <f t="shared" si="19"/>
        <v>99.2</v>
      </c>
    </row>
    <row r="355" spans="1:9" ht="37.5" customHeight="1">
      <c r="A355" s="139" t="s">
        <v>146</v>
      </c>
      <c r="B355" s="4" t="s">
        <v>22</v>
      </c>
      <c r="C355" s="4" t="s">
        <v>42</v>
      </c>
      <c r="D355" s="4" t="s">
        <v>52</v>
      </c>
      <c r="E355" s="4" t="s">
        <v>295</v>
      </c>
      <c r="F355" s="4" t="s">
        <v>144</v>
      </c>
      <c r="G355" s="39">
        <v>402</v>
      </c>
      <c r="H355" s="89">
        <v>398.7</v>
      </c>
      <c r="I355" s="90">
        <f t="shared" si="19"/>
        <v>99.2</v>
      </c>
    </row>
    <row r="356" spans="1:9" ht="45" customHeight="1">
      <c r="A356" s="69" t="s">
        <v>385</v>
      </c>
      <c r="B356" s="4" t="s">
        <v>22</v>
      </c>
      <c r="C356" s="4" t="s">
        <v>42</v>
      </c>
      <c r="D356" s="4" t="s">
        <v>52</v>
      </c>
      <c r="E356" s="4" t="s">
        <v>296</v>
      </c>
      <c r="F356" s="4"/>
      <c r="G356" s="39">
        <f>G357</f>
        <v>400</v>
      </c>
      <c r="H356" s="39">
        <f>H357</f>
        <v>400</v>
      </c>
      <c r="I356" s="90">
        <f t="shared" si="19"/>
        <v>100</v>
      </c>
    </row>
    <row r="357" spans="1:9" ht="37.5" customHeight="1">
      <c r="A357" s="139" t="s">
        <v>146</v>
      </c>
      <c r="B357" s="4" t="s">
        <v>22</v>
      </c>
      <c r="C357" s="4" t="s">
        <v>42</v>
      </c>
      <c r="D357" s="4" t="s">
        <v>52</v>
      </c>
      <c r="E357" s="4" t="s">
        <v>296</v>
      </c>
      <c r="F357" s="4" t="s">
        <v>144</v>
      </c>
      <c r="G357" s="39">
        <v>400</v>
      </c>
      <c r="H357" s="90">
        <v>400</v>
      </c>
      <c r="I357" s="90">
        <f t="shared" si="19"/>
        <v>100</v>
      </c>
    </row>
    <row r="358" spans="1:9" ht="37.5" customHeight="1">
      <c r="A358" s="69" t="s">
        <v>297</v>
      </c>
      <c r="B358" s="4" t="s">
        <v>22</v>
      </c>
      <c r="C358" s="4" t="s">
        <v>42</v>
      </c>
      <c r="D358" s="4" t="s">
        <v>52</v>
      </c>
      <c r="E358" s="4" t="s">
        <v>298</v>
      </c>
      <c r="F358" s="4"/>
      <c r="G358" s="39">
        <f>G359</f>
        <v>768.2</v>
      </c>
      <c r="H358" s="39">
        <f>H359</f>
        <v>768.2</v>
      </c>
      <c r="I358" s="90">
        <f t="shared" si="19"/>
        <v>100</v>
      </c>
    </row>
    <row r="359" spans="1:9" ht="37.5" customHeight="1">
      <c r="A359" s="72" t="s">
        <v>146</v>
      </c>
      <c r="B359" s="4" t="s">
        <v>22</v>
      </c>
      <c r="C359" s="4" t="s">
        <v>42</v>
      </c>
      <c r="D359" s="4" t="s">
        <v>52</v>
      </c>
      <c r="E359" s="4" t="s">
        <v>298</v>
      </c>
      <c r="F359" s="4" t="s">
        <v>144</v>
      </c>
      <c r="G359" s="39">
        <v>768.2</v>
      </c>
      <c r="H359" s="89">
        <v>768.2</v>
      </c>
      <c r="I359" s="90">
        <f t="shared" si="19"/>
        <v>100</v>
      </c>
    </row>
    <row r="360" spans="1:9" ht="37.5" customHeight="1">
      <c r="A360" s="69" t="s">
        <v>386</v>
      </c>
      <c r="B360" s="4" t="s">
        <v>22</v>
      </c>
      <c r="C360" s="4" t="s">
        <v>42</v>
      </c>
      <c r="D360" s="4" t="s">
        <v>52</v>
      </c>
      <c r="E360" s="4" t="s">
        <v>299</v>
      </c>
      <c r="F360" s="4"/>
      <c r="G360" s="39">
        <f>G361</f>
        <v>3317.5</v>
      </c>
      <c r="H360" s="39">
        <f>H361</f>
        <v>3256.2</v>
      </c>
      <c r="I360" s="90">
        <f t="shared" si="19"/>
        <v>98.2</v>
      </c>
    </row>
    <row r="361" spans="1:9" ht="37.5" customHeight="1">
      <c r="A361" s="72" t="s">
        <v>146</v>
      </c>
      <c r="B361" s="4" t="s">
        <v>22</v>
      </c>
      <c r="C361" s="4" t="s">
        <v>42</v>
      </c>
      <c r="D361" s="4" t="s">
        <v>52</v>
      </c>
      <c r="E361" s="4" t="s">
        <v>299</v>
      </c>
      <c r="F361" s="4" t="s">
        <v>144</v>
      </c>
      <c r="G361" s="39">
        <v>3317.5</v>
      </c>
      <c r="H361" s="89">
        <v>3256.2</v>
      </c>
      <c r="I361" s="90">
        <f t="shared" si="19"/>
        <v>98.2</v>
      </c>
    </row>
    <row r="362" spans="1:9" ht="37.5" customHeight="1">
      <c r="A362" s="69" t="s">
        <v>300</v>
      </c>
      <c r="B362" s="4" t="s">
        <v>22</v>
      </c>
      <c r="C362" s="4" t="s">
        <v>42</v>
      </c>
      <c r="D362" s="4" t="s">
        <v>52</v>
      </c>
      <c r="E362" s="4" t="s">
        <v>301</v>
      </c>
      <c r="F362" s="4"/>
      <c r="G362" s="39">
        <f>G363</f>
        <v>916.2</v>
      </c>
      <c r="H362" s="39">
        <f>H363</f>
        <v>916.2</v>
      </c>
      <c r="I362" s="90">
        <f t="shared" si="19"/>
        <v>100</v>
      </c>
    </row>
    <row r="363" spans="1:9" ht="37.5" customHeight="1">
      <c r="A363" s="72" t="s">
        <v>146</v>
      </c>
      <c r="B363" s="4" t="s">
        <v>22</v>
      </c>
      <c r="C363" s="4" t="s">
        <v>42</v>
      </c>
      <c r="D363" s="4" t="s">
        <v>52</v>
      </c>
      <c r="E363" s="4" t="s">
        <v>301</v>
      </c>
      <c r="F363" s="4" t="s">
        <v>144</v>
      </c>
      <c r="G363" s="39">
        <v>916.2</v>
      </c>
      <c r="H363" s="89">
        <v>916.2</v>
      </c>
      <c r="I363" s="90">
        <f t="shared" si="19"/>
        <v>100</v>
      </c>
    </row>
    <row r="364" spans="1:9" ht="51" customHeight="1">
      <c r="A364" s="69" t="s">
        <v>387</v>
      </c>
      <c r="B364" s="4" t="s">
        <v>22</v>
      </c>
      <c r="C364" s="4" t="s">
        <v>42</v>
      </c>
      <c r="D364" s="4" t="s">
        <v>52</v>
      </c>
      <c r="E364" s="4" t="s">
        <v>302</v>
      </c>
      <c r="F364" s="4"/>
      <c r="G364" s="39">
        <f>G365</f>
        <v>63</v>
      </c>
      <c r="H364" s="39">
        <f>H365</f>
        <v>63</v>
      </c>
      <c r="I364" s="90">
        <f t="shared" si="19"/>
        <v>100</v>
      </c>
    </row>
    <row r="365" spans="1:9" ht="37.5" customHeight="1">
      <c r="A365" s="72" t="s">
        <v>146</v>
      </c>
      <c r="B365" s="4" t="s">
        <v>22</v>
      </c>
      <c r="C365" s="4" t="s">
        <v>42</v>
      </c>
      <c r="D365" s="4" t="s">
        <v>52</v>
      </c>
      <c r="E365" s="4" t="s">
        <v>302</v>
      </c>
      <c r="F365" s="4" t="s">
        <v>144</v>
      </c>
      <c r="G365" s="39">
        <v>63</v>
      </c>
      <c r="H365" s="90">
        <v>63</v>
      </c>
      <c r="I365" s="90">
        <f t="shared" si="19"/>
        <v>100</v>
      </c>
    </row>
    <row r="366" spans="1:9" ht="37.5" customHeight="1">
      <c r="A366" s="69" t="s">
        <v>470</v>
      </c>
      <c r="B366" s="4" t="s">
        <v>22</v>
      </c>
      <c r="C366" s="4" t="s">
        <v>42</v>
      </c>
      <c r="D366" s="4" t="s">
        <v>52</v>
      </c>
      <c r="E366" s="65" t="s">
        <v>305</v>
      </c>
      <c r="F366" s="4"/>
      <c r="G366" s="39">
        <f>G367</f>
        <v>100</v>
      </c>
      <c r="H366" s="39">
        <f>H367</f>
        <v>100</v>
      </c>
      <c r="I366" s="90">
        <f t="shared" si="19"/>
        <v>100</v>
      </c>
    </row>
    <row r="367" spans="1:9" ht="37.5" customHeight="1">
      <c r="A367" s="139" t="s">
        <v>146</v>
      </c>
      <c r="B367" s="63" t="s">
        <v>22</v>
      </c>
      <c r="C367" s="4" t="s">
        <v>42</v>
      </c>
      <c r="D367" s="4" t="s">
        <v>52</v>
      </c>
      <c r="E367" s="65" t="s">
        <v>305</v>
      </c>
      <c r="F367" s="4" t="s">
        <v>144</v>
      </c>
      <c r="G367" s="39">
        <v>100</v>
      </c>
      <c r="H367" s="90">
        <v>100</v>
      </c>
      <c r="I367" s="90">
        <f t="shared" si="19"/>
        <v>100</v>
      </c>
    </row>
    <row r="368" spans="1:9" ht="63" customHeight="1">
      <c r="A368" s="69" t="s">
        <v>397</v>
      </c>
      <c r="B368" s="4" t="s">
        <v>22</v>
      </c>
      <c r="C368" s="4" t="s">
        <v>42</v>
      </c>
      <c r="D368" s="4" t="s">
        <v>52</v>
      </c>
      <c r="E368" s="4" t="s">
        <v>308</v>
      </c>
      <c r="F368" s="4"/>
      <c r="G368" s="39">
        <f>G369</f>
        <v>400</v>
      </c>
      <c r="H368" s="39">
        <f>H369</f>
        <v>400</v>
      </c>
      <c r="I368" s="90">
        <f t="shared" si="19"/>
        <v>100</v>
      </c>
    </row>
    <row r="369" spans="1:9" ht="40.5" customHeight="1">
      <c r="A369" s="72" t="s">
        <v>146</v>
      </c>
      <c r="B369" s="4" t="s">
        <v>22</v>
      </c>
      <c r="C369" s="4" t="s">
        <v>42</v>
      </c>
      <c r="D369" s="4" t="s">
        <v>52</v>
      </c>
      <c r="E369" s="4" t="s">
        <v>308</v>
      </c>
      <c r="F369" s="4" t="s">
        <v>144</v>
      </c>
      <c r="G369" s="39">
        <v>400</v>
      </c>
      <c r="H369" s="90">
        <v>400</v>
      </c>
      <c r="I369" s="90">
        <f t="shared" si="19"/>
        <v>100</v>
      </c>
    </row>
    <row r="370" spans="1:9" ht="30.75" customHeight="1">
      <c r="A370" s="69" t="s">
        <v>388</v>
      </c>
      <c r="B370" s="4" t="s">
        <v>22</v>
      </c>
      <c r="C370" s="4" t="s">
        <v>42</v>
      </c>
      <c r="D370" s="4" t="s">
        <v>52</v>
      </c>
      <c r="E370" s="4" t="s">
        <v>312</v>
      </c>
      <c r="F370" s="4"/>
      <c r="G370" s="39">
        <f>G371</f>
        <v>100</v>
      </c>
      <c r="H370" s="39">
        <f>H371</f>
        <v>100</v>
      </c>
      <c r="I370" s="90">
        <f t="shared" si="19"/>
        <v>100</v>
      </c>
    </row>
    <row r="371" spans="1:9" ht="37.5" customHeight="1">
      <c r="A371" s="72" t="s">
        <v>146</v>
      </c>
      <c r="B371" s="4" t="s">
        <v>22</v>
      </c>
      <c r="C371" s="4" t="s">
        <v>42</v>
      </c>
      <c r="D371" s="4" t="s">
        <v>52</v>
      </c>
      <c r="E371" s="4" t="s">
        <v>312</v>
      </c>
      <c r="F371" s="4" t="s">
        <v>144</v>
      </c>
      <c r="G371" s="39">
        <v>100</v>
      </c>
      <c r="H371" s="90">
        <v>100</v>
      </c>
      <c r="I371" s="90">
        <f t="shared" si="19"/>
        <v>100</v>
      </c>
    </row>
    <row r="372" spans="1:9" ht="62.25" customHeight="1">
      <c r="A372" s="69" t="s">
        <v>445</v>
      </c>
      <c r="B372" s="4" t="s">
        <v>22</v>
      </c>
      <c r="C372" s="4" t="s">
        <v>42</v>
      </c>
      <c r="D372" s="4" t="s">
        <v>52</v>
      </c>
      <c r="E372" s="4" t="s">
        <v>425</v>
      </c>
      <c r="F372" s="4"/>
      <c r="G372" s="39">
        <f>G373</f>
        <v>800</v>
      </c>
      <c r="H372" s="39">
        <f>H373</f>
        <v>798.1</v>
      </c>
      <c r="I372" s="90">
        <f t="shared" si="19"/>
        <v>99.8</v>
      </c>
    </row>
    <row r="373" spans="1:9" ht="37.5" customHeight="1">
      <c r="A373" s="139" t="s">
        <v>146</v>
      </c>
      <c r="B373" s="4" t="s">
        <v>22</v>
      </c>
      <c r="C373" s="4" t="s">
        <v>42</v>
      </c>
      <c r="D373" s="4" t="s">
        <v>52</v>
      </c>
      <c r="E373" s="4" t="s">
        <v>425</v>
      </c>
      <c r="F373" s="4" t="s">
        <v>144</v>
      </c>
      <c r="G373" s="39">
        <v>800</v>
      </c>
      <c r="H373" s="89">
        <v>798.1</v>
      </c>
      <c r="I373" s="90">
        <f t="shared" si="19"/>
        <v>99.8</v>
      </c>
    </row>
    <row r="374" spans="1:9" ht="30" customHeight="1">
      <c r="A374" s="69" t="s">
        <v>140</v>
      </c>
      <c r="B374" s="4" t="s">
        <v>22</v>
      </c>
      <c r="C374" s="4" t="s">
        <v>34</v>
      </c>
      <c r="D374" s="4" t="s">
        <v>183</v>
      </c>
      <c r="E374" s="4"/>
      <c r="F374" s="4"/>
      <c r="G374" s="39">
        <f aca="true" t="shared" si="21" ref="G374:H376">G375</f>
        <v>1000</v>
      </c>
      <c r="H374" s="39">
        <f t="shared" si="21"/>
        <v>1000</v>
      </c>
      <c r="I374" s="90">
        <f t="shared" si="19"/>
        <v>100</v>
      </c>
    </row>
    <row r="375" spans="1:9" ht="37.5" customHeight="1">
      <c r="A375" s="69" t="s">
        <v>110</v>
      </c>
      <c r="B375" s="4" t="s">
        <v>22</v>
      </c>
      <c r="C375" s="4" t="s">
        <v>34</v>
      </c>
      <c r="D375" s="4" t="s">
        <v>183</v>
      </c>
      <c r="E375" s="4" t="s">
        <v>111</v>
      </c>
      <c r="F375" s="4"/>
      <c r="G375" s="39">
        <f t="shared" si="21"/>
        <v>1000</v>
      </c>
      <c r="H375" s="39">
        <f t="shared" si="21"/>
        <v>1000</v>
      </c>
      <c r="I375" s="90">
        <f t="shared" si="19"/>
        <v>100</v>
      </c>
    </row>
    <row r="376" spans="1:9" ht="48" customHeight="1">
      <c r="A376" s="69" t="s">
        <v>379</v>
      </c>
      <c r="B376" s="4" t="s">
        <v>22</v>
      </c>
      <c r="C376" s="4" t="s">
        <v>34</v>
      </c>
      <c r="D376" s="4" t="s">
        <v>183</v>
      </c>
      <c r="E376" s="4" t="s">
        <v>199</v>
      </c>
      <c r="F376" s="4"/>
      <c r="G376" s="39">
        <f t="shared" si="21"/>
        <v>1000</v>
      </c>
      <c r="H376" s="39">
        <f t="shared" si="21"/>
        <v>1000</v>
      </c>
      <c r="I376" s="90">
        <f t="shared" si="19"/>
        <v>100</v>
      </c>
    </row>
    <row r="377" spans="1:9" ht="37.5" customHeight="1">
      <c r="A377" s="72" t="s">
        <v>143</v>
      </c>
      <c r="B377" s="4" t="s">
        <v>22</v>
      </c>
      <c r="C377" s="4" t="s">
        <v>34</v>
      </c>
      <c r="D377" s="4" t="s">
        <v>183</v>
      </c>
      <c r="E377" s="4" t="s">
        <v>199</v>
      </c>
      <c r="F377" s="4" t="s">
        <v>144</v>
      </c>
      <c r="G377" s="39">
        <v>1000</v>
      </c>
      <c r="H377" s="90">
        <v>1000</v>
      </c>
      <c r="I377" s="90">
        <f t="shared" si="19"/>
        <v>100</v>
      </c>
    </row>
    <row r="378" spans="1:9" ht="19.5" customHeight="1">
      <c r="A378" s="69" t="s">
        <v>10</v>
      </c>
      <c r="B378" s="79" t="s">
        <v>22</v>
      </c>
      <c r="C378" s="79" t="s">
        <v>69</v>
      </c>
      <c r="D378" s="79"/>
      <c r="E378" s="79"/>
      <c r="F378" s="79"/>
      <c r="G378" s="39">
        <f>G379+G382</f>
        <v>23103.6</v>
      </c>
      <c r="H378" s="39">
        <f>H379+H382</f>
        <v>22251.7</v>
      </c>
      <c r="I378" s="90">
        <f t="shared" si="19"/>
        <v>96.3</v>
      </c>
    </row>
    <row r="379" spans="1:9" ht="27" customHeight="1">
      <c r="A379" s="72" t="s">
        <v>72</v>
      </c>
      <c r="B379" s="79" t="s">
        <v>22</v>
      </c>
      <c r="C379" s="79" t="s">
        <v>69</v>
      </c>
      <c r="D379" s="79" t="s">
        <v>73</v>
      </c>
      <c r="E379" s="79"/>
      <c r="F379" s="79"/>
      <c r="G379" s="39">
        <f>G380</f>
        <v>73</v>
      </c>
      <c r="H379" s="39">
        <f>H380</f>
        <v>73</v>
      </c>
      <c r="I379" s="90">
        <f t="shared" si="19"/>
        <v>100</v>
      </c>
    </row>
    <row r="380" spans="1:9" ht="48" customHeight="1">
      <c r="A380" s="69" t="s">
        <v>395</v>
      </c>
      <c r="B380" s="79" t="s">
        <v>22</v>
      </c>
      <c r="C380" s="79" t="s">
        <v>69</v>
      </c>
      <c r="D380" s="79" t="s">
        <v>73</v>
      </c>
      <c r="E380" s="79" t="s">
        <v>213</v>
      </c>
      <c r="F380" s="79"/>
      <c r="G380" s="39">
        <f>G381</f>
        <v>73</v>
      </c>
      <c r="H380" s="39">
        <f>H381</f>
        <v>73</v>
      </c>
      <c r="I380" s="90">
        <f t="shared" si="19"/>
        <v>100</v>
      </c>
    </row>
    <row r="381" spans="1:9" ht="37.5" customHeight="1">
      <c r="A381" s="72" t="s">
        <v>143</v>
      </c>
      <c r="B381" s="79" t="s">
        <v>22</v>
      </c>
      <c r="C381" s="79" t="s">
        <v>69</v>
      </c>
      <c r="D381" s="79" t="s">
        <v>73</v>
      </c>
      <c r="E381" s="79" t="s">
        <v>213</v>
      </c>
      <c r="F381" s="79" t="s">
        <v>144</v>
      </c>
      <c r="G381" s="39">
        <v>73</v>
      </c>
      <c r="H381" s="90">
        <v>73</v>
      </c>
      <c r="I381" s="90">
        <f t="shared" si="19"/>
        <v>100</v>
      </c>
    </row>
    <row r="382" spans="1:9" ht="33" customHeight="1">
      <c r="A382" s="69" t="s">
        <v>142</v>
      </c>
      <c r="B382" s="4" t="s">
        <v>22</v>
      </c>
      <c r="C382" s="4" t="s">
        <v>69</v>
      </c>
      <c r="D382" s="4" t="s">
        <v>75</v>
      </c>
      <c r="E382" s="4"/>
      <c r="F382" s="4"/>
      <c r="G382" s="39">
        <f>G383+G389+G385+G387+G390</f>
        <v>23030.6</v>
      </c>
      <c r="H382" s="39">
        <f>H383+H389+H385+H387+H390</f>
        <v>22178.7</v>
      </c>
      <c r="I382" s="90">
        <f t="shared" si="19"/>
        <v>96.3</v>
      </c>
    </row>
    <row r="383" spans="1:9" ht="87.75" customHeight="1" hidden="1">
      <c r="A383" s="86" t="s">
        <v>275</v>
      </c>
      <c r="B383" s="4" t="s">
        <v>22</v>
      </c>
      <c r="C383" s="4" t="s">
        <v>69</v>
      </c>
      <c r="D383" s="4" t="s">
        <v>75</v>
      </c>
      <c r="E383" s="40">
        <v>5201001</v>
      </c>
      <c r="F383" s="4" t="s">
        <v>21</v>
      </c>
      <c r="G383" s="39">
        <f>G384</f>
        <v>0</v>
      </c>
      <c r="H383" s="24"/>
      <c r="I383" s="90" t="e">
        <f t="shared" si="19"/>
        <v>#DIV/0!</v>
      </c>
    </row>
    <row r="384" spans="1:9" ht="37.5" customHeight="1" hidden="1">
      <c r="A384" s="69" t="s">
        <v>162</v>
      </c>
      <c r="B384" s="4" t="s">
        <v>22</v>
      </c>
      <c r="C384" s="4" t="s">
        <v>69</v>
      </c>
      <c r="D384" s="4" t="s">
        <v>75</v>
      </c>
      <c r="E384" s="40">
        <v>5201001</v>
      </c>
      <c r="F384" s="4" t="s">
        <v>21</v>
      </c>
      <c r="G384" s="39"/>
      <c r="H384" s="24"/>
      <c r="I384" s="90" t="e">
        <f t="shared" si="19"/>
        <v>#DIV/0!</v>
      </c>
    </row>
    <row r="385" spans="1:9" ht="109.5" customHeight="1">
      <c r="A385" s="86" t="s">
        <v>286</v>
      </c>
      <c r="B385" s="4" t="s">
        <v>22</v>
      </c>
      <c r="C385" s="4" t="s">
        <v>69</v>
      </c>
      <c r="D385" s="4" t="s">
        <v>75</v>
      </c>
      <c r="E385" s="40">
        <v>5201002</v>
      </c>
      <c r="F385" s="4"/>
      <c r="G385" s="39">
        <f>G386</f>
        <v>7129.1</v>
      </c>
      <c r="H385" s="39">
        <f>H386</f>
        <v>6754.3</v>
      </c>
      <c r="I385" s="90">
        <f t="shared" si="19"/>
        <v>94.7</v>
      </c>
    </row>
    <row r="386" spans="1:9" ht="28.5" customHeight="1">
      <c r="A386" s="69" t="s">
        <v>162</v>
      </c>
      <c r="B386" s="4" t="s">
        <v>22</v>
      </c>
      <c r="C386" s="4" t="s">
        <v>69</v>
      </c>
      <c r="D386" s="4" t="s">
        <v>75</v>
      </c>
      <c r="E386" s="40">
        <v>5201002</v>
      </c>
      <c r="F386" s="4" t="s">
        <v>21</v>
      </c>
      <c r="G386" s="39">
        <v>7129.1</v>
      </c>
      <c r="H386" s="92">
        <v>6754.3</v>
      </c>
      <c r="I386" s="90">
        <f t="shared" si="19"/>
        <v>94.7</v>
      </c>
    </row>
    <row r="387" spans="1:9" ht="65.25" customHeight="1">
      <c r="A387" s="69" t="s">
        <v>439</v>
      </c>
      <c r="B387" s="4" t="s">
        <v>22</v>
      </c>
      <c r="C387" s="4" t="s">
        <v>69</v>
      </c>
      <c r="D387" s="4" t="s">
        <v>75</v>
      </c>
      <c r="E387" s="40">
        <v>5201301</v>
      </c>
      <c r="F387" s="4"/>
      <c r="G387" s="39">
        <f>G388</f>
        <v>4664</v>
      </c>
      <c r="H387" s="39">
        <f>H388</f>
        <v>4664</v>
      </c>
      <c r="I387" s="90">
        <f t="shared" si="19"/>
        <v>100</v>
      </c>
    </row>
    <row r="388" spans="1:9" ht="37.5" customHeight="1">
      <c r="A388" s="69" t="s">
        <v>162</v>
      </c>
      <c r="B388" s="4" t="s">
        <v>22</v>
      </c>
      <c r="C388" s="4" t="s">
        <v>69</v>
      </c>
      <c r="D388" s="4" t="s">
        <v>75</v>
      </c>
      <c r="E388" s="40">
        <v>5201301</v>
      </c>
      <c r="F388" s="4" t="s">
        <v>21</v>
      </c>
      <c r="G388" s="39">
        <v>4664</v>
      </c>
      <c r="H388" s="90">
        <v>4664</v>
      </c>
      <c r="I388" s="90">
        <f t="shared" si="19"/>
        <v>100</v>
      </c>
    </row>
    <row r="389" spans="1:9" ht="66" customHeight="1">
      <c r="A389" s="69" t="s">
        <v>276</v>
      </c>
      <c r="B389" s="4" t="s">
        <v>22</v>
      </c>
      <c r="C389" s="4" t="s">
        <v>69</v>
      </c>
      <c r="D389" s="4" t="s">
        <v>75</v>
      </c>
      <c r="E389" s="40">
        <v>5201302</v>
      </c>
      <c r="F389" s="4"/>
      <c r="G389" s="39">
        <f>G392+G394+G396</f>
        <v>11128.7</v>
      </c>
      <c r="H389" s="39">
        <f>H392+H394+H396</f>
        <v>10651.6</v>
      </c>
      <c r="I389" s="90">
        <f t="shared" si="19"/>
        <v>95.7</v>
      </c>
    </row>
    <row r="390" spans="1:9" ht="66" customHeight="1">
      <c r="A390" s="69" t="s">
        <v>439</v>
      </c>
      <c r="B390" s="4" t="s">
        <v>22</v>
      </c>
      <c r="C390" s="4" t="s">
        <v>69</v>
      </c>
      <c r="D390" s="4" t="s">
        <v>75</v>
      </c>
      <c r="E390" s="40">
        <v>5201301</v>
      </c>
      <c r="F390" s="4"/>
      <c r="G390" s="39">
        <f>G391</f>
        <v>108.8</v>
      </c>
      <c r="H390" s="39">
        <f>H391</f>
        <v>108.8</v>
      </c>
      <c r="I390" s="90">
        <f t="shared" si="19"/>
        <v>100</v>
      </c>
    </row>
    <row r="391" spans="1:9" ht="26.25" customHeight="1">
      <c r="A391" s="151" t="s">
        <v>162</v>
      </c>
      <c r="B391" s="4" t="s">
        <v>22</v>
      </c>
      <c r="C391" s="4" t="s">
        <v>69</v>
      </c>
      <c r="D391" s="4" t="s">
        <v>75</v>
      </c>
      <c r="E391" s="40">
        <v>5201301</v>
      </c>
      <c r="F391" s="4" t="s">
        <v>21</v>
      </c>
      <c r="G391" s="39">
        <v>108.8</v>
      </c>
      <c r="H391" s="90">
        <v>108.8</v>
      </c>
      <c r="I391" s="90">
        <f t="shared" si="19"/>
        <v>100</v>
      </c>
    </row>
    <row r="392" spans="1:9" ht="36" customHeight="1">
      <c r="A392" s="151" t="s">
        <v>277</v>
      </c>
      <c r="B392" s="4" t="s">
        <v>22</v>
      </c>
      <c r="C392" s="4" t="s">
        <v>69</v>
      </c>
      <c r="D392" s="4" t="s">
        <v>75</v>
      </c>
      <c r="E392" s="40">
        <v>5201302</v>
      </c>
      <c r="F392" s="4"/>
      <c r="G392" s="39">
        <f>G393</f>
        <v>783</v>
      </c>
      <c r="H392" s="39">
        <f>H393</f>
        <v>783</v>
      </c>
      <c r="I392" s="90">
        <f t="shared" si="19"/>
        <v>100</v>
      </c>
    </row>
    <row r="393" spans="1:9" ht="25.5" customHeight="1">
      <c r="A393" s="151" t="s">
        <v>162</v>
      </c>
      <c r="B393" s="4" t="s">
        <v>22</v>
      </c>
      <c r="C393" s="4" t="s">
        <v>69</v>
      </c>
      <c r="D393" s="4" t="s">
        <v>75</v>
      </c>
      <c r="E393" s="40">
        <v>5201302</v>
      </c>
      <c r="F393" s="4" t="s">
        <v>21</v>
      </c>
      <c r="G393" s="39">
        <v>783</v>
      </c>
      <c r="H393" s="90">
        <v>783</v>
      </c>
      <c r="I393" s="90">
        <f t="shared" si="19"/>
        <v>100</v>
      </c>
    </row>
    <row r="394" spans="1:9" ht="27.75" customHeight="1">
      <c r="A394" s="151" t="s">
        <v>278</v>
      </c>
      <c r="B394" s="4" t="s">
        <v>22</v>
      </c>
      <c r="C394" s="4" t="s">
        <v>69</v>
      </c>
      <c r="D394" s="4" t="s">
        <v>75</v>
      </c>
      <c r="E394" s="40">
        <v>5201302</v>
      </c>
      <c r="F394" s="4"/>
      <c r="G394" s="39">
        <f>G395</f>
        <v>1621.6</v>
      </c>
      <c r="H394" s="89">
        <v>1528.3</v>
      </c>
      <c r="I394" s="90">
        <f t="shared" si="19"/>
        <v>94.2</v>
      </c>
    </row>
    <row r="395" spans="1:9" ht="26.25" customHeight="1">
      <c r="A395" s="151" t="s">
        <v>162</v>
      </c>
      <c r="B395" s="63" t="s">
        <v>22</v>
      </c>
      <c r="C395" s="4" t="s">
        <v>69</v>
      </c>
      <c r="D395" s="4" t="s">
        <v>75</v>
      </c>
      <c r="E395" s="40">
        <v>5201302</v>
      </c>
      <c r="F395" s="63" t="s">
        <v>21</v>
      </c>
      <c r="G395" s="39">
        <v>1621.6</v>
      </c>
      <c r="H395" s="89">
        <v>1528.3</v>
      </c>
      <c r="I395" s="90">
        <f t="shared" si="19"/>
        <v>94.2</v>
      </c>
    </row>
    <row r="396" spans="1:9" ht="37.5" customHeight="1">
      <c r="A396" s="69" t="s">
        <v>279</v>
      </c>
      <c r="B396" s="4" t="s">
        <v>22</v>
      </c>
      <c r="C396" s="4" t="s">
        <v>69</v>
      </c>
      <c r="D396" s="4" t="s">
        <v>75</v>
      </c>
      <c r="E396" s="40">
        <v>5201302</v>
      </c>
      <c r="F396" s="4"/>
      <c r="G396" s="39">
        <f>G397</f>
        <v>8724.1</v>
      </c>
      <c r="H396" s="39">
        <f>H397</f>
        <v>8340.3</v>
      </c>
      <c r="I396" s="90">
        <f t="shared" si="19"/>
        <v>95.6</v>
      </c>
    </row>
    <row r="397" spans="1:9" ht="37.5" customHeight="1">
      <c r="A397" s="69" t="s">
        <v>162</v>
      </c>
      <c r="B397" s="4" t="s">
        <v>22</v>
      </c>
      <c r="C397" s="4" t="s">
        <v>69</v>
      </c>
      <c r="D397" s="4" t="s">
        <v>75</v>
      </c>
      <c r="E397" s="40">
        <v>5201302</v>
      </c>
      <c r="F397" s="4" t="s">
        <v>21</v>
      </c>
      <c r="G397" s="39">
        <v>8724.1</v>
      </c>
      <c r="H397" s="89">
        <v>8340.3</v>
      </c>
      <c r="I397" s="90">
        <f t="shared" si="19"/>
        <v>95.6</v>
      </c>
    </row>
    <row r="398" spans="1:9" ht="28.5">
      <c r="A398" s="138" t="s">
        <v>116</v>
      </c>
      <c r="B398" s="5" t="s">
        <v>14</v>
      </c>
      <c r="C398" s="4"/>
      <c r="D398" s="63"/>
      <c r="E398" s="65"/>
      <c r="F398" s="4"/>
      <c r="G398" s="78">
        <f>G399+G404</f>
        <v>43400.6</v>
      </c>
      <c r="H398" s="45">
        <f>H399+H404</f>
        <v>43164.8</v>
      </c>
      <c r="I398" s="91">
        <f aca="true" t="shared" si="22" ref="I398:I461">H398/G398*100</f>
        <v>99.5</v>
      </c>
    </row>
    <row r="399" spans="1:9" ht="14.25" customHeight="1">
      <c r="A399" s="69" t="s">
        <v>16</v>
      </c>
      <c r="B399" s="4" t="s">
        <v>14</v>
      </c>
      <c r="C399" s="4" t="s">
        <v>42</v>
      </c>
      <c r="D399" s="4" t="s">
        <v>45</v>
      </c>
      <c r="E399" s="4" t="s">
        <v>48</v>
      </c>
      <c r="F399" s="4"/>
      <c r="G399" s="39">
        <f aca="true" t="shared" si="23" ref="G399:H402">G400</f>
        <v>7790.9</v>
      </c>
      <c r="H399" s="39">
        <f t="shared" si="23"/>
        <v>7776.8</v>
      </c>
      <c r="I399" s="90">
        <f t="shared" si="22"/>
        <v>99.8</v>
      </c>
    </row>
    <row r="400" spans="1:9" ht="15">
      <c r="A400" s="69" t="s">
        <v>19</v>
      </c>
      <c r="B400" s="4" t="s">
        <v>14</v>
      </c>
      <c r="C400" s="4" t="s">
        <v>42</v>
      </c>
      <c r="D400" s="4" t="s">
        <v>45</v>
      </c>
      <c r="E400" s="4" t="s">
        <v>164</v>
      </c>
      <c r="F400" s="4"/>
      <c r="G400" s="39">
        <f t="shared" si="23"/>
        <v>7790.9</v>
      </c>
      <c r="H400" s="39">
        <f t="shared" si="23"/>
        <v>7776.8</v>
      </c>
      <c r="I400" s="90">
        <f t="shared" si="22"/>
        <v>99.8</v>
      </c>
    </row>
    <row r="401" spans="1:9" ht="34.5" customHeight="1">
      <c r="A401" s="69" t="s">
        <v>129</v>
      </c>
      <c r="B401" s="4" t="s">
        <v>14</v>
      </c>
      <c r="C401" s="4" t="s">
        <v>42</v>
      </c>
      <c r="D401" s="4" t="s">
        <v>45</v>
      </c>
      <c r="E401" s="4" t="s">
        <v>164</v>
      </c>
      <c r="F401" s="4"/>
      <c r="G401" s="39">
        <f t="shared" si="23"/>
        <v>7790.9</v>
      </c>
      <c r="H401" s="39">
        <f t="shared" si="23"/>
        <v>7776.8</v>
      </c>
      <c r="I401" s="90">
        <f t="shared" si="22"/>
        <v>99.8</v>
      </c>
    </row>
    <row r="402" spans="1:9" ht="30">
      <c r="A402" s="69" t="s">
        <v>47</v>
      </c>
      <c r="B402" s="4" t="s">
        <v>14</v>
      </c>
      <c r="C402" s="4" t="s">
        <v>42</v>
      </c>
      <c r="D402" s="4" t="s">
        <v>45</v>
      </c>
      <c r="E402" s="4" t="s">
        <v>164</v>
      </c>
      <c r="F402" s="4"/>
      <c r="G402" s="39">
        <f t="shared" si="23"/>
        <v>7790.9</v>
      </c>
      <c r="H402" s="39">
        <f t="shared" si="23"/>
        <v>7776.8</v>
      </c>
      <c r="I402" s="90">
        <f t="shared" si="22"/>
        <v>99.8</v>
      </c>
    </row>
    <row r="403" spans="1:9" ht="30">
      <c r="A403" s="69" t="s">
        <v>149</v>
      </c>
      <c r="B403" s="4" t="s">
        <v>14</v>
      </c>
      <c r="C403" s="4" t="s">
        <v>42</v>
      </c>
      <c r="D403" s="4" t="s">
        <v>45</v>
      </c>
      <c r="E403" s="4" t="s">
        <v>164</v>
      </c>
      <c r="F403" s="4" t="s">
        <v>5</v>
      </c>
      <c r="G403" s="39">
        <v>7790.9</v>
      </c>
      <c r="H403" s="24">
        <v>7776.8</v>
      </c>
      <c r="I403" s="90">
        <f t="shared" si="22"/>
        <v>99.8</v>
      </c>
    </row>
    <row r="404" spans="1:9" ht="30">
      <c r="A404" s="69" t="s">
        <v>79</v>
      </c>
      <c r="B404" s="4" t="s">
        <v>14</v>
      </c>
      <c r="C404" s="4" t="s">
        <v>11</v>
      </c>
      <c r="D404" s="4"/>
      <c r="E404" s="4"/>
      <c r="F404" s="4"/>
      <c r="G404" s="39">
        <f>G405+G426</f>
        <v>35609.7</v>
      </c>
      <c r="H404" s="39">
        <f>H405+H426</f>
        <v>35388</v>
      </c>
      <c r="I404" s="90">
        <f t="shared" si="22"/>
        <v>99.4</v>
      </c>
    </row>
    <row r="405" spans="1:9" ht="15">
      <c r="A405" s="69" t="s">
        <v>56</v>
      </c>
      <c r="B405" s="4" t="s">
        <v>14</v>
      </c>
      <c r="C405" s="4" t="s">
        <v>11</v>
      </c>
      <c r="D405" s="4" t="s">
        <v>58</v>
      </c>
      <c r="E405" s="4"/>
      <c r="F405" s="4"/>
      <c r="G405" s="39">
        <f>G406+G409+G412+G423+G415+G417+G419+G421</f>
        <v>28555.1</v>
      </c>
      <c r="H405" s="39">
        <f>H406+H409+H412+H423+H415+H417+H419+H421</f>
        <v>28375</v>
      </c>
      <c r="I405" s="90">
        <f t="shared" si="22"/>
        <v>99.4</v>
      </c>
    </row>
    <row r="406" spans="1:9" ht="48" customHeight="1">
      <c r="A406" s="69" t="s">
        <v>57</v>
      </c>
      <c r="B406" s="4" t="s">
        <v>14</v>
      </c>
      <c r="C406" s="4" t="s">
        <v>11</v>
      </c>
      <c r="D406" s="4" t="s">
        <v>58</v>
      </c>
      <c r="E406" s="4" t="s">
        <v>59</v>
      </c>
      <c r="F406" s="4"/>
      <c r="G406" s="39">
        <f>G407</f>
        <v>16033.1</v>
      </c>
      <c r="H406" s="39">
        <f>H407</f>
        <v>15923.3</v>
      </c>
      <c r="I406" s="90">
        <f t="shared" si="22"/>
        <v>99.3</v>
      </c>
    </row>
    <row r="407" spans="1:9" ht="30">
      <c r="A407" s="69" t="s">
        <v>47</v>
      </c>
      <c r="B407" s="4" t="s">
        <v>14</v>
      </c>
      <c r="C407" s="4" t="s">
        <v>11</v>
      </c>
      <c r="D407" s="4" t="s">
        <v>58</v>
      </c>
      <c r="E407" s="4" t="s">
        <v>169</v>
      </c>
      <c r="F407" s="4"/>
      <c r="G407" s="39">
        <f>G408</f>
        <v>16033.1</v>
      </c>
      <c r="H407" s="39">
        <f>H408</f>
        <v>15923.3</v>
      </c>
      <c r="I407" s="90">
        <f t="shared" si="22"/>
        <v>99.3</v>
      </c>
    </row>
    <row r="408" spans="1:9" ht="33" customHeight="1">
      <c r="A408" s="69" t="s">
        <v>149</v>
      </c>
      <c r="B408" s="4" t="s">
        <v>14</v>
      </c>
      <c r="C408" s="4" t="s">
        <v>11</v>
      </c>
      <c r="D408" s="4" t="s">
        <v>58</v>
      </c>
      <c r="E408" s="4" t="s">
        <v>169</v>
      </c>
      <c r="F408" s="4" t="s">
        <v>5</v>
      </c>
      <c r="G408" s="39">
        <v>16033.1</v>
      </c>
      <c r="H408" s="24">
        <v>15923.3</v>
      </c>
      <c r="I408" s="90">
        <f t="shared" si="22"/>
        <v>99.3</v>
      </c>
    </row>
    <row r="409" spans="1:9" ht="15">
      <c r="A409" s="69" t="s">
        <v>60</v>
      </c>
      <c r="B409" s="4" t="s">
        <v>14</v>
      </c>
      <c r="C409" s="4" t="s">
        <v>11</v>
      </c>
      <c r="D409" s="4" t="s">
        <v>58</v>
      </c>
      <c r="E409" s="4" t="s">
        <v>61</v>
      </c>
      <c r="F409" s="4"/>
      <c r="G409" s="39">
        <f>G410</f>
        <v>1906.2</v>
      </c>
      <c r="H409" s="39">
        <f>H410</f>
        <v>1870.5</v>
      </c>
      <c r="I409" s="90">
        <f t="shared" si="22"/>
        <v>98.1</v>
      </c>
    </row>
    <row r="410" spans="1:9" ht="30">
      <c r="A410" s="69" t="s">
        <v>47</v>
      </c>
      <c r="B410" s="4" t="s">
        <v>14</v>
      </c>
      <c r="C410" s="4" t="s">
        <v>11</v>
      </c>
      <c r="D410" s="4" t="s">
        <v>58</v>
      </c>
      <c r="E410" s="4" t="s">
        <v>170</v>
      </c>
      <c r="F410" s="4"/>
      <c r="G410" s="39">
        <f>G411</f>
        <v>1906.2</v>
      </c>
      <c r="H410" s="39">
        <f>H411</f>
        <v>1870.5</v>
      </c>
      <c r="I410" s="90">
        <f t="shared" si="22"/>
        <v>98.1</v>
      </c>
    </row>
    <row r="411" spans="1:9" ht="33" customHeight="1">
      <c r="A411" s="69" t="s">
        <v>149</v>
      </c>
      <c r="B411" s="4" t="s">
        <v>14</v>
      </c>
      <c r="C411" s="4" t="s">
        <v>11</v>
      </c>
      <c r="D411" s="4" t="s">
        <v>58</v>
      </c>
      <c r="E411" s="4" t="s">
        <v>170</v>
      </c>
      <c r="F411" s="4" t="s">
        <v>5</v>
      </c>
      <c r="G411" s="39">
        <v>1906.2</v>
      </c>
      <c r="H411" s="89">
        <v>1870.5</v>
      </c>
      <c r="I411" s="90">
        <f t="shared" si="22"/>
        <v>98.1</v>
      </c>
    </row>
    <row r="412" spans="1:9" ht="15">
      <c r="A412" s="69" t="s">
        <v>62</v>
      </c>
      <c r="B412" s="4" t="s">
        <v>14</v>
      </c>
      <c r="C412" s="4" t="s">
        <v>11</v>
      </c>
      <c r="D412" s="4" t="s">
        <v>58</v>
      </c>
      <c r="E412" s="4" t="s">
        <v>63</v>
      </c>
      <c r="F412" s="4"/>
      <c r="G412" s="39">
        <f>G413</f>
        <v>8048.3</v>
      </c>
      <c r="H412" s="39">
        <f>H413</f>
        <v>8013.9</v>
      </c>
      <c r="I412" s="90">
        <f t="shared" si="22"/>
        <v>99.6</v>
      </c>
    </row>
    <row r="413" spans="1:9" ht="30">
      <c r="A413" s="69" t="s">
        <v>47</v>
      </c>
      <c r="B413" s="4" t="s">
        <v>14</v>
      </c>
      <c r="C413" s="4" t="s">
        <v>11</v>
      </c>
      <c r="D413" s="4" t="s">
        <v>58</v>
      </c>
      <c r="E413" s="4" t="s">
        <v>171</v>
      </c>
      <c r="F413" s="4"/>
      <c r="G413" s="39">
        <f>G414</f>
        <v>8048.3</v>
      </c>
      <c r="H413" s="39">
        <f>H414</f>
        <v>8013.9</v>
      </c>
      <c r="I413" s="90">
        <f t="shared" si="22"/>
        <v>99.6</v>
      </c>
    </row>
    <row r="414" spans="1:9" ht="31.5" customHeight="1">
      <c r="A414" s="69" t="s">
        <v>149</v>
      </c>
      <c r="B414" s="4" t="s">
        <v>14</v>
      </c>
      <c r="C414" s="4" t="s">
        <v>11</v>
      </c>
      <c r="D414" s="4" t="s">
        <v>58</v>
      </c>
      <c r="E414" s="4" t="s">
        <v>171</v>
      </c>
      <c r="F414" s="4" t="s">
        <v>5</v>
      </c>
      <c r="G414" s="39">
        <v>8048.3</v>
      </c>
      <c r="H414" s="90">
        <v>8013.9</v>
      </c>
      <c r="I414" s="90">
        <f t="shared" si="22"/>
        <v>99.6</v>
      </c>
    </row>
    <row r="415" spans="1:9" ht="31.5" customHeight="1">
      <c r="A415" s="69" t="s">
        <v>348</v>
      </c>
      <c r="B415" s="4" t="s">
        <v>14</v>
      </c>
      <c r="C415" s="4" t="s">
        <v>11</v>
      </c>
      <c r="D415" s="4" t="s">
        <v>58</v>
      </c>
      <c r="E415" s="4" t="s">
        <v>349</v>
      </c>
      <c r="F415" s="4"/>
      <c r="G415" s="48">
        <f>G416</f>
        <v>144.3</v>
      </c>
      <c r="H415" s="48">
        <f>H416</f>
        <v>144.3</v>
      </c>
      <c r="I415" s="90">
        <f t="shared" si="22"/>
        <v>100</v>
      </c>
    </row>
    <row r="416" spans="1:9" ht="31.5" customHeight="1">
      <c r="A416" s="69" t="s">
        <v>149</v>
      </c>
      <c r="B416" s="4" t="s">
        <v>14</v>
      </c>
      <c r="C416" s="4" t="s">
        <v>11</v>
      </c>
      <c r="D416" s="4" t="s">
        <v>58</v>
      </c>
      <c r="E416" s="4" t="s">
        <v>349</v>
      </c>
      <c r="F416" s="4" t="s">
        <v>5</v>
      </c>
      <c r="G416" s="48">
        <v>144.3</v>
      </c>
      <c r="H416" s="89">
        <v>144.3</v>
      </c>
      <c r="I416" s="90">
        <f t="shared" si="22"/>
        <v>100</v>
      </c>
    </row>
    <row r="417" spans="1:9" ht="52.5" customHeight="1">
      <c r="A417" s="69" t="s">
        <v>415</v>
      </c>
      <c r="B417" s="4" t="s">
        <v>14</v>
      </c>
      <c r="C417" s="4" t="s">
        <v>11</v>
      </c>
      <c r="D417" s="4" t="s">
        <v>58</v>
      </c>
      <c r="E417" s="4" t="s">
        <v>424</v>
      </c>
      <c r="F417" s="4"/>
      <c r="G417" s="48">
        <f>G418</f>
        <v>647.2</v>
      </c>
      <c r="H417" s="48">
        <f>H418</f>
        <v>647.2</v>
      </c>
      <c r="I417" s="90">
        <f t="shared" si="22"/>
        <v>100</v>
      </c>
    </row>
    <row r="418" spans="1:9" ht="31.5" customHeight="1">
      <c r="A418" s="69" t="s">
        <v>149</v>
      </c>
      <c r="B418" s="4" t="s">
        <v>14</v>
      </c>
      <c r="C418" s="4" t="s">
        <v>11</v>
      </c>
      <c r="D418" s="4" t="s">
        <v>58</v>
      </c>
      <c r="E418" s="4" t="s">
        <v>424</v>
      </c>
      <c r="F418" s="4" t="s">
        <v>5</v>
      </c>
      <c r="G418" s="48">
        <v>647.2</v>
      </c>
      <c r="H418" s="89">
        <v>647.2</v>
      </c>
      <c r="I418" s="90">
        <f t="shared" si="22"/>
        <v>100</v>
      </c>
    </row>
    <row r="419" spans="1:9" ht="93" customHeight="1">
      <c r="A419" s="69" t="s">
        <v>430</v>
      </c>
      <c r="B419" s="4" t="s">
        <v>14</v>
      </c>
      <c r="C419" s="4" t="s">
        <v>11</v>
      </c>
      <c r="D419" s="4" t="s">
        <v>58</v>
      </c>
      <c r="E419" s="4" t="s">
        <v>414</v>
      </c>
      <c r="F419" s="4"/>
      <c r="G419" s="39">
        <f>G420</f>
        <v>243</v>
      </c>
      <c r="H419" s="39">
        <f>H420</f>
        <v>243</v>
      </c>
      <c r="I419" s="90">
        <f t="shared" si="22"/>
        <v>100</v>
      </c>
    </row>
    <row r="420" spans="1:9" ht="31.5" customHeight="1">
      <c r="A420" s="69" t="s">
        <v>149</v>
      </c>
      <c r="B420" s="4" t="s">
        <v>14</v>
      </c>
      <c r="C420" s="4" t="s">
        <v>11</v>
      </c>
      <c r="D420" s="4" t="s">
        <v>58</v>
      </c>
      <c r="E420" s="4" t="s">
        <v>414</v>
      </c>
      <c r="F420" s="4" t="s">
        <v>5</v>
      </c>
      <c r="G420" s="39">
        <v>243</v>
      </c>
      <c r="H420" s="90">
        <v>243</v>
      </c>
      <c r="I420" s="90">
        <f t="shared" si="22"/>
        <v>100</v>
      </c>
    </row>
    <row r="421" spans="1:9" ht="138" customHeight="1">
      <c r="A421" s="69" t="s">
        <v>449</v>
      </c>
      <c r="B421" s="4" t="s">
        <v>14</v>
      </c>
      <c r="C421" s="4" t="s">
        <v>11</v>
      </c>
      <c r="D421" s="4" t="s">
        <v>58</v>
      </c>
      <c r="E421" s="4" t="s">
        <v>450</v>
      </c>
      <c r="F421" s="4"/>
      <c r="G421" s="39">
        <f>G422</f>
        <v>350</v>
      </c>
      <c r="H421" s="39">
        <f>H422</f>
        <v>350</v>
      </c>
      <c r="I421" s="90">
        <f t="shared" si="22"/>
        <v>100</v>
      </c>
    </row>
    <row r="422" spans="1:9" ht="31.5" customHeight="1">
      <c r="A422" s="69" t="s">
        <v>149</v>
      </c>
      <c r="B422" s="4" t="s">
        <v>14</v>
      </c>
      <c r="C422" s="4" t="s">
        <v>11</v>
      </c>
      <c r="D422" s="4" t="s">
        <v>58</v>
      </c>
      <c r="E422" s="4" t="s">
        <v>450</v>
      </c>
      <c r="F422" s="4" t="s">
        <v>5</v>
      </c>
      <c r="G422" s="39">
        <v>350</v>
      </c>
      <c r="H422" s="90">
        <v>350</v>
      </c>
      <c r="I422" s="90">
        <f t="shared" si="22"/>
        <v>100</v>
      </c>
    </row>
    <row r="423" spans="1:9" ht="35.25" customHeight="1">
      <c r="A423" s="69" t="s">
        <v>110</v>
      </c>
      <c r="B423" s="4" t="s">
        <v>14</v>
      </c>
      <c r="C423" s="4" t="s">
        <v>11</v>
      </c>
      <c r="D423" s="4" t="s">
        <v>58</v>
      </c>
      <c r="E423" s="4" t="s">
        <v>111</v>
      </c>
      <c r="F423" s="4"/>
      <c r="G423" s="39">
        <f>G424</f>
        <v>1183</v>
      </c>
      <c r="H423" s="39">
        <f>H424</f>
        <v>1182.8</v>
      </c>
      <c r="I423" s="90">
        <f t="shared" si="22"/>
        <v>100</v>
      </c>
    </row>
    <row r="424" spans="1:9" ht="36.75" customHeight="1">
      <c r="A424" s="69" t="s">
        <v>249</v>
      </c>
      <c r="B424" s="4" t="s">
        <v>14</v>
      </c>
      <c r="C424" s="4" t="s">
        <v>11</v>
      </c>
      <c r="D424" s="4" t="s">
        <v>58</v>
      </c>
      <c r="E424" s="4" t="s">
        <v>184</v>
      </c>
      <c r="F424" s="4"/>
      <c r="G424" s="39">
        <f>G425</f>
        <v>1183</v>
      </c>
      <c r="H424" s="39">
        <f>H425</f>
        <v>1182.8</v>
      </c>
      <c r="I424" s="90">
        <f t="shared" si="22"/>
        <v>100</v>
      </c>
    </row>
    <row r="425" spans="1:9" ht="60">
      <c r="A425" s="69" t="s">
        <v>232</v>
      </c>
      <c r="B425" s="4" t="s">
        <v>14</v>
      </c>
      <c r="C425" s="4" t="s">
        <v>11</v>
      </c>
      <c r="D425" s="4" t="s">
        <v>58</v>
      </c>
      <c r="E425" s="4" t="s">
        <v>184</v>
      </c>
      <c r="F425" s="4" t="s">
        <v>233</v>
      </c>
      <c r="G425" s="39">
        <v>1183</v>
      </c>
      <c r="H425" s="89">
        <v>1182.8</v>
      </c>
      <c r="I425" s="90">
        <f t="shared" si="22"/>
        <v>100</v>
      </c>
    </row>
    <row r="426" spans="1:9" ht="48.75" customHeight="1">
      <c r="A426" s="69" t="s">
        <v>97</v>
      </c>
      <c r="B426" s="4" t="s">
        <v>14</v>
      </c>
      <c r="C426" s="4" t="s">
        <v>11</v>
      </c>
      <c r="D426" s="4" t="s">
        <v>64</v>
      </c>
      <c r="E426" s="4"/>
      <c r="F426" s="4"/>
      <c r="G426" s="39">
        <f>G427+G430</f>
        <v>7054.6</v>
      </c>
      <c r="H426" s="39">
        <f>H427+H430</f>
        <v>7013</v>
      </c>
      <c r="I426" s="90">
        <f t="shared" si="22"/>
        <v>99.4</v>
      </c>
    </row>
    <row r="427" spans="1:9" ht="78.75" customHeight="1">
      <c r="A427" s="69" t="s">
        <v>172</v>
      </c>
      <c r="B427" s="4" t="s">
        <v>14</v>
      </c>
      <c r="C427" s="4" t="s">
        <v>11</v>
      </c>
      <c r="D427" s="4" t="s">
        <v>64</v>
      </c>
      <c r="E427" s="4" t="s">
        <v>152</v>
      </c>
      <c r="F427" s="4"/>
      <c r="G427" s="39">
        <f>G428</f>
        <v>2010.6</v>
      </c>
      <c r="H427" s="39">
        <f>H428</f>
        <v>2001.5</v>
      </c>
      <c r="I427" s="90">
        <f t="shared" si="22"/>
        <v>99.5</v>
      </c>
    </row>
    <row r="428" spans="1:9" ht="15">
      <c r="A428" s="69" t="s">
        <v>24</v>
      </c>
      <c r="B428" s="4" t="s">
        <v>14</v>
      </c>
      <c r="C428" s="4" t="s">
        <v>11</v>
      </c>
      <c r="D428" s="4" t="s">
        <v>64</v>
      </c>
      <c r="E428" s="4" t="s">
        <v>153</v>
      </c>
      <c r="F428" s="4"/>
      <c r="G428" s="39">
        <f>G429</f>
        <v>2010.6</v>
      </c>
      <c r="H428" s="39">
        <f>H429</f>
        <v>2001.5</v>
      </c>
      <c r="I428" s="90">
        <f t="shared" si="22"/>
        <v>99.5</v>
      </c>
    </row>
    <row r="429" spans="1:9" ht="30">
      <c r="A429" s="69" t="s">
        <v>146</v>
      </c>
      <c r="B429" s="4" t="s">
        <v>14</v>
      </c>
      <c r="C429" s="4" t="s">
        <v>11</v>
      </c>
      <c r="D429" s="4" t="s">
        <v>64</v>
      </c>
      <c r="E429" s="4" t="s">
        <v>153</v>
      </c>
      <c r="F429" s="4" t="s">
        <v>144</v>
      </c>
      <c r="G429" s="39">
        <v>2010.6</v>
      </c>
      <c r="H429" s="89">
        <v>2001.5</v>
      </c>
      <c r="I429" s="90">
        <f t="shared" si="22"/>
        <v>99.5</v>
      </c>
    </row>
    <row r="430" spans="1:9" ht="96" customHeight="1">
      <c r="A430" s="69" t="s">
        <v>103</v>
      </c>
      <c r="B430" s="4" t="s">
        <v>14</v>
      </c>
      <c r="C430" s="4" t="s">
        <v>11</v>
      </c>
      <c r="D430" s="4" t="s">
        <v>64</v>
      </c>
      <c r="E430" s="4" t="s">
        <v>54</v>
      </c>
      <c r="F430" s="4"/>
      <c r="G430" s="39">
        <f>G431</f>
        <v>5044</v>
      </c>
      <c r="H430" s="39">
        <f>H431</f>
        <v>5011.5</v>
      </c>
      <c r="I430" s="90">
        <f t="shared" si="22"/>
        <v>99.4</v>
      </c>
    </row>
    <row r="431" spans="1:9" ht="30">
      <c r="A431" s="69" t="s">
        <v>47</v>
      </c>
      <c r="B431" s="4" t="s">
        <v>14</v>
      </c>
      <c r="C431" s="4" t="s">
        <v>11</v>
      </c>
      <c r="D431" s="4" t="s">
        <v>64</v>
      </c>
      <c r="E431" s="4" t="s">
        <v>173</v>
      </c>
      <c r="F431" s="4"/>
      <c r="G431" s="39">
        <f>G432</f>
        <v>5044</v>
      </c>
      <c r="H431" s="39">
        <f>H432</f>
        <v>5011.5</v>
      </c>
      <c r="I431" s="90">
        <f t="shared" si="22"/>
        <v>99.4</v>
      </c>
    </row>
    <row r="432" spans="1:9" ht="30.75" customHeight="1">
      <c r="A432" s="69" t="s">
        <v>149</v>
      </c>
      <c r="B432" s="4" t="s">
        <v>14</v>
      </c>
      <c r="C432" s="4" t="s">
        <v>11</v>
      </c>
      <c r="D432" s="4" t="s">
        <v>64</v>
      </c>
      <c r="E432" s="4" t="s">
        <v>173</v>
      </c>
      <c r="F432" s="4" t="s">
        <v>5</v>
      </c>
      <c r="G432" s="39">
        <v>5044</v>
      </c>
      <c r="H432" s="89">
        <v>5011.5</v>
      </c>
      <c r="I432" s="90">
        <f t="shared" si="22"/>
        <v>99.4</v>
      </c>
    </row>
    <row r="433" spans="1:9" ht="32.25" customHeight="1">
      <c r="A433" s="138" t="s">
        <v>389</v>
      </c>
      <c r="B433" s="5" t="s">
        <v>15</v>
      </c>
      <c r="C433" s="6"/>
      <c r="D433" s="63"/>
      <c r="E433" s="65"/>
      <c r="F433" s="6"/>
      <c r="G433" s="45">
        <f>G434+G485</f>
        <v>110533.8</v>
      </c>
      <c r="H433" s="45">
        <f>H434+H485</f>
        <v>106888.7</v>
      </c>
      <c r="I433" s="91">
        <f t="shared" si="22"/>
        <v>96.7</v>
      </c>
    </row>
    <row r="434" spans="1:9" ht="30">
      <c r="A434" s="69" t="s">
        <v>137</v>
      </c>
      <c r="B434" s="4" t="s">
        <v>15</v>
      </c>
      <c r="C434" s="4" t="s">
        <v>34</v>
      </c>
      <c r="D434" s="4"/>
      <c r="E434" s="4"/>
      <c r="F434" s="6"/>
      <c r="G434" s="39">
        <f>G435+G439+G454+G467</f>
        <v>110489.5</v>
      </c>
      <c r="H434" s="39">
        <f>H435+H439+H454+H467</f>
        <v>106846.8</v>
      </c>
      <c r="I434" s="90">
        <f t="shared" si="22"/>
        <v>96.7</v>
      </c>
    </row>
    <row r="435" spans="1:9" ht="15">
      <c r="A435" s="69" t="s">
        <v>136</v>
      </c>
      <c r="B435" s="4" t="s">
        <v>15</v>
      </c>
      <c r="C435" s="4" t="s">
        <v>34</v>
      </c>
      <c r="D435" s="4" t="s">
        <v>65</v>
      </c>
      <c r="E435" s="4"/>
      <c r="F435" s="4"/>
      <c r="G435" s="39">
        <f aca="true" t="shared" si="24" ref="G435:H437">G436</f>
        <v>38164.2</v>
      </c>
      <c r="H435" s="39">
        <f t="shared" si="24"/>
        <v>36431.3</v>
      </c>
      <c r="I435" s="90">
        <f t="shared" si="22"/>
        <v>95.5</v>
      </c>
    </row>
    <row r="436" spans="1:9" ht="30">
      <c r="A436" s="69" t="s">
        <v>174</v>
      </c>
      <c r="B436" s="4" t="s">
        <v>15</v>
      </c>
      <c r="C436" s="4" t="s">
        <v>34</v>
      </c>
      <c r="D436" s="4" t="s">
        <v>65</v>
      </c>
      <c r="E436" s="4" t="s">
        <v>66</v>
      </c>
      <c r="F436" s="4"/>
      <c r="G436" s="39">
        <f t="shared" si="24"/>
        <v>38164.2</v>
      </c>
      <c r="H436" s="39">
        <f t="shared" si="24"/>
        <v>36431.3</v>
      </c>
      <c r="I436" s="90">
        <f t="shared" si="22"/>
        <v>95.5</v>
      </c>
    </row>
    <row r="437" spans="1:9" ht="30">
      <c r="A437" s="69" t="s">
        <v>221</v>
      </c>
      <c r="B437" s="4" t="s">
        <v>15</v>
      </c>
      <c r="C437" s="4" t="s">
        <v>34</v>
      </c>
      <c r="D437" s="4" t="s">
        <v>65</v>
      </c>
      <c r="E437" s="4" t="s">
        <v>175</v>
      </c>
      <c r="F437" s="4"/>
      <c r="G437" s="39">
        <f t="shared" si="24"/>
        <v>38164.2</v>
      </c>
      <c r="H437" s="39">
        <f t="shared" si="24"/>
        <v>36431.3</v>
      </c>
      <c r="I437" s="90">
        <f t="shared" si="22"/>
        <v>95.5</v>
      </c>
    </row>
    <row r="438" spans="1:9" ht="36" customHeight="1">
      <c r="A438" s="69" t="s">
        <v>149</v>
      </c>
      <c r="B438" s="4" t="s">
        <v>15</v>
      </c>
      <c r="C438" s="4" t="s">
        <v>34</v>
      </c>
      <c r="D438" s="4" t="s">
        <v>65</v>
      </c>
      <c r="E438" s="4" t="s">
        <v>175</v>
      </c>
      <c r="F438" s="4" t="s">
        <v>5</v>
      </c>
      <c r="G438" s="39">
        <v>38164.2</v>
      </c>
      <c r="H438" s="89">
        <v>36431.3</v>
      </c>
      <c r="I438" s="90">
        <f t="shared" si="22"/>
        <v>95.5</v>
      </c>
    </row>
    <row r="439" spans="1:9" ht="15">
      <c r="A439" s="69" t="s">
        <v>139</v>
      </c>
      <c r="B439" s="4" t="s">
        <v>15</v>
      </c>
      <c r="C439" s="4" t="s">
        <v>34</v>
      </c>
      <c r="D439" s="4" t="s">
        <v>55</v>
      </c>
      <c r="E439" s="4"/>
      <c r="F439" s="4"/>
      <c r="G439" s="39">
        <f>G443+G446+G440+G449</f>
        <v>20963</v>
      </c>
      <c r="H439" s="39">
        <f>H443+H446+H440+H449</f>
        <v>19930.2</v>
      </c>
      <c r="I439" s="90">
        <f t="shared" si="22"/>
        <v>95.1</v>
      </c>
    </row>
    <row r="440" spans="1:9" ht="30">
      <c r="A440" s="69" t="s">
        <v>174</v>
      </c>
      <c r="B440" s="4" t="s">
        <v>15</v>
      </c>
      <c r="C440" s="4" t="s">
        <v>34</v>
      </c>
      <c r="D440" s="4" t="s">
        <v>55</v>
      </c>
      <c r="E440" s="4" t="s">
        <v>66</v>
      </c>
      <c r="F440" s="4"/>
      <c r="G440" s="39">
        <f>G441</f>
        <v>19077</v>
      </c>
      <c r="H440" s="39">
        <f>H441</f>
        <v>18181.9</v>
      </c>
      <c r="I440" s="90">
        <f t="shared" si="22"/>
        <v>95.3</v>
      </c>
    </row>
    <row r="441" spans="1:9" ht="30">
      <c r="A441" s="69" t="s">
        <v>221</v>
      </c>
      <c r="B441" s="4" t="s">
        <v>15</v>
      </c>
      <c r="C441" s="4" t="s">
        <v>34</v>
      </c>
      <c r="D441" s="4" t="s">
        <v>55</v>
      </c>
      <c r="E441" s="4" t="s">
        <v>175</v>
      </c>
      <c r="F441" s="4"/>
      <c r="G441" s="39">
        <f>G442</f>
        <v>19077</v>
      </c>
      <c r="H441" s="39">
        <f>H442</f>
        <v>18181.9</v>
      </c>
      <c r="I441" s="90">
        <f t="shared" si="22"/>
        <v>95.3</v>
      </c>
    </row>
    <row r="442" spans="1:9" ht="30">
      <c r="A442" s="69" t="s">
        <v>149</v>
      </c>
      <c r="B442" s="4" t="s">
        <v>15</v>
      </c>
      <c r="C442" s="4" t="s">
        <v>34</v>
      </c>
      <c r="D442" s="4" t="s">
        <v>55</v>
      </c>
      <c r="E442" s="4" t="s">
        <v>175</v>
      </c>
      <c r="F442" s="4" t="s">
        <v>5</v>
      </c>
      <c r="G442" s="39">
        <v>19077</v>
      </c>
      <c r="H442" s="89">
        <v>18181.9</v>
      </c>
      <c r="I442" s="90">
        <f t="shared" si="22"/>
        <v>95.3</v>
      </c>
    </row>
    <row r="443" spans="1:9" ht="30">
      <c r="A443" s="69" t="s">
        <v>102</v>
      </c>
      <c r="B443" s="4" t="s">
        <v>15</v>
      </c>
      <c r="C443" s="4" t="s">
        <v>34</v>
      </c>
      <c r="D443" s="4" t="s">
        <v>55</v>
      </c>
      <c r="E443" s="4" t="s">
        <v>226</v>
      </c>
      <c r="F443" s="4"/>
      <c r="G443" s="39">
        <f>G444</f>
        <v>1473</v>
      </c>
      <c r="H443" s="39">
        <f>H444</f>
        <v>1371.3</v>
      </c>
      <c r="I443" s="90">
        <f t="shared" si="22"/>
        <v>93.1</v>
      </c>
    </row>
    <row r="444" spans="1:9" ht="30">
      <c r="A444" s="69" t="s">
        <v>47</v>
      </c>
      <c r="B444" s="4" t="s">
        <v>15</v>
      </c>
      <c r="C444" s="4" t="s">
        <v>34</v>
      </c>
      <c r="D444" s="4" t="s">
        <v>55</v>
      </c>
      <c r="E444" s="4" t="s">
        <v>179</v>
      </c>
      <c r="F444" s="4"/>
      <c r="G444" s="39">
        <f>G445</f>
        <v>1473</v>
      </c>
      <c r="H444" s="39">
        <f>H445</f>
        <v>1371.3</v>
      </c>
      <c r="I444" s="90">
        <f t="shared" si="22"/>
        <v>93.1</v>
      </c>
    </row>
    <row r="445" spans="1:9" ht="36" customHeight="1">
      <c r="A445" s="69" t="s">
        <v>149</v>
      </c>
      <c r="B445" s="4" t="s">
        <v>15</v>
      </c>
      <c r="C445" s="4" t="s">
        <v>34</v>
      </c>
      <c r="D445" s="4" t="s">
        <v>55</v>
      </c>
      <c r="E445" s="4" t="s">
        <v>179</v>
      </c>
      <c r="F445" s="4" t="s">
        <v>5</v>
      </c>
      <c r="G445" s="39">
        <v>1473</v>
      </c>
      <c r="H445" s="89">
        <v>1371.3</v>
      </c>
      <c r="I445" s="90">
        <f t="shared" si="22"/>
        <v>93.1</v>
      </c>
    </row>
    <row r="446" spans="1:9" ht="15">
      <c r="A446" s="69" t="s">
        <v>67</v>
      </c>
      <c r="B446" s="4" t="s">
        <v>15</v>
      </c>
      <c r="C446" s="4" t="s">
        <v>34</v>
      </c>
      <c r="D446" s="4" t="s">
        <v>55</v>
      </c>
      <c r="E446" s="4" t="s">
        <v>68</v>
      </c>
      <c r="F446" s="4"/>
      <c r="G446" s="39">
        <f>G447</f>
        <v>316</v>
      </c>
      <c r="H446" s="39">
        <f>H447</f>
        <v>307.1</v>
      </c>
      <c r="I446" s="90">
        <f t="shared" si="22"/>
        <v>97.2</v>
      </c>
    </row>
    <row r="447" spans="1:9" ht="30">
      <c r="A447" s="69" t="s">
        <v>47</v>
      </c>
      <c r="B447" s="4" t="s">
        <v>15</v>
      </c>
      <c r="C447" s="4" t="s">
        <v>34</v>
      </c>
      <c r="D447" s="4" t="s">
        <v>55</v>
      </c>
      <c r="E447" s="4" t="s">
        <v>178</v>
      </c>
      <c r="F447" s="4"/>
      <c r="G447" s="39">
        <f>G448</f>
        <v>316</v>
      </c>
      <c r="H447" s="39">
        <f>H448</f>
        <v>307.1</v>
      </c>
      <c r="I447" s="90">
        <f t="shared" si="22"/>
        <v>97.2</v>
      </c>
    </row>
    <row r="448" spans="1:9" ht="30">
      <c r="A448" s="69" t="s">
        <v>149</v>
      </c>
      <c r="B448" s="4" t="s">
        <v>15</v>
      </c>
      <c r="C448" s="4" t="s">
        <v>34</v>
      </c>
      <c r="D448" s="4" t="s">
        <v>55</v>
      </c>
      <c r="E448" s="4" t="s">
        <v>178</v>
      </c>
      <c r="F448" s="4" t="s">
        <v>5</v>
      </c>
      <c r="G448" s="39">
        <v>316</v>
      </c>
      <c r="H448" s="89">
        <v>307.1</v>
      </c>
      <c r="I448" s="90">
        <f t="shared" si="22"/>
        <v>97.2</v>
      </c>
    </row>
    <row r="449" spans="1:9" ht="30">
      <c r="A449" s="69" t="s">
        <v>266</v>
      </c>
      <c r="B449" s="4" t="s">
        <v>15</v>
      </c>
      <c r="C449" s="4" t="s">
        <v>34</v>
      </c>
      <c r="D449" s="4" t="s">
        <v>55</v>
      </c>
      <c r="E449" s="4" t="s">
        <v>267</v>
      </c>
      <c r="F449" s="4"/>
      <c r="G449" s="39">
        <f>G450+G452</f>
        <v>97</v>
      </c>
      <c r="H449" s="39">
        <f>H450+H452</f>
        <v>69.9</v>
      </c>
      <c r="I449" s="90">
        <f t="shared" si="22"/>
        <v>72.1</v>
      </c>
    </row>
    <row r="450" spans="1:9" ht="90">
      <c r="A450" s="139" t="s">
        <v>281</v>
      </c>
      <c r="B450" s="4" t="s">
        <v>15</v>
      </c>
      <c r="C450" s="4" t="s">
        <v>34</v>
      </c>
      <c r="D450" s="4" t="s">
        <v>55</v>
      </c>
      <c r="E450" s="4" t="s">
        <v>282</v>
      </c>
      <c r="F450" s="4"/>
      <c r="G450" s="39">
        <f>G451</f>
        <v>87</v>
      </c>
      <c r="H450" s="39">
        <f>H451</f>
        <v>65.1</v>
      </c>
      <c r="I450" s="90">
        <f t="shared" si="22"/>
        <v>74.8</v>
      </c>
    </row>
    <row r="451" spans="1:9" ht="30">
      <c r="A451" s="69" t="s">
        <v>149</v>
      </c>
      <c r="B451" s="4" t="s">
        <v>15</v>
      </c>
      <c r="C451" s="4" t="s">
        <v>34</v>
      </c>
      <c r="D451" s="4" t="s">
        <v>55</v>
      </c>
      <c r="E451" s="4" t="s">
        <v>282</v>
      </c>
      <c r="F451" s="4" t="s">
        <v>5</v>
      </c>
      <c r="G451" s="39">
        <v>87</v>
      </c>
      <c r="H451" s="89">
        <v>65.1</v>
      </c>
      <c r="I451" s="90">
        <f t="shared" si="22"/>
        <v>74.8</v>
      </c>
    </row>
    <row r="452" spans="1:9" ht="90">
      <c r="A452" s="139" t="s">
        <v>283</v>
      </c>
      <c r="B452" s="4" t="s">
        <v>15</v>
      </c>
      <c r="C452" s="4" t="s">
        <v>34</v>
      </c>
      <c r="D452" s="4" t="s">
        <v>55</v>
      </c>
      <c r="E452" s="4" t="s">
        <v>284</v>
      </c>
      <c r="F452" s="4"/>
      <c r="G452" s="39">
        <f>G453</f>
        <v>10</v>
      </c>
      <c r="H452" s="39">
        <f>H453</f>
        <v>4.8</v>
      </c>
      <c r="I452" s="90">
        <f t="shared" si="22"/>
        <v>48</v>
      </c>
    </row>
    <row r="453" spans="1:9" ht="30">
      <c r="A453" s="69" t="s">
        <v>149</v>
      </c>
      <c r="B453" s="4" t="s">
        <v>15</v>
      </c>
      <c r="C453" s="4" t="s">
        <v>34</v>
      </c>
      <c r="D453" s="4" t="s">
        <v>55</v>
      </c>
      <c r="E453" s="4" t="s">
        <v>284</v>
      </c>
      <c r="F453" s="4" t="s">
        <v>5</v>
      </c>
      <c r="G453" s="39">
        <v>10</v>
      </c>
      <c r="H453" s="89">
        <v>4.8</v>
      </c>
      <c r="I453" s="90">
        <f t="shared" si="22"/>
        <v>48</v>
      </c>
    </row>
    <row r="454" spans="1:9" ht="15">
      <c r="A454" s="69" t="s">
        <v>138</v>
      </c>
      <c r="B454" s="4" t="s">
        <v>15</v>
      </c>
      <c r="C454" s="4" t="s">
        <v>34</v>
      </c>
      <c r="D454" s="4" t="s">
        <v>35</v>
      </c>
      <c r="E454" s="4" t="s">
        <v>151</v>
      </c>
      <c r="F454" s="4"/>
      <c r="G454" s="39">
        <f>G459+G462+G455+G457</f>
        <v>42697.2</v>
      </c>
      <c r="H454" s="39">
        <f>H459+H462+H455+H457</f>
        <v>42027.4</v>
      </c>
      <c r="I454" s="90">
        <f t="shared" si="22"/>
        <v>98.4</v>
      </c>
    </row>
    <row r="455" spans="1:9" ht="60">
      <c r="A455" s="69" t="s">
        <v>441</v>
      </c>
      <c r="B455" s="4" t="s">
        <v>15</v>
      </c>
      <c r="C455" s="4" t="s">
        <v>34</v>
      </c>
      <c r="D455" s="4" t="s">
        <v>35</v>
      </c>
      <c r="E455" s="4" t="s">
        <v>427</v>
      </c>
      <c r="F455" s="4"/>
      <c r="G455" s="39">
        <f>G456</f>
        <v>990</v>
      </c>
      <c r="H455" s="39">
        <f>H456</f>
        <v>693</v>
      </c>
      <c r="I455" s="90">
        <f t="shared" si="22"/>
        <v>70</v>
      </c>
    </row>
    <row r="456" spans="1:9" ht="30">
      <c r="A456" s="69" t="s">
        <v>149</v>
      </c>
      <c r="B456" s="4" t="s">
        <v>15</v>
      </c>
      <c r="C456" s="4" t="s">
        <v>34</v>
      </c>
      <c r="D456" s="4" t="s">
        <v>35</v>
      </c>
      <c r="E456" s="4" t="s">
        <v>427</v>
      </c>
      <c r="F456" s="4" t="s">
        <v>5</v>
      </c>
      <c r="G456" s="39">
        <v>990</v>
      </c>
      <c r="H456" s="90">
        <v>693</v>
      </c>
      <c r="I456" s="90">
        <f t="shared" si="22"/>
        <v>70</v>
      </c>
    </row>
    <row r="457" spans="1:9" ht="60">
      <c r="A457" s="69" t="s">
        <v>442</v>
      </c>
      <c r="B457" s="4" t="s">
        <v>15</v>
      </c>
      <c r="C457" s="4" t="s">
        <v>34</v>
      </c>
      <c r="D457" s="4" t="s">
        <v>35</v>
      </c>
      <c r="E457" s="4" t="s">
        <v>440</v>
      </c>
      <c r="F457" s="4"/>
      <c r="G457" s="39">
        <f>G458</f>
        <v>577.5</v>
      </c>
      <c r="H457" s="39">
        <f>H458</f>
        <v>577.5</v>
      </c>
      <c r="I457" s="90">
        <f t="shared" si="22"/>
        <v>100</v>
      </c>
    </row>
    <row r="458" spans="1:9" ht="30">
      <c r="A458" s="69" t="s">
        <v>149</v>
      </c>
      <c r="B458" s="4" t="s">
        <v>15</v>
      </c>
      <c r="C458" s="4" t="s">
        <v>34</v>
      </c>
      <c r="D458" s="4" t="s">
        <v>35</v>
      </c>
      <c r="E458" s="4" t="s">
        <v>440</v>
      </c>
      <c r="F458" s="4" t="s">
        <v>5</v>
      </c>
      <c r="G458" s="39">
        <v>577.5</v>
      </c>
      <c r="H458" s="89">
        <v>577.5</v>
      </c>
      <c r="I458" s="90">
        <f t="shared" si="22"/>
        <v>100</v>
      </c>
    </row>
    <row r="459" spans="1:9" ht="15">
      <c r="A459" s="69" t="s">
        <v>176</v>
      </c>
      <c r="B459" s="4" t="s">
        <v>15</v>
      </c>
      <c r="C459" s="4" t="s">
        <v>34</v>
      </c>
      <c r="D459" s="4" t="s">
        <v>35</v>
      </c>
      <c r="E459" s="4" t="s">
        <v>177</v>
      </c>
      <c r="F459" s="4"/>
      <c r="G459" s="39">
        <f>G461</f>
        <v>34389</v>
      </c>
      <c r="H459" s="39">
        <f>H461</f>
        <v>34261</v>
      </c>
      <c r="I459" s="90">
        <f t="shared" si="22"/>
        <v>99.6</v>
      </c>
    </row>
    <row r="460" spans="1:9" ht="30">
      <c r="A460" s="69" t="s">
        <v>47</v>
      </c>
      <c r="B460" s="4" t="s">
        <v>15</v>
      </c>
      <c r="C460" s="4" t="s">
        <v>34</v>
      </c>
      <c r="D460" s="4" t="s">
        <v>35</v>
      </c>
      <c r="E460" s="4" t="s">
        <v>177</v>
      </c>
      <c r="F460" s="4"/>
      <c r="G460" s="39">
        <f>G461</f>
        <v>34389</v>
      </c>
      <c r="H460" s="39">
        <f>H461</f>
        <v>34261</v>
      </c>
      <c r="I460" s="90">
        <f t="shared" si="22"/>
        <v>99.6</v>
      </c>
    </row>
    <row r="461" spans="1:9" ht="35.25" customHeight="1">
      <c r="A461" s="69" t="s">
        <v>149</v>
      </c>
      <c r="B461" s="4" t="s">
        <v>15</v>
      </c>
      <c r="C461" s="4" t="s">
        <v>34</v>
      </c>
      <c r="D461" s="4" t="s">
        <v>35</v>
      </c>
      <c r="E461" s="4" t="s">
        <v>177</v>
      </c>
      <c r="F461" s="4" t="s">
        <v>5</v>
      </c>
      <c r="G461" s="39">
        <v>34389</v>
      </c>
      <c r="H461" s="90">
        <v>34261</v>
      </c>
      <c r="I461" s="90">
        <f t="shared" si="22"/>
        <v>99.6</v>
      </c>
    </row>
    <row r="462" spans="1:9" ht="35.25" customHeight="1">
      <c r="A462" s="69" t="s">
        <v>266</v>
      </c>
      <c r="B462" s="4" t="s">
        <v>15</v>
      </c>
      <c r="C462" s="4" t="s">
        <v>34</v>
      </c>
      <c r="D462" s="4" t="s">
        <v>35</v>
      </c>
      <c r="E462" s="4" t="s">
        <v>267</v>
      </c>
      <c r="F462" s="4"/>
      <c r="G462" s="39">
        <f>G463+G465</f>
        <v>6740.7</v>
      </c>
      <c r="H462" s="39">
        <f>H463+H465</f>
        <v>6495.9</v>
      </c>
      <c r="I462" s="90">
        <f aca="true" t="shared" si="25" ref="I462:I489">H462/G462*100</f>
        <v>96.4</v>
      </c>
    </row>
    <row r="463" spans="1:9" ht="93.75" customHeight="1">
      <c r="A463" s="139" t="s">
        <v>281</v>
      </c>
      <c r="B463" s="4" t="s">
        <v>15</v>
      </c>
      <c r="C463" s="4" t="s">
        <v>34</v>
      </c>
      <c r="D463" s="4" t="s">
        <v>35</v>
      </c>
      <c r="E463" s="4" t="s">
        <v>282</v>
      </c>
      <c r="F463" s="4"/>
      <c r="G463" s="39">
        <f>G464</f>
        <v>6173</v>
      </c>
      <c r="H463" s="39">
        <f>H464</f>
        <v>6090</v>
      </c>
      <c r="I463" s="90">
        <f t="shared" si="25"/>
        <v>98.7</v>
      </c>
    </row>
    <row r="464" spans="1:9" ht="35.25" customHeight="1">
      <c r="A464" s="69" t="s">
        <v>149</v>
      </c>
      <c r="B464" s="4" t="s">
        <v>15</v>
      </c>
      <c r="C464" s="4" t="s">
        <v>34</v>
      </c>
      <c r="D464" s="4" t="s">
        <v>35</v>
      </c>
      <c r="E464" s="4" t="s">
        <v>282</v>
      </c>
      <c r="F464" s="4" t="s">
        <v>5</v>
      </c>
      <c r="G464" s="39">
        <v>6173</v>
      </c>
      <c r="H464" s="90">
        <v>6090</v>
      </c>
      <c r="I464" s="90">
        <f t="shared" si="25"/>
        <v>98.7</v>
      </c>
    </row>
    <row r="465" spans="1:9" ht="92.25" customHeight="1">
      <c r="A465" s="139" t="s">
        <v>283</v>
      </c>
      <c r="B465" s="4" t="s">
        <v>15</v>
      </c>
      <c r="C465" s="4" t="s">
        <v>34</v>
      </c>
      <c r="D465" s="4" t="s">
        <v>35</v>
      </c>
      <c r="E465" s="4" t="s">
        <v>284</v>
      </c>
      <c r="F465" s="4"/>
      <c r="G465" s="39">
        <f>G466</f>
        <v>567.7</v>
      </c>
      <c r="H465" s="39">
        <f>H466</f>
        <v>405.9</v>
      </c>
      <c r="I465" s="90">
        <f t="shared" si="25"/>
        <v>71.5</v>
      </c>
    </row>
    <row r="466" spans="1:9" ht="35.25" customHeight="1">
      <c r="A466" s="69" t="s">
        <v>149</v>
      </c>
      <c r="B466" s="4" t="s">
        <v>15</v>
      </c>
      <c r="C466" s="4" t="s">
        <v>34</v>
      </c>
      <c r="D466" s="4" t="s">
        <v>35</v>
      </c>
      <c r="E466" s="4" t="s">
        <v>284</v>
      </c>
      <c r="F466" s="4" t="s">
        <v>5</v>
      </c>
      <c r="G466" s="39">
        <v>567.7</v>
      </c>
      <c r="H466" s="89">
        <v>405.9</v>
      </c>
      <c r="I466" s="90">
        <f t="shared" si="25"/>
        <v>71.5</v>
      </c>
    </row>
    <row r="467" spans="1:9" ht="45">
      <c r="A467" s="69" t="s">
        <v>141</v>
      </c>
      <c r="B467" s="4" t="s">
        <v>15</v>
      </c>
      <c r="C467" s="4" t="s">
        <v>34</v>
      </c>
      <c r="D467" s="4" t="s">
        <v>205</v>
      </c>
      <c r="E467" s="4"/>
      <c r="F467" s="4"/>
      <c r="G467" s="39">
        <f>G468+G475+G478+G473</f>
        <v>8665.1</v>
      </c>
      <c r="H467" s="39">
        <f>H468+H475+H478+H473</f>
        <v>8457.9</v>
      </c>
      <c r="I467" s="90">
        <f t="shared" si="25"/>
        <v>97.6</v>
      </c>
    </row>
    <row r="468" spans="1:9" ht="78" customHeight="1">
      <c r="A468" s="72" t="s">
        <v>147</v>
      </c>
      <c r="B468" s="4" t="s">
        <v>15</v>
      </c>
      <c r="C468" s="4" t="s">
        <v>34</v>
      </c>
      <c r="D468" s="4" t="s">
        <v>205</v>
      </c>
      <c r="E468" s="4" t="s">
        <v>152</v>
      </c>
      <c r="F468" s="4"/>
      <c r="G468" s="39">
        <f>G469</f>
        <v>2427.1</v>
      </c>
      <c r="H468" s="39">
        <f>H469</f>
        <v>2368.1</v>
      </c>
      <c r="I468" s="90">
        <f t="shared" si="25"/>
        <v>97.6</v>
      </c>
    </row>
    <row r="469" spans="1:9" ht="15">
      <c r="A469" s="72" t="s">
        <v>24</v>
      </c>
      <c r="B469" s="4" t="s">
        <v>15</v>
      </c>
      <c r="C469" s="4" t="s">
        <v>34</v>
      </c>
      <c r="D469" s="4" t="s">
        <v>205</v>
      </c>
      <c r="E469" s="4" t="s">
        <v>153</v>
      </c>
      <c r="F469" s="4"/>
      <c r="G469" s="39">
        <f>G470</f>
        <v>2427.1</v>
      </c>
      <c r="H469" s="39">
        <f>H470</f>
        <v>2368.1</v>
      </c>
      <c r="I469" s="90">
        <f t="shared" si="25"/>
        <v>97.6</v>
      </c>
    </row>
    <row r="470" spans="1:9" ht="30">
      <c r="A470" s="72" t="s">
        <v>146</v>
      </c>
      <c r="B470" s="4" t="s">
        <v>15</v>
      </c>
      <c r="C470" s="4" t="s">
        <v>34</v>
      </c>
      <c r="D470" s="4" t="s">
        <v>205</v>
      </c>
      <c r="E470" s="4" t="s">
        <v>153</v>
      </c>
      <c r="F470" s="4" t="s">
        <v>144</v>
      </c>
      <c r="G470" s="39">
        <v>2427.1</v>
      </c>
      <c r="H470" s="89">
        <v>2368.1</v>
      </c>
      <c r="I470" s="90">
        <f t="shared" si="25"/>
        <v>97.6</v>
      </c>
    </row>
    <row r="471" spans="1:9" ht="113.25" customHeight="1">
      <c r="A471" s="69" t="s">
        <v>455</v>
      </c>
      <c r="B471" s="4" t="s">
        <v>15</v>
      </c>
      <c r="C471" s="4" t="s">
        <v>34</v>
      </c>
      <c r="D471" s="4" t="s">
        <v>205</v>
      </c>
      <c r="E471" s="4" t="s">
        <v>456</v>
      </c>
      <c r="F471" s="4"/>
      <c r="G471" s="39">
        <f aca="true" t="shared" si="26" ref="G471:H473">G472</f>
        <v>434</v>
      </c>
      <c r="H471" s="39">
        <f t="shared" si="26"/>
        <v>369</v>
      </c>
      <c r="I471" s="90">
        <f t="shared" si="25"/>
        <v>85</v>
      </c>
    </row>
    <row r="472" spans="1:9" ht="30">
      <c r="A472" s="72" t="s">
        <v>289</v>
      </c>
      <c r="B472" s="4" t="s">
        <v>15</v>
      </c>
      <c r="C472" s="4" t="s">
        <v>34</v>
      </c>
      <c r="D472" s="4" t="s">
        <v>205</v>
      </c>
      <c r="E472" s="4" t="s">
        <v>280</v>
      </c>
      <c r="F472" s="4"/>
      <c r="G472" s="39">
        <f t="shared" si="26"/>
        <v>434</v>
      </c>
      <c r="H472" s="39">
        <f t="shared" si="26"/>
        <v>369</v>
      </c>
      <c r="I472" s="90">
        <f t="shared" si="25"/>
        <v>85</v>
      </c>
    </row>
    <row r="473" spans="1:9" ht="126" customHeight="1">
      <c r="A473" s="72" t="s">
        <v>474</v>
      </c>
      <c r="B473" s="4" t="s">
        <v>15</v>
      </c>
      <c r="C473" s="4" t="s">
        <v>34</v>
      </c>
      <c r="D473" s="4" t="s">
        <v>205</v>
      </c>
      <c r="E473" s="4" t="s">
        <v>285</v>
      </c>
      <c r="F473" s="4"/>
      <c r="G473" s="39">
        <f t="shared" si="26"/>
        <v>434</v>
      </c>
      <c r="H473" s="39">
        <f t="shared" si="26"/>
        <v>369</v>
      </c>
      <c r="I473" s="90">
        <f t="shared" si="25"/>
        <v>85</v>
      </c>
    </row>
    <row r="474" spans="1:9" ht="30">
      <c r="A474" s="72" t="s">
        <v>146</v>
      </c>
      <c r="B474" s="4" t="s">
        <v>15</v>
      </c>
      <c r="C474" s="4" t="s">
        <v>34</v>
      </c>
      <c r="D474" s="4" t="s">
        <v>205</v>
      </c>
      <c r="E474" s="4" t="s">
        <v>285</v>
      </c>
      <c r="F474" s="4" t="s">
        <v>144</v>
      </c>
      <c r="G474" s="39">
        <v>434</v>
      </c>
      <c r="H474" s="90">
        <v>369</v>
      </c>
      <c r="I474" s="90">
        <f t="shared" si="25"/>
        <v>85</v>
      </c>
    </row>
    <row r="475" spans="1:9" ht="92.25" customHeight="1">
      <c r="A475" s="69" t="s">
        <v>103</v>
      </c>
      <c r="B475" s="4" t="s">
        <v>15</v>
      </c>
      <c r="C475" s="4" t="s">
        <v>34</v>
      </c>
      <c r="D475" s="4" t="s">
        <v>205</v>
      </c>
      <c r="E475" s="4" t="s">
        <v>459</v>
      </c>
      <c r="F475" s="4"/>
      <c r="G475" s="39">
        <f>G476</f>
        <v>5544</v>
      </c>
      <c r="H475" s="39">
        <f>H476</f>
        <v>5466.8</v>
      </c>
      <c r="I475" s="90">
        <f t="shared" si="25"/>
        <v>98.6</v>
      </c>
    </row>
    <row r="476" spans="1:9" ht="30">
      <c r="A476" s="69" t="s">
        <v>47</v>
      </c>
      <c r="B476" s="4" t="s">
        <v>15</v>
      </c>
      <c r="C476" s="4" t="s">
        <v>34</v>
      </c>
      <c r="D476" s="4" t="s">
        <v>205</v>
      </c>
      <c r="E476" s="4" t="s">
        <v>167</v>
      </c>
      <c r="F476" s="4"/>
      <c r="G476" s="39">
        <f>G477</f>
        <v>5544</v>
      </c>
      <c r="H476" s="39">
        <f>H477</f>
        <v>5466.8</v>
      </c>
      <c r="I476" s="90">
        <f t="shared" si="25"/>
        <v>98.6</v>
      </c>
    </row>
    <row r="477" spans="1:9" ht="29.25" customHeight="1">
      <c r="A477" s="69" t="s">
        <v>168</v>
      </c>
      <c r="B477" s="4" t="s">
        <v>15</v>
      </c>
      <c r="C477" s="4" t="s">
        <v>34</v>
      </c>
      <c r="D477" s="4" t="s">
        <v>205</v>
      </c>
      <c r="E477" s="4" t="s">
        <v>167</v>
      </c>
      <c r="F477" s="4" t="s">
        <v>5</v>
      </c>
      <c r="G477" s="39">
        <v>5544</v>
      </c>
      <c r="H477" s="89">
        <v>5466.8</v>
      </c>
      <c r="I477" s="90">
        <f t="shared" si="25"/>
        <v>98.6</v>
      </c>
    </row>
    <row r="478" spans="1:9" ht="30">
      <c r="A478" s="69" t="s">
        <v>248</v>
      </c>
      <c r="B478" s="4" t="s">
        <v>15</v>
      </c>
      <c r="C478" s="4" t="s">
        <v>34</v>
      </c>
      <c r="D478" s="4" t="s">
        <v>205</v>
      </c>
      <c r="E478" s="4" t="s">
        <v>111</v>
      </c>
      <c r="F478" s="4"/>
      <c r="G478" s="39">
        <f>G479+G481+G483</f>
        <v>260</v>
      </c>
      <c r="H478" s="39">
        <f>H479+H481+H483</f>
        <v>254</v>
      </c>
      <c r="I478" s="90">
        <f t="shared" si="25"/>
        <v>97.7</v>
      </c>
    </row>
    <row r="479" spans="1:9" ht="45">
      <c r="A479" s="69" t="s">
        <v>390</v>
      </c>
      <c r="B479" s="4" t="s">
        <v>15</v>
      </c>
      <c r="C479" s="4" t="s">
        <v>34</v>
      </c>
      <c r="D479" s="4" t="s">
        <v>205</v>
      </c>
      <c r="E479" s="4" t="s">
        <v>242</v>
      </c>
      <c r="F479" s="4"/>
      <c r="G479" s="39">
        <f>G480</f>
        <v>26</v>
      </c>
      <c r="H479" s="39">
        <f>H480</f>
        <v>24.8</v>
      </c>
      <c r="I479" s="90">
        <f t="shared" si="25"/>
        <v>95.4</v>
      </c>
    </row>
    <row r="480" spans="1:9" ht="30">
      <c r="A480" s="139" t="s">
        <v>146</v>
      </c>
      <c r="B480" s="4" t="s">
        <v>15</v>
      </c>
      <c r="C480" s="4" t="s">
        <v>34</v>
      </c>
      <c r="D480" s="4" t="s">
        <v>205</v>
      </c>
      <c r="E480" s="4" t="s">
        <v>242</v>
      </c>
      <c r="F480" s="4" t="s">
        <v>144</v>
      </c>
      <c r="G480" s="39">
        <v>26</v>
      </c>
      <c r="H480" s="89">
        <v>24.8</v>
      </c>
      <c r="I480" s="90">
        <f t="shared" si="25"/>
        <v>95.4</v>
      </c>
    </row>
    <row r="481" spans="1:9" ht="18" customHeight="1">
      <c r="A481" s="87" t="s">
        <v>319</v>
      </c>
      <c r="B481" s="4" t="s">
        <v>15</v>
      </c>
      <c r="C481" s="4" t="s">
        <v>34</v>
      </c>
      <c r="D481" s="4" t="s">
        <v>205</v>
      </c>
      <c r="E481" s="4" t="s">
        <v>327</v>
      </c>
      <c r="F481" s="4"/>
      <c r="G481" s="39">
        <f>G482</f>
        <v>34</v>
      </c>
      <c r="H481" s="39">
        <f>H482</f>
        <v>33.4</v>
      </c>
      <c r="I481" s="90">
        <f t="shared" si="25"/>
        <v>98.2</v>
      </c>
    </row>
    <row r="482" spans="1:9" ht="30">
      <c r="A482" s="139" t="s">
        <v>146</v>
      </c>
      <c r="B482" s="4" t="s">
        <v>15</v>
      </c>
      <c r="C482" s="4" t="s">
        <v>34</v>
      </c>
      <c r="D482" s="4" t="s">
        <v>205</v>
      </c>
      <c r="E482" s="4" t="s">
        <v>327</v>
      </c>
      <c r="F482" s="4" t="s">
        <v>144</v>
      </c>
      <c r="G482" s="39">
        <v>34</v>
      </c>
      <c r="H482" s="89">
        <v>33.4</v>
      </c>
      <c r="I482" s="90">
        <f t="shared" si="25"/>
        <v>98.2</v>
      </c>
    </row>
    <row r="483" spans="1:9" ht="47.25" customHeight="1">
      <c r="A483" s="69" t="s">
        <v>320</v>
      </c>
      <c r="B483" s="4" t="s">
        <v>15</v>
      </c>
      <c r="C483" s="4" t="s">
        <v>34</v>
      </c>
      <c r="D483" s="4" t="s">
        <v>205</v>
      </c>
      <c r="E483" s="4" t="s">
        <v>328</v>
      </c>
      <c r="F483" s="4"/>
      <c r="G483" s="39">
        <f>G484</f>
        <v>200</v>
      </c>
      <c r="H483" s="39">
        <f>H484</f>
        <v>195.8</v>
      </c>
      <c r="I483" s="90">
        <f t="shared" si="25"/>
        <v>97.9</v>
      </c>
    </row>
    <row r="484" spans="1:9" ht="30">
      <c r="A484" s="139" t="s">
        <v>146</v>
      </c>
      <c r="B484" s="4" t="s">
        <v>15</v>
      </c>
      <c r="C484" s="4" t="s">
        <v>34</v>
      </c>
      <c r="D484" s="4" t="s">
        <v>205</v>
      </c>
      <c r="E484" s="4" t="s">
        <v>328</v>
      </c>
      <c r="F484" s="4" t="s">
        <v>144</v>
      </c>
      <c r="G484" s="39">
        <v>200</v>
      </c>
      <c r="H484" s="89">
        <v>195.8</v>
      </c>
      <c r="I484" s="90">
        <f t="shared" si="25"/>
        <v>97.9</v>
      </c>
    </row>
    <row r="485" spans="1:9" ht="15">
      <c r="A485" s="69" t="s">
        <v>72</v>
      </c>
      <c r="B485" s="4" t="s">
        <v>15</v>
      </c>
      <c r="C485" s="4" t="s">
        <v>69</v>
      </c>
      <c r="D485" s="4" t="s">
        <v>73</v>
      </c>
      <c r="E485" s="4" t="s">
        <v>151</v>
      </c>
      <c r="F485" s="4" t="s">
        <v>130</v>
      </c>
      <c r="G485" s="39">
        <f>G487</f>
        <v>44.3</v>
      </c>
      <c r="H485" s="39">
        <f>H487</f>
        <v>41.9</v>
      </c>
      <c r="I485" s="90">
        <f t="shared" si="25"/>
        <v>94.6</v>
      </c>
    </row>
    <row r="486" spans="1:9" ht="30">
      <c r="A486" s="69" t="s">
        <v>110</v>
      </c>
      <c r="B486" s="4" t="s">
        <v>15</v>
      </c>
      <c r="C486" s="4" t="s">
        <v>69</v>
      </c>
      <c r="D486" s="4" t="s">
        <v>73</v>
      </c>
      <c r="E486" s="4" t="s">
        <v>111</v>
      </c>
      <c r="F486" s="4" t="s">
        <v>130</v>
      </c>
      <c r="G486" s="39">
        <f>G487</f>
        <v>44.3</v>
      </c>
      <c r="H486" s="39">
        <f>H487</f>
        <v>41.9</v>
      </c>
      <c r="I486" s="90">
        <f t="shared" si="25"/>
        <v>94.6</v>
      </c>
    </row>
    <row r="487" spans="1:9" ht="45">
      <c r="A487" s="69" t="s">
        <v>395</v>
      </c>
      <c r="B487" s="4" t="s">
        <v>15</v>
      </c>
      <c r="C487" s="4" t="s">
        <v>69</v>
      </c>
      <c r="D487" s="4" t="s">
        <v>73</v>
      </c>
      <c r="E487" s="4" t="s">
        <v>213</v>
      </c>
      <c r="F487" s="4" t="s">
        <v>130</v>
      </c>
      <c r="G487" s="39">
        <f>G488</f>
        <v>44.3</v>
      </c>
      <c r="H487" s="39">
        <f>H488</f>
        <v>41.9</v>
      </c>
      <c r="I487" s="90">
        <f t="shared" si="25"/>
        <v>94.6</v>
      </c>
    </row>
    <row r="488" spans="1:9" ht="30">
      <c r="A488" s="72" t="s">
        <v>143</v>
      </c>
      <c r="B488" s="4" t="s">
        <v>15</v>
      </c>
      <c r="C488" s="4" t="s">
        <v>69</v>
      </c>
      <c r="D488" s="4" t="s">
        <v>73</v>
      </c>
      <c r="E488" s="4" t="s">
        <v>213</v>
      </c>
      <c r="F488" s="4" t="s">
        <v>144</v>
      </c>
      <c r="G488" s="39">
        <v>44.3</v>
      </c>
      <c r="H488" s="89">
        <v>41.9</v>
      </c>
      <c r="I488" s="90">
        <f t="shared" si="25"/>
        <v>94.6</v>
      </c>
    </row>
    <row r="489" spans="1:9" ht="15">
      <c r="A489" s="30" t="s">
        <v>20</v>
      </c>
      <c r="B489" s="3"/>
      <c r="C489" s="3"/>
      <c r="D489" s="24"/>
      <c r="E489" s="24"/>
      <c r="F489" s="64"/>
      <c r="G489" s="41">
        <f>G12+G20+G119+G140+G283+G295+G398+G433+G166+G259+G158+G268+G274</f>
        <v>1299749.2</v>
      </c>
      <c r="H489" s="41">
        <f>H12+H20+H119+H140+H283+H295+H398+H433+H166+H259+H158+H268+H274</f>
        <v>1238034</v>
      </c>
      <c r="I489" s="91">
        <f t="shared" si="25"/>
        <v>95.3</v>
      </c>
    </row>
    <row r="491" ht="15">
      <c r="G491" s="42"/>
    </row>
    <row r="492" ht="15">
      <c r="G492" s="9"/>
    </row>
  </sheetData>
  <sheetProtection/>
  <mergeCells count="5">
    <mergeCell ref="D1:G1"/>
    <mergeCell ref="A7:G7"/>
    <mergeCell ref="A6:I6"/>
    <mergeCell ref="G3:I3"/>
    <mergeCell ref="G4:I4"/>
  </mergeCells>
  <printOptions horizontalCentered="1"/>
  <pageMargins left="1.1811023622047245" right="0.3937007874015748" top="0.787401574803149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0.2421875" style="1" customWidth="1"/>
    <col min="2" max="2" width="5.75390625" style="1" customWidth="1"/>
    <col min="3" max="3" width="67.25390625" style="1" customWidth="1"/>
    <col min="4" max="4" width="12.875" style="241" customWidth="1"/>
    <col min="5" max="5" width="12.875" style="1" customWidth="1"/>
    <col min="6" max="6" width="9.75390625" style="1" customWidth="1"/>
    <col min="7" max="16384" width="9.125" style="1" customWidth="1"/>
  </cols>
  <sheetData>
    <row r="1" spans="2:6" ht="16.5">
      <c r="B1" s="291"/>
      <c r="C1" s="290"/>
      <c r="D1" s="289" t="s">
        <v>752</v>
      </c>
      <c r="E1" s="289"/>
      <c r="F1" s="289"/>
    </row>
    <row r="2" spans="2:6" ht="31.5" customHeight="1">
      <c r="B2" s="241"/>
      <c r="C2" s="288"/>
      <c r="D2" s="156" t="s">
        <v>751</v>
      </c>
      <c r="E2" s="156"/>
      <c r="F2" s="156"/>
    </row>
    <row r="3" spans="2:6" ht="15.75" customHeight="1">
      <c r="B3" s="241"/>
      <c r="C3" s="288"/>
      <c r="D3" s="155" t="s">
        <v>750</v>
      </c>
      <c r="E3" s="155"/>
      <c r="F3" s="155"/>
    </row>
    <row r="4" spans="2:6" ht="15.75">
      <c r="B4" s="287"/>
      <c r="C4" s="287"/>
      <c r="D4" s="287"/>
      <c r="E4" s="287"/>
      <c r="F4" s="287"/>
    </row>
    <row r="5" spans="2:6" ht="19.5">
      <c r="B5" s="286" t="s">
        <v>749</v>
      </c>
      <c r="C5" s="286"/>
      <c r="D5" s="286"/>
      <c r="E5" s="286"/>
      <c r="F5" s="286"/>
    </row>
    <row r="6" spans="1:6" ht="19.5">
      <c r="A6" s="285"/>
      <c r="B6" s="286" t="s">
        <v>748</v>
      </c>
      <c r="C6" s="286"/>
      <c r="D6" s="286"/>
      <c r="E6" s="286"/>
      <c r="F6" s="286"/>
    </row>
    <row r="7" spans="1:6" ht="16.5">
      <c r="A7" s="285"/>
      <c r="C7" s="284"/>
      <c r="D7" s="283"/>
      <c r="F7" s="283" t="s">
        <v>747</v>
      </c>
    </row>
    <row r="8" spans="2:6" ht="46.5" customHeight="1">
      <c r="B8" s="282" t="s">
        <v>746</v>
      </c>
      <c r="C8" s="282" t="s">
        <v>745</v>
      </c>
      <c r="D8" s="2" t="s">
        <v>256</v>
      </c>
      <c r="E8" s="95" t="s">
        <v>463</v>
      </c>
      <c r="F8" s="96" t="s">
        <v>464</v>
      </c>
    </row>
    <row r="9" spans="2:6" ht="15.75">
      <c r="B9" s="271" t="s">
        <v>744</v>
      </c>
      <c r="C9" s="270"/>
      <c r="D9" s="270"/>
      <c r="E9" s="270"/>
      <c r="F9" s="269"/>
    </row>
    <row r="10" spans="2:10" ht="33.75" customHeight="1">
      <c r="B10" s="252" t="s">
        <v>743</v>
      </c>
      <c r="C10" s="281" t="s">
        <v>742</v>
      </c>
      <c r="D10" s="24">
        <v>26</v>
      </c>
      <c r="E10" s="266">
        <v>24.8</v>
      </c>
      <c r="F10" s="88">
        <f>E10/D10*100</f>
        <v>95.4</v>
      </c>
      <c r="G10" s="241"/>
      <c r="H10" s="241"/>
      <c r="I10" s="241"/>
      <c r="J10" s="241"/>
    </row>
    <row r="11" spans="2:10" ht="21.75" customHeight="1">
      <c r="B11" s="166" t="s">
        <v>741</v>
      </c>
      <c r="C11" s="280" t="s">
        <v>319</v>
      </c>
      <c r="D11" s="279">
        <v>34</v>
      </c>
      <c r="E11" s="266">
        <v>33.4</v>
      </c>
      <c r="F11" s="88">
        <f>E11/D11*100</f>
        <v>98.2</v>
      </c>
      <c r="G11" s="241"/>
      <c r="H11" s="241"/>
      <c r="I11" s="241"/>
      <c r="J11" s="241"/>
    </row>
    <row r="12" spans="2:10" ht="30" customHeight="1">
      <c r="B12" s="252" t="s">
        <v>740</v>
      </c>
      <c r="C12" s="278" t="s">
        <v>739</v>
      </c>
      <c r="D12" s="24">
        <v>200</v>
      </c>
      <c r="E12" s="266">
        <v>195.8</v>
      </c>
      <c r="F12" s="88">
        <f>E12/D12*100</f>
        <v>97.9</v>
      </c>
      <c r="G12" s="241"/>
      <c r="H12" s="241"/>
      <c r="I12" s="241"/>
      <c r="J12" s="241"/>
    </row>
    <row r="13" spans="2:10" ht="30" customHeight="1">
      <c r="B13" s="252" t="s">
        <v>738</v>
      </c>
      <c r="C13" s="251" t="s">
        <v>697</v>
      </c>
      <c r="D13" s="24">
        <v>44.3</v>
      </c>
      <c r="E13" s="266">
        <v>41.9</v>
      </c>
      <c r="F13" s="88">
        <f>E13/D13*100</f>
        <v>94.6</v>
      </c>
      <c r="G13" s="241"/>
      <c r="H13" s="241"/>
      <c r="I13" s="241"/>
      <c r="J13" s="241"/>
    </row>
    <row r="14" spans="2:6" ht="15.75">
      <c r="B14" s="262"/>
      <c r="C14" s="248" t="s">
        <v>737</v>
      </c>
      <c r="D14" s="248">
        <f>SUM(D10:D13)</f>
        <v>304.3</v>
      </c>
      <c r="E14" s="248">
        <f>SUM(E10:E13)</f>
        <v>295.9</v>
      </c>
      <c r="F14" s="244">
        <f>E14/D14*100</f>
        <v>97.2</v>
      </c>
    </row>
    <row r="15" spans="2:6" ht="14.25" customHeight="1">
      <c r="B15" s="277" t="s">
        <v>736</v>
      </c>
      <c r="C15" s="276"/>
      <c r="D15" s="276"/>
      <c r="E15" s="276"/>
      <c r="F15" s="275"/>
    </row>
    <row r="16" spans="2:6" ht="30.75" customHeight="1">
      <c r="B16" s="252" t="s">
        <v>735</v>
      </c>
      <c r="C16" s="264" t="s">
        <v>734</v>
      </c>
      <c r="D16" s="24">
        <v>1183</v>
      </c>
      <c r="E16" s="266">
        <v>1182.8</v>
      </c>
      <c r="F16" s="88">
        <f>E16/D16*100</f>
        <v>100</v>
      </c>
    </row>
    <row r="17" spans="2:6" ht="14.25" customHeight="1">
      <c r="B17" s="262"/>
      <c r="C17" s="248" t="s">
        <v>733</v>
      </c>
      <c r="D17" s="248">
        <f>D16</f>
        <v>1183</v>
      </c>
      <c r="E17" s="248">
        <f>E16</f>
        <v>1182.8</v>
      </c>
      <c r="F17" s="244">
        <f>E17/D17*100</f>
        <v>100</v>
      </c>
    </row>
    <row r="18" spans="2:6" ht="31.5" customHeight="1">
      <c r="B18" s="261" t="s">
        <v>732</v>
      </c>
      <c r="C18" s="260"/>
      <c r="D18" s="260"/>
      <c r="E18" s="260"/>
      <c r="F18" s="259"/>
    </row>
    <row r="19" spans="1:6" ht="15">
      <c r="A19" s="273"/>
      <c r="B19" s="252" t="s">
        <v>731</v>
      </c>
      <c r="C19" s="264" t="s">
        <v>294</v>
      </c>
      <c r="D19" s="24">
        <v>402</v>
      </c>
      <c r="E19" s="266">
        <v>398.7</v>
      </c>
      <c r="F19" s="88">
        <f>E19/D19*100</f>
        <v>99.2</v>
      </c>
    </row>
    <row r="20" spans="1:6" ht="16.5" customHeight="1" hidden="1">
      <c r="A20" s="273"/>
      <c r="B20" s="252" t="s">
        <v>730</v>
      </c>
      <c r="C20" s="264" t="s">
        <v>729</v>
      </c>
      <c r="D20" s="24"/>
      <c r="E20" s="266"/>
      <c r="F20" s="88" t="e">
        <f>E20/D20*100</f>
        <v>#DIV/0!</v>
      </c>
    </row>
    <row r="21" spans="1:6" ht="32.25" customHeight="1">
      <c r="A21" s="273"/>
      <c r="B21" s="252" t="s">
        <v>728</v>
      </c>
      <c r="C21" s="264" t="s">
        <v>727</v>
      </c>
      <c r="D21" s="24">
        <v>400</v>
      </c>
      <c r="E21" s="266">
        <v>400</v>
      </c>
      <c r="F21" s="88">
        <f>E21/D21*100</f>
        <v>100</v>
      </c>
    </row>
    <row r="22" spans="1:6" ht="20.25" customHeight="1">
      <c r="A22" s="273"/>
      <c r="B22" s="252" t="s">
        <v>726</v>
      </c>
      <c r="C22" s="264" t="s">
        <v>725</v>
      </c>
      <c r="D22" s="24">
        <v>768.2</v>
      </c>
      <c r="E22" s="266">
        <v>768.2</v>
      </c>
      <c r="F22" s="88">
        <f>E22/D22*100</f>
        <v>100</v>
      </c>
    </row>
    <row r="23" spans="1:6" ht="20.25" customHeight="1">
      <c r="A23" s="273"/>
      <c r="B23" s="252" t="s">
        <v>724</v>
      </c>
      <c r="C23" s="264" t="s">
        <v>386</v>
      </c>
      <c r="D23" s="24">
        <v>3317.5</v>
      </c>
      <c r="E23" s="266">
        <v>3256.2</v>
      </c>
      <c r="F23" s="88">
        <f>E23/D23*100</f>
        <v>98.2</v>
      </c>
    </row>
    <row r="24" spans="1:6" ht="15">
      <c r="A24" s="273"/>
      <c r="B24" s="252" t="s">
        <v>723</v>
      </c>
      <c r="C24" s="264" t="s">
        <v>300</v>
      </c>
      <c r="D24" s="24">
        <v>916.2</v>
      </c>
      <c r="E24" s="266">
        <v>916.2</v>
      </c>
      <c r="F24" s="88">
        <f>E24/D24*100</f>
        <v>100</v>
      </c>
    </row>
    <row r="25" spans="1:6" ht="30.75" customHeight="1">
      <c r="A25" s="273"/>
      <c r="B25" s="252" t="s">
        <v>722</v>
      </c>
      <c r="C25" s="264" t="s">
        <v>387</v>
      </c>
      <c r="D25" s="24">
        <v>63</v>
      </c>
      <c r="E25" s="266">
        <v>63</v>
      </c>
      <c r="F25" s="88">
        <f>E25/D25*100</f>
        <v>100</v>
      </c>
    </row>
    <row r="26" spans="1:6" ht="29.25" customHeight="1">
      <c r="A26" s="273"/>
      <c r="B26" s="252" t="s">
        <v>721</v>
      </c>
      <c r="C26" s="264" t="s">
        <v>397</v>
      </c>
      <c r="D26" s="24">
        <v>400</v>
      </c>
      <c r="E26" s="266">
        <v>400</v>
      </c>
      <c r="F26" s="88">
        <f>E26/D26*100</f>
        <v>100</v>
      </c>
    </row>
    <row r="27" spans="1:6" ht="29.25" customHeight="1">
      <c r="A27" s="273"/>
      <c r="B27" s="252" t="s">
        <v>720</v>
      </c>
      <c r="C27" s="264" t="s">
        <v>719</v>
      </c>
      <c r="D27" s="24">
        <v>100</v>
      </c>
      <c r="E27" s="266">
        <v>100</v>
      </c>
      <c r="F27" s="88">
        <f>E27/D27*100</f>
        <v>100</v>
      </c>
    </row>
    <row r="28" spans="1:6" ht="20.25" customHeight="1">
      <c r="A28" s="273"/>
      <c r="B28" s="274" t="s">
        <v>718</v>
      </c>
      <c r="C28" s="251" t="s">
        <v>717</v>
      </c>
      <c r="D28" s="24">
        <v>100</v>
      </c>
      <c r="E28" s="266">
        <v>100</v>
      </c>
      <c r="F28" s="88">
        <f>E28/D28*100</f>
        <v>100</v>
      </c>
    </row>
    <row r="29" spans="1:6" ht="30" customHeight="1">
      <c r="A29" s="273"/>
      <c r="B29" s="274" t="s">
        <v>716</v>
      </c>
      <c r="C29" s="251" t="s">
        <v>675</v>
      </c>
      <c r="D29" s="24">
        <v>1000</v>
      </c>
      <c r="E29" s="266">
        <v>1000</v>
      </c>
      <c r="F29" s="88">
        <f>E29/D29*100</f>
        <v>100</v>
      </c>
    </row>
    <row r="30" spans="1:6" ht="30" customHeight="1">
      <c r="A30" s="273"/>
      <c r="B30" s="272" t="s">
        <v>715</v>
      </c>
      <c r="C30" s="251" t="s">
        <v>697</v>
      </c>
      <c r="D30" s="24">
        <v>73</v>
      </c>
      <c r="E30" s="266">
        <v>73</v>
      </c>
      <c r="F30" s="88">
        <f>E30/D30*100</f>
        <v>100</v>
      </c>
    </row>
    <row r="31" spans="1:6" ht="30" customHeight="1">
      <c r="A31" s="273"/>
      <c r="B31" s="272" t="s">
        <v>714</v>
      </c>
      <c r="C31" s="264" t="s">
        <v>445</v>
      </c>
      <c r="D31" s="24">
        <v>800</v>
      </c>
      <c r="E31" s="266">
        <v>798.1</v>
      </c>
      <c r="F31" s="88">
        <f>E31/D31*100</f>
        <v>99.8</v>
      </c>
    </row>
    <row r="32" spans="1:6" ht="30" customHeight="1">
      <c r="A32" s="273"/>
      <c r="B32" s="272" t="s">
        <v>713</v>
      </c>
      <c r="C32" s="251" t="s">
        <v>706</v>
      </c>
      <c r="D32" s="24">
        <v>500</v>
      </c>
      <c r="E32" s="266">
        <v>0</v>
      </c>
      <c r="F32" s="88">
        <f>E32/D32*100</f>
        <v>0</v>
      </c>
    </row>
    <row r="33" spans="2:6" ht="15" customHeight="1">
      <c r="B33" s="262"/>
      <c r="C33" s="248" t="s">
        <v>712</v>
      </c>
      <c r="D33" s="248">
        <f>SUM(D19:D32)</f>
        <v>8839.9</v>
      </c>
      <c r="E33" s="248">
        <f>SUM(E19:E32)</f>
        <v>8273.4</v>
      </c>
      <c r="F33" s="244">
        <f>E33/D33*100</f>
        <v>93.6</v>
      </c>
    </row>
    <row r="34" spans="2:6" ht="17.25" customHeight="1">
      <c r="B34" s="271" t="s">
        <v>711</v>
      </c>
      <c r="C34" s="270"/>
      <c r="D34" s="270"/>
      <c r="E34" s="270"/>
      <c r="F34" s="269"/>
    </row>
    <row r="35" spans="2:6" ht="31.5" customHeight="1">
      <c r="B35" s="252" t="s">
        <v>710</v>
      </c>
      <c r="C35" s="251" t="s">
        <v>675</v>
      </c>
      <c r="D35" s="267">
        <v>12156.4</v>
      </c>
      <c r="E35" s="266">
        <v>12146.4</v>
      </c>
      <c r="F35" s="88">
        <f>E35/D35*100</f>
        <v>99.9</v>
      </c>
    </row>
    <row r="36" spans="2:6" ht="31.5" customHeight="1">
      <c r="B36" s="252" t="s">
        <v>709</v>
      </c>
      <c r="C36" s="251" t="s">
        <v>708</v>
      </c>
      <c r="D36" s="267">
        <v>400</v>
      </c>
      <c r="E36" s="266">
        <v>400</v>
      </c>
      <c r="F36" s="24">
        <f>E36/D36*100</f>
        <v>100</v>
      </c>
    </row>
    <row r="37" spans="2:6" ht="33.75" customHeight="1">
      <c r="B37" s="258" t="s">
        <v>707</v>
      </c>
      <c r="C37" s="251" t="s">
        <v>706</v>
      </c>
      <c r="D37" s="267">
        <v>36817.1</v>
      </c>
      <c r="E37" s="266">
        <v>19159.8</v>
      </c>
      <c r="F37" s="88">
        <f>E37/D37*100</f>
        <v>52</v>
      </c>
    </row>
    <row r="38" spans="2:6" ht="30.75" customHeight="1">
      <c r="B38" s="258" t="s">
        <v>705</v>
      </c>
      <c r="C38" s="268" t="s">
        <v>376</v>
      </c>
      <c r="D38" s="267">
        <v>903</v>
      </c>
      <c r="E38" s="266">
        <v>903</v>
      </c>
      <c r="F38" s="24">
        <f>E38/D38*100</f>
        <v>100</v>
      </c>
    </row>
    <row r="39" spans="2:6" ht="18.75" customHeight="1">
      <c r="B39" s="258" t="s">
        <v>704</v>
      </c>
      <c r="C39" s="263" t="s">
        <v>703</v>
      </c>
      <c r="D39" s="267">
        <v>1864</v>
      </c>
      <c r="E39" s="266">
        <v>400</v>
      </c>
      <c r="F39" s="88">
        <f>E39/D39*100</f>
        <v>21.5</v>
      </c>
    </row>
    <row r="40" spans="2:6" ht="30.75" customHeight="1">
      <c r="B40" s="258" t="s">
        <v>702</v>
      </c>
      <c r="C40" s="263" t="s">
        <v>445</v>
      </c>
      <c r="D40" s="267">
        <v>500</v>
      </c>
      <c r="E40" s="266">
        <v>500</v>
      </c>
      <c r="F40" s="24">
        <f>E40/D40*100</f>
        <v>100</v>
      </c>
    </row>
    <row r="41" spans="2:6" ht="30.75" customHeight="1">
      <c r="B41" s="258" t="s">
        <v>701</v>
      </c>
      <c r="C41" s="264" t="s">
        <v>309</v>
      </c>
      <c r="D41" s="267">
        <v>50</v>
      </c>
      <c r="E41" s="266">
        <v>50</v>
      </c>
      <c r="F41" s="24">
        <f>E41/D41*100</f>
        <v>100</v>
      </c>
    </row>
    <row r="42" spans="2:6" ht="15.75">
      <c r="B42" s="262"/>
      <c r="C42" s="248" t="s">
        <v>700</v>
      </c>
      <c r="D42" s="248">
        <f>SUM(D35:D41)</f>
        <v>52690.5</v>
      </c>
      <c r="E42" s="248">
        <f>SUM(E35:E41)</f>
        <v>33559.2</v>
      </c>
      <c r="F42" s="244">
        <f>E42/D42*100</f>
        <v>63.7</v>
      </c>
    </row>
    <row r="43" spans="2:6" ht="36.75" customHeight="1">
      <c r="B43" s="261" t="s">
        <v>699</v>
      </c>
      <c r="C43" s="260"/>
      <c r="D43" s="260"/>
      <c r="E43" s="260"/>
      <c r="F43" s="259"/>
    </row>
    <row r="44" spans="2:6" ht="28.5" customHeight="1">
      <c r="B44" s="265" t="s">
        <v>698</v>
      </c>
      <c r="C44" s="251" t="s">
        <v>697</v>
      </c>
      <c r="D44" s="24">
        <v>6847.4</v>
      </c>
      <c r="E44" s="24">
        <v>6607.5</v>
      </c>
      <c r="F44" s="88">
        <f>E44/D44*100</f>
        <v>96.5</v>
      </c>
    </row>
    <row r="45" spans="2:6" ht="15">
      <c r="B45" s="252" t="s">
        <v>696</v>
      </c>
      <c r="C45" s="264" t="s">
        <v>695</v>
      </c>
      <c r="D45" s="24">
        <v>6144.1</v>
      </c>
      <c r="E45" s="24">
        <v>6014</v>
      </c>
      <c r="F45" s="88">
        <f>E45/D45*100</f>
        <v>97.9</v>
      </c>
    </row>
    <row r="46" spans="2:6" ht="30">
      <c r="B46" s="252" t="s">
        <v>694</v>
      </c>
      <c r="C46" s="264" t="s">
        <v>693</v>
      </c>
      <c r="D46" s="24">
        <v>33404.3</v>
      </c>
      <c r="E46" s="24">
        <v>31005.6</v>
      </c>
      <c r="F46" s="88">
        <f>E46/D46*100</f>
        <v>92.8</v>
      </c>
    </row>
    <row r="47" spans="2:6" ht="15">
      <c r="B47" s="252" t="s">
        <v>692</v>
      </c>
      <c r="C47" s="264" t="s">
        <v>691</v>
      </c>
      <c r="D47" s="24">
        <v>500</v>
      </c>
      <c r="E47" s="24">
        <v>185</v>
      </c>
      <c r="F47" s="88">
        <f>E47/D47*100</f>
        <v>37</v>
      </c>
    </row>
    <row r="48" spans="2:6" ht="30">
      <c r="B48" s="252" t="s">
        <v>690</v>
      </c>
      <c r="C48" s="264" t="s">
        <v>689</v>
      </c>
      <c r="D48" s="24">
        <v>700</v>
      </c>
      <c r="E48" s="24">
        <v>571.6</v>
      </c>
      <c r="F48" s="88">
        <f>E48/D48*100</f>
        <v>81.7</v>
      </c>
    </row>
    <row r="49" spans="2:6" ht="28.5" customHeight="1">
      <c r="B49" s="252" t="s">
        <v>688</v>
      </c>
      <c r="C49" s="264" t="s">
        <v>421</v>
      </c>
      <c r="D49" s="24">
        <v>11563</v>
      </c>
      <c r="E49" s="24">
        <v>11352.4</v>
      </c>
      <c r="F49" s="88">
        <f>E49/D49*100</f>
        <v>98.2</v>
      </c>
    </row>
    <row r="50" spans="2:6" ht="63" customHeight="1">
      <c r="B50" s="252" t="s">
        <v>687</v>
      </c>
      <c r="C50" s="263" t="s">
        <v>420</v>
      </c>
      <c r="D50" s="24">
        <v>132</v>
      </c>
      <c r="E50" s="24">
        <v>131.6</v>
      </c>
      <c r="F50" s="88">
        <f>E50/D50*100</f>
        <v>99.7</v>
      </c>
    </row>
    <row r="51" spans="2:6" ht="19.5" customHeight="1">
      <c r="B51" s="252" t="s">
        <v>686</v>
      </c>
      <c r="C51" s="263" t="s">
        <v>685</v>
      </c>
      <c r="D51" s="24">
        <v>90</v>
      </c>
      <c r="E51" s="24">
        <v>90</v>
      </c>
      <c r="F51" s="88">
        <f>E51/D51*100</f>
        <v>100</v>
      </c>
    </row>
    <row r="52" spans="2:6" ht="30">
      <c r="B52" s="252" t="s">
        <v>684</v>
      </c>
      <c r="C52" s="264" t="s">
        <v>306</v>
      </c>
      <c r="D52" s="24">
        <v>100</v>
      </c>
      <c r="E52" s="24">
        <v>100</v>
      </c>
      <c r="F52" s="88">
        <f>E52/D52*100</f>
        <v>100</v>
      </c>
    </row>
    <row r="53" spans="2:6" ht="35.25" customHeight="1">
      <c r="B53" s="252" t="s">
        <v>683</v>
      </c>
      <c r="C53" s="263" t="s">
        <v>682</v>
      </c>
      <c r="D53" s="24">
        <v>667</v>
      </c>
      <c r="E53" s="24">
        <v>667</v>
      </c>
      <c r="F53" s="88">
        <f>E53/D53*100</f>
        <v>100</v>
      </c>
    </row>
    <row r="54" spans="2:6" ht="15.75">
      <c r="B54" s="262"/>
      <c r="C54" s="248" t="s">
        <v>681</v>
      </c>
      <c r="D54" s="248">
        <f>SUM(D44:D53)</f>
        <v>60147.8</v>
      </c>
      <c r="E54" s="248">
        <f>SUM(E44:E53)</f>
        <v>56724.7</v>
      </c>
      <c r="F54" s="244">
        <f>E54/D54*100</f>
        <v>94.3</v>
      </c>
    </row>
    <row r="55" spans="2:6" ht="31.5" customHeight="1">
      <c r="B55" s="261" t="s">
        <v>680</v>
      </c>
      <c r="C55" s="260"/>
      <c r="D55" s="260"/>
      <c r="E55" s="260"/>
      <c r="F55" s="259"/>
    </row>
    <row r="56" spans="2:6" ht="48" customHeight="1">
      <c r="B56" s="258" t="s">
        <v>679</v>
      </c>
      <c r="C56" s="257" t="s">
        <v>382</v>
      </c>
      <c r="D56" s="24">
        <v>200</v>
      </c>
      <c r="E56" s="24">
        <v>199.2</v>
      </c>
      <c r="F56" s="256">
        <f>E56/D56*100</f>
        <v>99.6</v>
      </c>
    </row>
    <row r="57" spans="2:6" ht="16.5">
      <c r="B57" s="249"/>
      <c r="C57" s="248" t="s">
        <v>678</v>
      </c>
      <c r="D57" s="248">
        <f>D56</f>
        <v>200</v>
      </c>
      <c r="E57" s="248">
        <f>E56</f>
        <v>199.2</v>
      </c>
      <c r="F57" s="245">
        <f>E57/D57*100</f>
        <v>99.6</v>
      </c>
    </row>
    <row r="58" spans="2:6" ht="28.5" customHeight="1">
      <c r="B58" s="255" t="s">
        <v>677</v>
      </c>
      <c r="C58" s="254"/>
      <c r="D58" s="254"/>
      <c r="E58" s="254"/>
      <c r="F58" s="253"/>
    </row>
    <row r="59" spans="2:6" ht="30">
      <c r="B59" s="252" t="s">
        <v>676</v>
      </c>
      <c r="C59" s="251" t="s">
        <v>675</v>
      </c>
      <c r="D59" s="250">
        <v>793.6</v>
      </c>
      <c r="E59" s="24">
        <v>793.6</v>
      </c>
      <c r="F59" s="24">
        <f>E59/D59*100</f>
        <v>100</v>
      </c>
    </row>
    <row r="60" spans="2:6" ht="16.5">
      <c r="B60" s="249"/>
      <c r="C60" s="248" t="s">
        <v>674</v>
      </c>
      <c r="D60" s="248">
        <f>D59</f>
        <v>793.6</v>
      </c>
      <c r="E60" s="248">
        <f>E59</f>
        <v>793.6</v>
      </c>
      <c r="F60" s="245">
        <f>E60/D60*100</f>
        <v>100</v>
      </c>
    </row>
    <row r="61" spans="2:6" ht="21.75" customHeight="1">
      <c r="B61" s="247" t="s">
        <v>673</v>
      </c>
      <c r="C61" s="246"/>
      <c r="D61" s="245">
        <f>D14+D17+D33+D42+D54+D57+D60</f>
        <v>124159.1</v>
      </c>
      <c r="E61" s="245">
        <f>E14+E17+E33+E42+E54+E57+E60</f>
        <v>101028.8</v>
      </c>
      <c r="F61" s="244">
        <f>E61/D61*100</f>
        <v>81.4</v>
      </c>
    </row>
    <row r="62" spans="2:3" ht="16.5">
      <c r="B62" s="243"/>
      <c r="C62" s="242"/>
    </row>
    <row r="69" s="1" customFormat="1" ht="12.75">
      <c r="C69" s="1" t="s">
        <v>672</v>
      </c>
    </row>
  </sheetData>
  <sheetProtection/>
  <mergeCells count="14">
    <mergeCell ref="B61:C61"/>
    <mergeCell ref="D1:F1"/>
    <mergeCell ref="D2:F2"/>
    <mergeCell ref="D3:F3"/>
    <mergeCell ref="B58:F58"/>
    <mergeCell ref="B55:F55"/>
    <mergeCell ref="B43:F43"/>
    <mergeCell ref="B34:F34"/>
    <mergeCell ref="B18:F18"/>
    <mergeCell ref="B9:F9"/>
    <mergeCell ref="B15:F15"/>
    <mergeCell ref="B4:F4"/>
    <mergeCell ref="B5:F5"/>
    <mergeCell ref="B6:F6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5.25390625" style="320" customWidth="1"/>
    <col min="2" max="2" width="46.25390625" style="320" customWidth="1"/>
    <col min="3" max="5" width="15.00390625" style="320" customWidth="1"/>
    <col min="6" max="16384" width="9.125" style="320" customWidth="1"/>
  </cols>
  <sheetData>
    <row r="1" spans="1:5" ht="15" customHeight="1">
      <c r="A1" s="351"/>
      <c r="B1" s="351"/>
      <c r="C1" s="356"/>
      <c r="D1" s="357" t="s">
        <v>846</v>
      </c>
      <c r="E1" s="357"/>
    </row>
    <row r="2" spans="1:5" ht="30" customHeight="1">
      <c r="A2" s="351"/>
      <c r="B2" s="351"/>
      <c r="C2" s="356"/>
      <c r="D2" s="355" t="s">
        <v>751</v>
      </c>
      <c r="E2" s="355"/>
    </row>
    <row r="3" spans="1:5" ht="16.5">
      <c r="A3" s="351"/>
      <c r="B3" s="351"/>
      <c r="C3" s="353"/>
      <c r="D3" s="354" t="s">
        <v>670</v>
      </c>
      <c r="E3" s="354"/>
    </row>
    <row r="4" spans="1:5" ht="21" customHeight="1">
      <c r="A4" s="351"/>
      <c r="B4" s="351"/>
      <c r="C4" s="353"/>
      <c r="D4" s="352"/>
      <c r="E4" s="352"/>
    </row>
    <row r="5" spans="1:5" ht="3.75" customHeight="1" hidden="1">
      <c r="A5" s="351"/>
      <c r="B5" s="351"/>
      <c r="C5" s="351"/>
      <c r="D5" s="350"/>
      <c r="E5" s="350"/>
    </row>
    <row r="6" spans="1:5" ht="24" customHeight="1">
      <c r="A6" s="349" t="s">
        <v>845</v>
      </c>
      <c r="B6" s="349"/>
      <c r="C6" s="349"/>
      <c r="D6" s="349"/>
      <c r="E6" s="349"/>
    </row>
    <row r="7" spans="1:5" ht="13.5" customHeight="1">
      <c r="A7" s="348"/>
      <c r="B7" s="348"/>
      <c r="C7" s="348"/>
      <c r="D7" s="348"/>
      <c r="E7" s="348"/>
    </row>
    <row r="8" spans="1:5" ht="13.5" customHeight="1">
      <c r="A8" s="347"/>
      <c r="B8" s="347"/>
      <c r="C8" s="347"/>
      <c r="D8" s="347"/>
      <c r="E8" s="346" t="s">
        <v>747</v>
      </c>
    </row>
    <row r="9" spans="1:5" ht="45.75" customHeight="1">
      <c r="A9" s="2" t="s">
        <v>746</v>
      </c>
      <c r="B9" s="2" t="s">
        <v>844</v>
      </c>
      <c r="C9" s="2" t="s">
        <v>843</v>
      </c>
      <c r="D9" s="2" t="s">
        <v>314</v>
      </c>
      <c r="E9" s="96" t="s">
        <v>463</v>
      </c>
    </row>
    <row r="10" spans="1:5" ht="13.5" customHeight="1">
      <c r="A10" s="345">
        <v>1</v>
      </c>
      <c r="B10" s="345">
        <f>A10+1</f>
        <v>2</v>
      </c>
      <c r="C10" s="345">
        <v>3</v>
      </c>
      <c r="D10" s="345">
        <v>4</v>
      </c>
      <c r="E10" s="345">
        <v>5</v>
      </c>
    </row>
    <row r="11" spans="1:5" ht="17.25" customHeight="1">
      <c r="A11" s="341"/>
      <c r="B11" s="339" t="s">
        <v>842</v>
      </c>
      <c r="C11" s="339"/>
      <c r="D11" s="339"/>
      <c r="E11" s="339"/>
    </row>
    <row r="12" spans="1:5" ht="34.5" customHeight="1">
      <c r="A12" s="330" t="s">
        <v>743</v>
      </c>
      <c r="B12" s="343" t="s">
        <v>841</v>
      </c>
      <c r="C12" s="335">
        <v>375</v>
      </c>
      <c r="D12" s="335">
        <v>375</v>
      </c>
      <c r="E12" s="344">
        <v>220</v>
      </c>
    </row>
    <row r="13" spans="1:5" ht="34.5" customHeight="1">
      <c r="A13" s="330" t="s">
        <v>741</v>
      </c>
      <c r="B13" s="343" t="s">
        <v>840</v>
      </c>
      <c r="C13" s="335">
        <v>146</v>
      </c>
      <c r="D13" s="335">
        <v>146</v>
      </c>
      <c r="E13" s="342">
        <v>89.1</v>
      </c>
    </row>
    <row r="14" spans="1:5" ht="34.5" customHeight="1">
      <c r="A14" s="330" t="s">
        <v>740</v>
      </c>
      <c r="B14" s="343" t="s">
        <v>839</v>
      </c>
      <c r="C14" s="335">
        <v>361</v>
      </c>
      <c r="D14" s="335">
        <v>361</v>
      </c>
      <c r="E14" s="342">
        <v>0</v>
      </c>
    </row>
    <row r="15" spans="1:5" ht="34.5" customHeight="1">
      <c r="A15" s="330" t="s">
        <v>738</v>
      </c>
      <c r="B15" s="343" t="s">
        <v>838</v>
      </c>
      <c r="C15" s="335">
        <v>300</v>
      </c>
      <c r="D15" s="335">
        <v>300</v>
      </c>
      <c r="E15" s="342">
        <v>270.2</v>
      </c>
    </row>
    <row r="16" spans="1:5" ht="34.5" customHeight="1">
      <c r="A16" s="330" t="s">
        <v>837</v>
      </c>
      <c r="B16" s="343" t="s">
        <v>836</v>
      </c>
      <c r="C16" s="335">
        <v>318</v>
      </c>
      <c r="D16" s="335">
        <v>318</v>
      </c>
      <c r="E16" s="342">
        <v>316.1</v>
      </c>
    </row>
    <row r="17" spans="1:5" ht="17.25" customHeight="1">
      <c r="A17" s="341"/>
      <c r="B17" s="326" t="s">
        <v>737</v>
      </c>
      <c r="C17" s="340">
        <f>SUM(C12:C16)</f>
        <v>1500</v>
      </c>
      <c r="D17" s="340">
        <f>SUM(D12:D16)</f>
        <v>1500</v>
      </c>
      <c r="E17" s="340">
        <f>SUM(E12:E16)</f>
        <v>895.4</v>
      </c>
    </row>
    <row r="18" spans="1:5" ht="23.25" customHeight="1">
      <c r="A18" s="327"/>
      <c r="B18" s="339" t="s">
        <v>835</v>
      </c>
      <c r="C18" s="339"/>
      <c r="D18" s="339"/>
      <c r="E18" s="339"/>
    </row>
    <row r="19" spans="1:5" ht="18" customHeight="1">
      <c r="A19" s="338" t="s">
        <v>735</v>
      </c>
      <c r="B19" s="329" t="s">
        <v>834</v>
      </c>
      <c r="C19" s="336">
        <v>84.2</v>
      </c>
      <c r="D19" s="335">
        <v>84.2</v>
      </c>
      <c r="E19" s="335">
        <v>84.2</v>
      </c>
    </row>
    <row r="20" spans="1:5" ht="18" customHeight="1">
      <c r="A20" s="338" t="s">
        <v>730</v>
      </c>
      <c r="B20" s="329" t="s">
        <v>833</v>
      </c>
      <c r="C20" s="328">
        <v>30.3</v>
      </c>
      <c r="D20" s="328">
        <v>30.3</v>
      </c>
      <c r="E20" s="328">
        <v>30.3</v>
      </c>
    </row>
    <row r="21" spans="1:5" ht="18" customHeight="1">
      <c r="A21" s="330" t="s">
        <v>832</v>
      </c>
      <c r="B21" s="329" t="s">
        <v>831</v>
      </c>
      <c r="C21" s="336">
        <v>129.2</v>
      </c>
      <c r="D21" s="335">
        <v>129.2</v>
      </c>
      <c r="E21" s="335">
        <v>129.2</v>
      </c>
    </row>
    <row r="22" spans="1:5" ht="18" customHeight="1">
      <c r="A22" s="330" t="s">
        <v>830</v>
      </c>
      <c r="B22" s="329" t="s">
        <v>829</v>
      </c>
      <c r="C22" s="336">
        <v>62.3</v>
      </c>
      <c r="D22" s="335">
        <v>62.3</v>
      </c>
      <c r="E22" s="335">
        <v>62.3</v>
      </c>
    </row>
    <row r="23" spans="1:5" ht="18" customHeight="1">
      <c r="A23" s="330" t="s">
        <v>828</v>
      </c>
      <c r="B23" s="329" t="s">
        <v>827</v>
      </c>
      <c r="C23" s="328">
        <v>60</v>
      </c>
      <c r="D23" s="333">
        <v>60</v>
      </c>
      <c r="E23" s="333">
        <v>60</v>
      </c>
    </row>
    <row r="24" spans="1:5" ht="18" customHeight="1">
      <c r="A24" s="330" t="s">
        <v>826</v>
      </c>
      <c r="B24" s="329" t="s">
        <v>825</v>
      </c>
      <c r="C24" s="337">
        <v>1109</v>
      </c>
      <c r="D24" s="335">
        <v>1109</v>
      </c>
      <c r="E24" s="335">
        <v>1109</v>
      </c>
    </row>
    <row r="25" spans="1:5" ht="18" customHeight="1">
      <c r="A25" s="330" t="s">
        <v>824</v>
      </c>
      <c r="B25" s="329" t="s">
        <v>823</v>
      </c>
      <c r="C25" s="336">
        <v>106.3</v>
      </c>
      <c r="D25" s="335">
        <v>106.3</v>
      </c>
      <c r="E25" s="335">
        <v>106.3</v>
      </c>
    </row>
    <row r="26" spans="1:6" ht="18" customHeight="1">
      <c r="A26" s="334" t="s">
        <v>822</v>
      </c>
      <c r="B26" s="329" t="s">
        <v>821</v>
      </c>
      <c r="C26" s="331">
        <v>1627.4</v>
      </c>
      <c r="D26" s="328">
        <v>1627.4</v>
      </c>
      <c r="E26" s="328">
        <v>1627.4</v>
      </c>
      <c r="F26" s="324"/>
    </row>
    <row r="27" spans="1:6" ht="18" customHeight="1">
      <c r="A27" s="330" t="s">
        <v>820</v>
      </c>
      <c r="B27" s="329" t="s">
        <v>819</v>
      </c>
      <c r="C27" s="328">
        <v>483</v>
      </c>
      <c r="D27" s="332">
        <v>483</v>
      </c>
      <c r="E27" s="332">
        <v>483</v>
      </c>
      <c r="F27" s="324"/>
    </row>
    <row r="28" spans="1:6" ht="18" customHeight="1">
      <c r="A28" s="330" t="s">
        <v>818</v>
      </c>
      <c r="B28" s="329" t="s">
        <v>817</v>
      </c>
      <c r="C28" s="328">
        <v>75</v>
      </c>
      <c r="D28" s="332">
        <v>75</v>
      </c>
      <c r="E28" s="332">
        <v>75</v>
      </c>
      <c r="F28" s="324"/>
    </row>
    <row r="29" spans="1:6" ht="18" customHeight="1">
      <c r="A29" s="330" t="s">
        <v>816</v>
      </c>
      <c r="B29" s="329" t="s">
        <v>815</v>
      </c>
      <c r="C29" s="333">
        <v>195</v>
      </c>
      <c r="D29" s="332">
        <v>195</v>
      </c>
      <c r="E29" s="332">
        <v>195</v>
      </c>
      <c r="F29" s="324"/>
    </row>
    <row r="30" spans="1:6" ht="18" customHeight="1">
      <c r="A30" s="330" t="s">
        <v>814</v>
      </c>
      <c r="B30" s="329" t="s">
        <v>813</v>
      </c>
      <c r="C30" s="333">
        <v>2137</v>
      </c>
      <c r="D30" s="332">
        <v>2137</v>
      </c>
      <c r="E30" s="332">
        <v>2137</v>
      </c>
      <c r="F30" s="324"/>
    </row>
    <row r="31" spans="1:6" ht="18" customHeight="1">
      <c r="A31" s="330" t="s">
        <v>812</v>
      </c>
      <c r="B31" s="329" t="s">
        <v>811</v>
      </c>
      <c r="C31" s="332">
        <v>533</v>
      </c>
      <c r="D31" s="332">
        <v>533</v>
      </c>
      <c r="E31" s="332">
        <v>533</v>
      </c>
      <c r="F31" s="324"/>
    </row>
    <row r="32" spans="1:6" ht="18" customHeight="1">
      <c r="A32" s="330" t="s">
        <v>810</v>
      </c>
      <c r="B32" s="329" t="s">
        <v>809</v>
      </c>
      <c r="C32" s="328">
        <v>117.8</v>
      </c>
      <c r="D32" s="331">
        <v>117.8</v>
      </c>
      <c r="E32" s="331">
        <v>117.8</v>
      </c>
      <c r="F32" s="324"/>
    </row>
    <row r="33" spans="1:6" ht="18" customHeight="1">
      <c r="A33" s="330" t="s">
        <v>808</v>
      </c>
      <c r="B33" s="329" t="s">
        <v>807</v>
      </c>
      <c r="C33" s="331">
        <v>809.6</v>
      </c>
      <c r="D33" s="331">
        <v>809.6</v>
      </c>
      <c r="E33" s="331">
        <v>809.6</v>
      </c>
      <c r="F33" s="324"/>
    </row>
    <row r="34" spans="1:6" ht="18" customHeight="1">
      <c r="A34" s="330" t="s">
        <v>806</v>
      </c>
      <c r="B34" s="329" t="s">
        <v>805</v>
      </c>
      <c r="C34" s="331">
        <v>465.2</v>
      </c>
      <c r="D34" s="328">
        <v>465.2</v>
      </c>
      <c r="E34" s="328">
        <v>465.2</v>
      </c>
      <c r="F34" s="324"/>
    </row>
    <row r="35" spans="1:6" ht="18" customHeight="1">
      <c r="A35" s="330" t="s">
        <v>804</v>
      </c>
      <c r="B35" s="329" t="s">
        <v>803</v>
      </c>
      <c r="C35" s="328">
        <v>550.3</v>
      </c>
      <c r="D35" s="328">
        <v>550.3</v>
      </c>
      <c r="E35" s="328">
        <v>550.3</v>
      </c>
      <c r="F35" s="324"/>
    </row>
    <row r="36" spans="1:6" ht="19.5" customHeight="1">
      <c r="A36" s="327"/>
      <c r="B36" s="326" t="s">
        <v>733</v>
      </c>
      <c r="C36" s="325">
        <f>SUM(C19:C35)</f>
        <v>8574.6</v>
      </c>
      <c r="D36" s="325">
        <f>SUM(D19:D35)</f>
        <v>8574.6</v>
      </c>
      <c r="E36" s="325">
        <f>SUM(E19:E35)</f>
        <v>8574.6</v>
      </c>
      <c r="F36" s="324"/>
    </row>
    <row r="37" spans="1:5" ht="22.5" customHeight="1">
      <c r="A37" s="323" t="s">
        <v>673</v>
      </c>
      <c r="B37" s="322"/>
      <c r="C37" s="321">
        <f>C17+C36</f>
        <v>10074.6</v>
      </c>
      <c r="D37" s="321">
        <f>D17+D36</f>
        <v>10074.6</v>
      </c>
      <c r="E37" s="321">
        <f>E17+E36</f>
        <v>9470</v>
      </c>
    </row>
  </sheetData>
  <sheetProtection/>
  <mergeCells count="8">
    <mergeCell ref="D1:E1"/>
    <mergeCell ref="D2:E2"/>
    <mergeCell ref="D3:E3"/>
    <mergeCell ref="B18:E18"/>
    <mergeCell ref="A37:B37"/>
    <mergeCell ref="A7:E7"/>
    <mergeCell ref="A6:E6"/>
    <mergeCell ref="B11:E11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2011-04-25T22:35:38Z</cp:lastPrinted>
  <dcterms:created xsi:type="dcterms:W3CDTF">2003-12-14T05:28:10Z</dcterms:created>
  <dcterms:modified xsi:type="dcterms:W3CDTF">2011-07-20T02:28:28Z</dcterms:modified>
  <cp:category/>
  <cp:version/>
  <cp:contentType/>
  <cp:contentStatus/>
</cp:coreProperties>
</file>