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0"/>
  </bookViews>
  <sheets>
    <sheet name="прил1" sheetId="1" r:id="rId1"/>
    <sheet name="прил2" sheetId="2" r:id="rId2"/>
    <sheet name="прил3" sheetId="3" r:id="rId3"/>
    <sheet name="прил 4" sheetId="4" r:id="rId4"/>
    <sheet name="прил5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<sst xmlns="http://schemas.openxmlformats.org/spreadsheetml/2006/main" count="2659" uniqueCount="757">
  <si>
    <t>МУ "Отдел культуры администрации города Белогорска"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</si>
  <si>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</si>
  <si>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</si>
  <si>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</si>
  <si>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</si>
  <si>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</si>
  <si>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</si>
  <si>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</si>
  <si>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</si>
  <si>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</si>
  <si>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Комплектование книжных фондов библиотек муниципальных образований</t>
  </si>
  <si>
    <t>450 06 00</t>
  </si>
  <si>
    <t>ГЦП "Развитие и сохранение культуры и искусства г.Белогорска на 2009-2010 годы"</t>
  </si>
  <si>
    <t>795 04 00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</si>
  <si>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</si>
  <si>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</si>
  <si>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ГЦП «Реконструкция парков и скверов г.Белогорска на 2010-2014 годы» </t>
  </si>
  <si>
    <t>795 28 00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</si>
  <si>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</si>
  <si>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</si>
  <si>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МУ " Управление здравоохранения Администрации города Белогорск"</t>
  </si>
  <si>
    <t>014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</si>
  <si>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</si>
  <si>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</si>
  <si>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</si>
  <si>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</si>
  <si>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471 00  00</t>
  </si>
  <si>
    <t>471 99 00</t>
  </si>
  <si>
    <t>Фельдшерско-акушерские пункты</t>
  </si>
  <si>
    <t>478 00 00</t>
  </si>
  <si>
    <t>478 99 00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</si>
  <si>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</si>
  <si>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</si>
  <si>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</si>
  <si>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</si>
  <si>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Станции скорой и неотложной помощи</t>
  </si>
  <si>
    <t>477 99 00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</si>
  <si>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</si>
  <si>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522 09 02</t>
  </si>
  <si>
    <t>Целевые программы муниципальных образований,  в том числе:</t>
  </si>
  <si>
    <t>ГЦП "Совершенствование первичной   медико-санитарной помощи в г.Белогорске на 2010-2012 годы"</t>
  </si>
  <si>
    <t>795 01 00</t>
  </si>
  <si>
    <t>ГЦП «Здоровый ребенок на 2009-2010 годы»</t>
  </si>
  <si>
    <t>795 02 00</t>
  </si>
  <si>
    <t>ГЦП «Предупреждение и борьба с социально значимыми заболеваниями в г. Белогорске на 2010-2012 годы»</t>
  </si>
  <si>
    <t>795 03 00</t>
  </si>
  <si>
    <t>Итого  расходов:</t>
  </si>
  <si>
    <t xml:space="preserve"> </t>
  </si>
  <si>
    <r>
      <t xml:space="preserve">от 27.04.2010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554</t>
    </r>
  </si>
  <si>
    <r>
      <t>от 27.04.2010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554</t>
    </r>
  </si>
  <si>
    <t>Приложение № 5</t>
  </si>
  <si>
    <r>
      <t xml:space="preserve">от </t>
    </r>
    <r>
      <rPr>
        <u val="single"/>
        <sz val="10"/>
        <rFont val="Times New Roman"/>
        <family val="1"/>
      </rPr>
      <t>27.04.2010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554</t>
    </r>
  </si>
  <si>
    <t>Отчет об исполнении городских целевых программ,</t>
  </si>
  <si>
    <t>предусмотренных к финансированию из местного бюджета за 1 квартал  2010 года</t>
  </si>
  <si>
    <t>№</t>
  </si>
  <si>
    <t>Наименование  раздела/программы</t>
  </si>
  <si>
    <t>1.  МУ " Управление здравоохранения Администрации города Белогорск"</t>
  </si>
  <si>
    <t>1.1.</t>
  </si>
  <si>
    <t>1.2.</t>
  </si>
  <si>
    <t>1.3.</t>
  </si>
  <si>
    <t>Итого по разделу 1:</t>
  </si>
  <si>
    <t>2. МУ " Отдел культуры"</t>
  </si>
  <si>
    <t>2.1.</t>
  </si>
  <si>
    <t>Развитие и сохранение культуры и искусства  г.Белогорска на 2009-2010 годы"</t>
  </si>
  <si>
    <t>2.2.</t>
  </si>
  <si>
    <t>Итого по разделу 2:</t>
  </si>
  <si>
    <t>3. МУ " Комитет по образованию, делам молодежи"</t>
  </si>
  <si>
    <t>3.1.</t>
  </si>
  <si>
    <t>Одаренные дети на 2009-2011 годы</t>
  </si>
  <si>
    <t>Оздоровление и занятость детей и подростков в каникулярное время</t>
  </si>
  <si>
    <t>3.2.</t>
  </si>
  <si>
    <t>Организация летнего отдыха, оздоровления и занятости детей и подростков на 2009 - 2011 годы</t>
  </si>
  <si>
    <t>3.3.</t>
  </si>
  <si>
    <t>Лицензирование образовательных учреждений на 2009-2011 годы</t>
  </si>
  <si>
    <t>3.4.</t>
  </si>
  <si>
    <t>Безопасность образовательного учреждения на 2009-2011 годы</t>
  </si>
  <si>
    <t>3.5.</t>
  </si>
  <si>
    <t>Развитие дошкольного образования на 2009-2011 годы</t>
  </si>
  <si>
    <t>3.6.</t>
  </si>
  <si>
    <t>Организация питания в образовательных учреждениях на 2009-2011 годы</t>
  </si>
  <si>
    <t>3.7.</t>
  </si>
  <si>
    <t>Развитие единного информационного образовательного пространства муниципальной обрахзовательной системы г.Белогорск на 2010-2013 годы</t>
  </si>
  <si>
    <t>3.8.</t>
  </si>
  <si>
    <t>Патриотическое  воспитание жителей г.Белогорска на 2009-2011 г.г.</t>
  </si>
  <si>
    <t>Итого по разделу 3:</t>
  </si>
  <si>
    <t xml:space="preserve">4.  Администрация города </t>
  </si>
  <si>
    <t>4.1.</t>
  </si>
  <si>
    <t>Развитие физической культуры и спорта на территории города Белогорска на 2009-2011 годы</t>
  </si>
  <si>
    <t>4.2.</t>
  </si>
  <si>
    <t>Содействие развитию и поддержка малого и среднего предпринимательства в г. Белогорске на 2009-2010 годы</t>
  </si>
  <si>
    <t>4.5.</t>
  </si>
  <si>
    <t>Развитие социальной и инженерной инфраструктуры города Белогорска на период до 2013 года</t>
  </si>
  <si>
    <t>4.6</t>
  </si>
  <si>
    <t>Обеспечение экологической безопасности и охраны окружающей среды в г.Белогорске на 2009-2010 годы</t>
  </si>
  <si>
    <t>4.7.</t>
  </si>
  <si>
    <t>Профилактика правонарушений в  г. Белогорске на 2010 - 2012 годы</t>
  </si>
  <si>
    <t>4.8</t>
  </si>
  <si>
    <t>Обеспечение безопасности дорожного движения в г. Белогорске на 2009-2012 годы</t>
  </si>
  <si>
    <t>4.9</t>
  </si>
  <si>
    <t>Противодействие злоупотреблению наркотическими средствами и их незаконному обороту на 2010-2014 годы</t>
  </si>
  <si>
    <t>4.10</t>
  </si>
  <si>
    <t>Создание и функционирование универсального рынка на территории г. Белогорск на 2010-2011 годы</t>
  </si>
  <si>
    <t>4.11.</t>
  </si>
  <si>
    <t>Развитие агропромышленного комплекса муниципального образования города Белогорск на 2010-2012 годы"</t>
  </si>
  <si>
    <t>Итого по разделу 4:</t>
  </si>
  <si>
    <t>5. МУ "Управление жилищно-коммунального хозяйства"</t>
  </si>
  <si>
    <t>5.1.</t>
  </si>
  <si>
    <t xml:space="preserve">Меры адресной поддержки отдельных категорий граждан г. Белогорска  на 2009 - 2011 годы </t>
  </si>
  <si>
    <t>5.2.</t>
  </si>
  <si>
    <t>Развитие дорожной сети города Белогорска на 2009-2014 г.</t>
  </si>
  <si>
    <t>5.3.</t>
  </si>
  <si>
    <t>Реформирование и модернизация жилищно-коммунального комплекса г.Белогорска на 2009-2010 г.</t>
  </si>
  <si>
    <t>5.5.</t>
  </si>
  <si>
    <t>Обеспечение жильем молодых семей на 2009-2010 годы</t>
  </si>
  <si>
    <t>5.6.</t>
  </si>
  <si>
    <t>Переселение граждан из ветхого и аварийного жилищного фонда  город Белогорск на 2009-2010 годы</t>
  </si>
  <si>
    <t>5.7.</t>
  </si>
  <si>
    <t>Проведение  капитального  ремонта  многоквартирных  домов</t>
  </si>
  <si>
    <t>5.8.</t>
  </si>
  <si>
    <t>Поэтапный переход на отпуск коммунальных ресурсов (тепловой энергии, горячей и холодной воды, электрической энергии) потребителям в соотвествии с показаниями коллективных (общедомовых) приборов учета потребления ресурсов г. Белогорска в 2010 году, софинансирование</t>
  </si>
  <si>
    <t>Итого по разделу 5:</t>
  </si>
  <si>
    <t>6.  "Управление по делам гражданской обороны и чрезвычайным ситуациям города Белогорска"</t>
  </si>
  <si>
    <t>6.1</t>
  </si>
  <si>
    <t xml:space="preserve"> По обеспечению первичных мер пожарной  безопасности в границах городского округа на  период 2009-2012 годы»</t>
  </si>
  <si>
    <t>6.2</t>
  </si>
  <si>
    <t xml:space="preserve"> Накопления имущества радиационной, химической, биологической и медицинской  защиты в запасе городского округа города Белогорск в период 2009-2020 годы</t>
  </si>
  <si>
    <t>Итого по разделу 6:</t>
  </si>
  <si>
    <t>ВСЕГО:</t>
  </si>
  <si>
    <t xml:space="preserve">  </t>
  </si>
  <si>
    <t>Приложение № 6</t>
  </si>
  <si>
    <t xml:space="preserve"> к постановлению Главы                                                                                                                              муниципального образования                                                           г. Белогорск </t>
  </si>
  <si>
    <t xml:space="preserve"> ОТЧЕТ ОБ ИСПОЛНЕНИИ АДРЕСНОЙ  ИНВЕСТИЦИОННОЙ  ПРОГРАММЫ</t>
  </si>
  <si>
    <t xml:space="preserve"> за 1 квартал  2010 года</t>
  </si>
  <si>
    <t>из средств местного бюджета</t>
  </si>
  <si>
    <t>Наименование объектов</t>
  </si>
  <si>
    <t>Сметная стоимость (остаток сметной стоимости) по состоянию на 01.01.2010 г.</t>
  </si>
  <si>
    <t>1 . ЗДРАВООХРАНЕНИЕ</t>
  </si>
  <si>
    <t>Прачечная</t>
  </si>
  <si>
    <t>1.2</t>
  </si>
  <si>
    <t>Административный корпус</t>
  </si>
  <si>
    <t>1.3</t>
  </si>
  <si>
    <t>Кожное отделение</t>
  </si>
  <si>
    <t>1.4</t>
  </si>
  <si>
    <t>Терапевтическое отделение</t>
  </si>
  <si>
    <t>1.5</t>
  </si>
  <si>
    <t>Женская консультация</t>
  </si>
  <si>
    <t>Итого по 1  разделу:</t>
  </si>
  <si>
    <t>2. ОБРАЗОВАНИЕ</t>
  </si>
  <si>
    <t>ДОУ № 11</t>
  </si>
  <si>
    <t>2.2</t>
  </si>
  <si>
    <t>ДОУ № 44</t>
  </si>
  <si>
    <t>2.3</t>
  </si>
  <si>
    <t>ДОУ № 45</t>
  </si>
  <si>
    <t>2.4</t>
  </si>
  <si>
    <t>ДОУ № 54</t>
  </si>
  <si>
    <t>2.5</t>
  </si>
  <si>
    <t>ДОУ № 125</t>
  </si>
  <si>
    <t>2.6</t>
  </si>
  <si>
    <t>СОШ № 4 филиал</t>
  </si>
  <si>
    <t>СОШ № 17</t>
  </si>
  <si>
    <t>2.7</t>
  </si>
  <si>
    <t>СОШ № 5</t>
  </si>
  <si>
    <t>2.8</t>
  </si>
  <si>
    <t>2.9</t>
  </si>
  <si>
    <t>СОШ № 200</t>
  </si>
  <si>
    <t>2.10</t>
  </si>
  <si>
    <t>ООШ № 201</t>
  </si>
  <si>
    <t>2.11</t>
  </si>
  <si>
    <t>ДЮСШ № 3</t>
  </si>
  <si>
    <t>2.12</t>
  </si>
  <si>
    <t>ДЮСШ № 2 (кружковые комнаты)</t>
  </si>
  <si>
    <t>2.13</t>
  </si>
  <si>
    <t>ДДТ</t>
  </si>
  <si>
    <t>2.14</t>
  </si>
  <si>
    <t>МУ "Комитет по образованию, делам молодежи"</t>
  </si>
  <si>
    <t>2.15</t>
  </si>
  <si>
    <t>ДОУ №46</t>
  </si>
  <si>
    <t>2.16</t>
  </si>
  <si>
    <t>ДОУ № 12</t>
  </si>
  <si>
    <t>2.17</t>
  </si>
  <si>
    <t>Гимназия искусств</t>
  </si>
  <si>
    <t>2.18.</t>
  </si>
  <si>
    <t>ДОУ № 11, № 44</t>
  </si>
  <si>
    <t>Итого по 2 разделу:</t>
  </si>
  <si>
    <r>
      <t xml:space="preserve">от </t>
    </r>
    <r>
      <rPr>
        <u val="single"/>
        <sz val="10"/>
        <rFont val="Times New Roman"/>
        <family val="1"/>
      </rPr>
      <t>27.04.2010</t>
    </r>
    <r>
      <rPr>
        <sz val="10"/>
        <rFont val="Times New Roman"/>
        <family val="1"/>
      </rPr>
      <t xml:space="preserve">  №</t>
    </r>
    <r>
      <rPr>
        <u val="single"/>
        <sz val="10"/>
        <rFont val="Times New Roman"/>
        <family val="1"/>
      </rPr>
      <t xml:space="preserve"> 554</t>
    </r>
  </si>
  <si>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</si>
  <si>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</si>
  <si>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</si>
  <si>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</si>
  <si>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</si>
  <si>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</si>
  <si>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</si>
  <si>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</si>
  <si>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</si>
  <si>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 xml:space="preserve"> тыс. руб</t>
  </si>
  <si>
    <t>Плата за негативное воздействие на окружающую среду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</si>
  <si>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</si>
  <si>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</si>
  <si>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</si>
  <si>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</si>
  <si>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</si>
  <si>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</si>
  <si>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</si>
  <si>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00011201000010000120</t>
  </si>
  <si>
    <t>00011600000000000000</t>
  </si>
  <si>
    <t>00011200000000000000</t>
  </si>
  <si>
    <t>ШТРАФЫ, САНКЦИИ, ВОЗМЕЩЕНИЕ УЩЕРБА</t>
  </si>
  <si>
    <t>00010503000010000110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</si>
  <si>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</si>
  <si>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</si>
  <si>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00010502000020000110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</si>
  <si>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</si>
  <si>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</si>
  <si>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</si>
  <si>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</si>
  <si>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</si>
  <si>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</si>
  <si>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</si>
  <si>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00011105010040000120</t>
  </si>
  <si>
    <t>00011103040040000120</t>
  </si>
  <si>
    <t>00010102010010000110</t>
  </si>
  <si>
    <t>00010102021010000110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</si>
  <si>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</si>
  <si>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Проценты, полученные от предоставления бюджетных кредитов внутри страны за счет средств бюджетов городских округов</t>
  </si>
  <si>
    <t>Налог на доходы физических лиц с доходов, полученных физическими лицами, не являющимися налоговыми резидентами РФ</t>
  </si>
  <si>
    <t>00010102022010000110</t>
  </si>
  <si>
    <t>00010102040010000110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</si>
  <si>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</si>
  <si>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00010606012040000110</t>
  </si>
  <si>
    <t>00010606022040000110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</si>
  <si>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</si>
  <si>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</si>
  <si>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</si>
  <si>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</si>
  <si>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</si>
  <si>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</si>
  <si>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</si>
  <si>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</si>
  <si>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</si>
  <si>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00010904050040000110</t>
  </si>
  <si>
    <t>Земельный налог ( по обязательствам, возникшим до 1 января 2006года), мобилизуемый на территориях городских округов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</si>
  <si>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</si>
  <si>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</si>
  <si>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</si>
  <si>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</si>
  <si>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</si>
  <si>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00011603010010000140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</si>
  <si>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</si>
  <si>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00011603030010000140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</si>
  <si>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</si>
  <si>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</si>
  <si>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</si>
  <si>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00011608000010000140</t>
  </si>
  <si>
    <t>00011621040040000140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</si>
  <si>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</si>
  <si>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00011625000010000140</t>
  </si>
  <si>
    <t>00011625050010000140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</si>
  <si>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</si>
  <si>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</si>
  <si>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</si>
  <si>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</si>
  <si>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</si>
  <si>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административные правонарушения в области дорожного движения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</si>
  <si>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</si>
  <si>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</si>
  <si>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00011303040040000130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</si>
  <si>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</si>
  <si>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</si>
  <si>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</si>
  <si>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</si>
  <si>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</si>
  <si>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00011900000000000000</t>
  </si>
  <si>
    <t>00011904000040000151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</si>
  <si>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</si>
  <si>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</si>
  <si>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</si>
  <si>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</si>
  <si>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</si>
  <si>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</si>
  <si>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</si>
  <si>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</si>
  <si>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Прочие поступления от использования имущества,находящегося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</si>
  <si>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00011402032040000410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</si>
  <si>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 автономных  учреждений) в  части реализации  основных  средств  по указанному  имуществу</t>
  </si>
  <si>
    <t>00011402033040000410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</si>
  <si>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</si>
  <si>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00011406012040000430</t>
  </si>
  <si>
    <t>00011406024040000430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</si>
  <si>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</si>
  <si>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</si>
  <si>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</si>
  <si>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Денежные взыскания (штрафы) за нарушение законодательства  в   области  охраны окружающей среды</t>
  </si>
  <si>
    <t>Транспортный налог с физических лиц</t>
  </si>
  <si>
    <t>00010604012020000110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</si>
  <si>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</si>
  <si>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</si>
  <si>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</si>
  <si>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</si>
  <si>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</si>
  <si>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Субвенции  из областного  бюджета</t>
  </si>
  <si>
    <t>Прочие  субвенции</t>
  </si>
  <si>
    <t>00020203999040000151</t>
  </si>
  <si>
    <t>00020203055040000151</t>
  </si>
  <si>
    <t>Субвенции бюджетам  городских  округов на   денежные выплаты  медицинскому персоналу фельдшерско-акушерских пунктов, врачам,фельдшерам и медицинским сестрам скорой медицинской помощи".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</si>
  <si>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</si>
  <si>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</si>
  <si>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00020201999040000151</t>
  </si>
  <si>
    <t>00020203026040000151</t>
  </si>
  <si>
    <t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</t>
  </si>
  <si>
    <t>Прочие межбюджетные трансферты, передаваемые бюджетам городских округов</t>
  </si>
  <si>
    <t>00020204999040000151</t>
  </si>
  <si>
    <t>00020203029040000151</t>
  </si>
  <si>
    <t>00020203027040000151</t>
  </si>
  <si>
    <t>Дотации  бюджетам городских округов на доведение финансовой помощи до уровня 2009 года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</si>
  <si>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</si>
  <si>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на организационное  обеспечение деятельности административных комиссий 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</si>
  <si>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</si>
  <si>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</si>
  <si>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спиртыми напитками и наркотическими  средствами.</t>
  </si>
  <si>
    <t>Субвенции бюджетам городских округов на  дополнительные гарантии  по социальной поддержке детей-сирот и детей, оставшихся без попечения родителей"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</si>
  <si>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</si>
  <si>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 xml:space="preserve">Субвенции бюджетам городских округов на компенсацию части родительскойп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</si>
  <si>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ИТОГО    ДОХОДОВ:</t>
  </si>
  <si>
    <t>ВСЕГО    ДОХОДОВ:</t>
  </si>
  <si>
    <t>ВОЗВРАТ ОСТАТКОВ СУБСИДИЙ,  СУБВЕНЦИЙ  И ИНЫХ  МЕЖБЮДЖЕТНЫХ ТРАНСФЕРТОВ, ИМЕЮЩИХ ЦЕЛЕВОЕ  НАЗНАЧЕНИЕ, ПРОШЛЫХ ЛЕТ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</si>
  <si>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</si>
  <si>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Возврат остатков субсидий,  субвенций  и иных  межбюджетных  трансфертов, имеющих целевое назначение, прошлых лет, из бюджетов городских округов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</si>
  <si>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</si>
  <si>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</si>
  <si>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00010807173011000110</t>
  </si>
  <si>
    <t>Субсидии  из областного  бюджета</t>
  </si>
  <si>
    <t xml:space="preserve">Прочие субсидии  </t>
  </si>
  <si>
    <t>00020202999040000151</t>
  </si>
  <si>
    <t>Субсидии  бюджетам городских  округов  на софинансирование  расходов  по организации коммунального  хозяйства  в части  заготовки топлива.</t>
  </si>
  <si>
    <t>Субсидии  бюджетам  городских  округов на софинансирование расходов по  приобретению  и сопровождению программного обеспечения, используемого  финансовыми  органами   при организации  исполнения местных бюджетов и учета  сведений о земельных участках, расположенных  в границах  муниципальных образований на 2010 год</t>
  </si>
  <si>
    <t>00011701040040000180</t>
  </si>
  <si>
    <t>Невыясненные поступления, зачисляемые в бюджеты городских округов</t>
  </si>
  <si>
    <t>00020202077040000151</t>
  </si>
  <si>
    <t>Субсидии бюджетам городских округов  на бюджетные инввестиции в объекты  капитального  строительства собственности  муниципальных  образований. (обл./б-т)</t>
  </si>
  <si>
    <t>Межбюджетные трансферты  на обеспечение расходов на реализацию основных общеобразовательных программ в  общеобразовательных учреждениях  на 2010г.</t>
  </si>
  <si>
    <t>Межбюджетные трансферты  на комплектование книжных фондов библиотек муниципальных образований .</t>
  </si>
  <si>
    <t>за  I квартал 2010 год</t>
  </si>
  <si>
    <t>в 6 раз</t>
  </si>
  <si>
    <t>в 5 раз</t>
  </si>
  <si>
    <t>00011625030010000140</t>
  </si>
  <si>
    <t>Денежные взыскания (штрафы) за нарушение законодательства  об охране и использовании животного мира</t>
  </si>
  <si>
    <t xml:space="preserve">                                    </t>
  </si>
  <si>
    <t>Налог на прибыль организаций, зачислявшийся  до 1 января 2005 года в местные бюджеты, мобилизуемый на территориях городских округов</t>
  </si>
  <si>
    <t>00010901020040000110</t>
  </si>
  <si>
    <t>Приложение № 1</t>
  </si>
  <si>
    <t>муниципального образования</t>
  </si>
  <si>
    <t>г.Белогорск</t>
  </si>
  <si>
    <t>Утвержденные бюджетные назначения</t>
  </si>
  <si>
    <t xml:space="preserve">Исполнено </t>
  </si>
  <si>
    <t xml:space="preserve">% исполнения </t>
  </si>
  <si>
    <t>Отчет об исполнении доходов местного бюджета</t>
  </si>
  <si>
    <t>к постановлению Главы</t>
  </si>
  <si>
    <t>Приложение № 2</t>
  </si>
  <si>
    <t xml:space="preserve">к постановлению Главы муниципального образования  г.Белогорск </t>
  </si>
  <si>
    <t xml:space="preserve"> ОТЧЕТ  ОБ ИСПОЛНЕНИИ РАСХОДОВ МЕСТНОГО БЮДЖЕТА ПО РАЗДЕЛАМ ПОДРАЗДЕЛАМ ФУНКЦИОНАЛЬНОЙ КЛАССИФИКАЦИИ  РАСХОДОВ БЮДЖЕТОВ РФ за 1 квартал 2010 года </t>
  </si>
  <si>
    <t>тыс.руб.</t>
  </si>
  <si>
    <t>Коды бюджетной классификац.</t>
  </si>
  <si>
    <t xml:space="preserve">Наименование разделов и подразделов </t>
  </si>
  <si>
    <t xml:space="preserve">Утвержденные бюджетные назначения </t>
  </si>
  <si>
    <t xml:space="preserve">Исполнено  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</si>
  <si>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</si>
  <si>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</si>
  <si>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</si>
  <si>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</si>
  <si>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</si>
  <si>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</si>
  <si>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</si>
  <si>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</si>
  <si>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</si>
  <si>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</si>
  <si>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</si>
  <si>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</si>
  <si>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</si>
  <si>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</si>
  <si>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</si>
  <si>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</si>
  <si>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0300</t>
  </si>
  <si>
    <t xml:space="preserve">НАЦИОНАЛЬНАЯ БЕЗОПАСНОСТЬ И ПРАВООХРАНИТЕЛЬНАЯ ДЕЯТЕЛЬНОСТЬ </t>
  </si>
  <si>
    <t>0302</t>
  </si>
  <si>
    <t>Органы внутренних дел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</si>
  <si>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</si>
  <si>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</si>
  <si>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</si>
  <si>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</si>
  <si>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</si>
  <si>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</si>
  <si>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</si>
  <si>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</si>
  <si>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</si>
  <si>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</si>
  <si>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</si>
  <si>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</si>
  <si>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</si>
  <si>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</si>
  <si>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</si>
  <si>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</si>
  <si>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</si>
  <si>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</si>
  <si>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</si>
  <si>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</si>
  <si>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</si>
  <si>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 в области жилищно-коммунального хозяйства</t>
  </si>
  <si>
    <t>0600</t>
  </si>
  <si>
    <t>ОХРАНА ОКРУЖАЮЩЕЙ СРЕДЫ</t>
  </si>
  <si>
    <t>0602</t>
  </si>
  <si>
    <t xml:space="preserve">Сбор,  удаление отходов и очистка сточных вод 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</si>
  <si>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</si>
  <si>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</si>
  <si>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</si>
  <si>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</si>
  <si>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</si>
  <si>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</si>
  <si>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</si>
  <si>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</si>
  <si>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</si>
  <si>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</si>
  <si>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</si>
  <si>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</si>
  <si>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</si>
  <si>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 СРЕДСТВА МАССОВОЙ ИНФОРМАЦИИ</t>
  </si>
  <si>
    <t>0801</t>
  </si>
  <si>
    <t xml:space="preserve">Культура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</si>
  <si>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</si>
  <si>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</si>
  <si>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</si>
  <si>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</si>
  <si>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</si>
  <si>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 И СПОРТ</t>
  </si>
  <si>
    <t>0901</t>
  </si>
  <si>
    <t>Стационарная медицинская помощь</t>
  </si>
  <si>
    <t>0902</t>
  </si>
  <si>
    <t>Амбулаторная помощь</t>
  </si>
  <si>
    <t>0904</t>
  </si>
  <si>
    <t xml:space="preserve">Скорая медицинская помощь 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</si>
  <si>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</si>
  <si>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</si>
  <si>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</si>
  <si>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</si>
  <si>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</si>
  <si>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</si>
  <si>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</si>
  <si>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</si>
  <si>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</si>
  <si>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</si>
  <si>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</si>
  <si>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</si>
  <si>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ИТОГО РАСХОДОВ:</t>
  </si>
  <si>
    <t>Приложенние № 3</t>
  </si>
  <si>
    <t xml:space="preserve">к постановлению Главы                                                                                                             муниципального образования                                                           г. Белогорск </t>
  </si>
  <si>
    <t>Отчет об исполнении  источников  внутреннего финансирования</t>
  </si>
  <si>
    <t>дефицита местного бюджета за 1 квартал  2010 года</t>
  </si>
  <si>
    <t>тыс. руб.</t>
  </si>
  <si>
    <t>Наименование</t>
  </si>
  <si>
    <t>00301020000000000000</t>
  </si>
  <si>
    <t>Кредиты кредитных организаций в валюте Российской Федерации</t>
  </si>
  <si>
    <t>00301020000000000700</t>
  </si>
  <si>
    <t>Получение кредитов от кредитных организаций в валюте Российской Федерации</t>
  </si>
  <si>
    <t>00301020000040000710</t>
  </si>
  <si>
    <t>Получение кредитов от кредитных организаций местным бюджетом в валюте Российской Федерации</t>
  </si>
  <si>
    <t>00301020000000000800</t>
  </si>
  <si>
    <t>Погашение  кредитов, предоставленных кредитными организациями в валюте Российской Федерации</t>
  </si>
  <si>
    <t>00301020000040000810</t>
  </si>
  <si>
    <t>Погашение местным бюджетом  кредитов, предоставленных кредитными организациями в валюте Российской Федерации</t>
  </si>
  <si>
    <t>00301030000000000000</t>
  </si>
  <si>
    <t>Бюджетные кредиты от других бюджетов бюджетной системы Российской Федерации</t>
  </si>
  <si>
    <t>00301030000000000700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</si>
  <si>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</si>
  <si>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00301030000040000710</t>
  </si>
  <si>
    <t>Получение кредитов от других бюджетов бюджетной системы Российской Федерации  местным бюджетом в валюте Российской Федерации</t>
  </si>
  <si>
    <t>00301030000000000800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</si>
  <si>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</si>
  <si>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00301030000040000810</t>
  </si>
  <si>
    <t>Погашение  кредитов от других бюджетов бюджетной системы Российской Федерации  местным бюджетом в валюте Российской Федерации</t>
  </si>
  <si>
    <t>00301050000000000000</t>
  </si>
  <si>
    <t>Изменение остатков средств на счетах по учету средств бюджета</t>
  </si>
  <si>
    <t>00301050000000000500</t>
  </si>
  <si>
    <t>Увеличение остатков средств бюджетов</t>
  </si>
  <si>
    <t>00301050200000000500</t>
  </si>
  <si>
    <t>Увеличение прочих остатков средств бюджетов</t>
  </si>
  <si>
    <t>00301050201000000510</t>
  </si>
  <si>
    <t>Увеличение прочих остатков денежных средств бюджетов</t>
  </si>
  <si>
    <t>00301050201040000510</t>
  </si>
  <si>
    <t>Увеличение прочих остатков денежных средств местного бюджета</t>
  </si>
  <si>
    <t>Уменьшение остатков средств бюджетов</t>
  </si>
  <si>
    <t>00301050200000000600</t>
  </si>
  <si>
    <t>Уменьшение прочих остатков средств бюджетов</t>
  </si>
  <si>
    <t>00301050201000000610</t>
  </si>
  <si>
    <t>Уменьшение прочих остатков денежных средств бюджетов</t>
  </si>
  <si>
    <t>00301050201040000610</t>
  </si>
  <si>
    <t>Уменьшение прочих остатков денежных средств местного бюджета</t>
  </si>
  <si>
    <t>00301060500000000600</t>
  </si>
  <si>
    <t>Возврат бюджетных кредитов, предоставленных внутри страны в валюте РФ</t>
  </si>
  <si>
    <t>00301060501040000640</t>
  </si>
  <si>
    <t>Возврат бюджетных кредитов, предоставленных юридическим лицам из бюджетов городских округов в валюте РФ</t>
  </si>
  <si>
    <t>Итого источников внутреннего финансирования дефицита бюджета</t>
  </si>
  <si>
    <t>Приложение № 4</t>
  </si>
  <si>
    <t>Отчет об исполнении по ведомственной  структуре  местного бюджета за 1 квартал  2010 года</t>
  </si>
  <si>
    <t>Код главы</t>
  </si>
  <si>
    <t>Раз</t>
  </si>
  <si>
    <t>ПР</t>
  </si>
  <si>
    <t>ЦСР</t>
  </si>
  <si>
    <t>ВР</t>
  </si>
  <si>
    <t>Совет народных депутатов Белогорского городского самоуправления</t>
  </si>
  <si>
    <t>001</t>
  </si>
  <si>
    <t>Общегосударственные вопросы</t>
  </si>
  <si>
    <t>000 00 00</t>
  </si>
  <si>
    <t>000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</si>
  <si>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</si>
  <si>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002 00 00</t>
  </si>
  <si>
    <t xml:space="preserve">Центральный аппарат </t>
  </si>
  <si>
    <t>002 04 00</t>
  </si>
  <si>
    <t xml:space="preserve"> 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</si>
  <si>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</si>
  <si>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</si>
  <si>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002 11 00</t>
  </si>
  <si>
    <t>Администрация города Белогорск</t>
  </si>
  <si>
    <t>002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</si>
  <si>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</si>
  <si>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</si>
  <si>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</si>
  <si>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</si>
  <si>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</si>
  <si>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</si>
  <si>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</si>
  <si>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</si>
  <si>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 xml:space="preserve"> Государственное управление охраной на территориях  муниципальных образований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</si>
  <si>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</si>
  <si>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</si>
  <si>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</si>
  <si>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</si>
  <si>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</si>
  <si>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Целевые программы муниципальных образований</t>
  </si>
  <si>
    <t>795 00 00</t>
  </si>
  <si>
    <t>ГЦП "Профилактика правонарушений  в  г.Белогорске на 2010 -2012 годы"</t>
  </si>
  <si>
    <t>795 14 00</t>
  </si>
  <si>
    <t>Выполнение функций органами местного самоуправления</t>
  </si>
  <si>
    <t>ГЦП "Обеспечение безопасности дорожного движения в г. Белогорске на 2009-2012 годы"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</si>
  <si>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</si>
  <si>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</si>
  <si>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795 26 00</t>
  </si>
  <si>
    <t>Национальная экономика</t>
  </si>
  <si>
    <t>0000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</si>
  <si>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</si>
  <si>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</si>
  <si>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</si>
  <si>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</si>
  <si>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</si>
  <si>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</si>
  <si>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ГЦП "Содействие развитию и поддержка малого и среднего  предпринимательства в г. Белогорске на 2009-2010 годы"</t>
  </si>
  <si>
    <t>795 16 00</t>
  </si>
  <si>
    <t xml:space="preserve">ГЦП «Создание и функционирование универсального рынка на территории г. Белогорск  на 2010-2011 годы»   </t>
  </si>
  <si>
    <t>795 30 00</t>
  </si>
  <si>
    <t>ГЦП"Развитие агропромышленного комплекса муниципального образования города Белогорск на 2010-2012 годы"</t>
  </si>
  <si>
    <t>795 31 00</t>
  </si>
  <si>
    <t>Жилищно-коммунальное хозяйство</t>
  </si>
  <si>
    <t xml:space="preserve">Мероприятия в области жилищного хозяйства </t>
  </si>
  <si>
    <t>350 03 00</t>
  </si>
  <si>
    <t>600 00 00</t>
  </si>
  <si>
    <t>Прочие мероприятия по благоустройству городских округов и поселений</t>
  </si>
  <si>
    <t>600 05 00</t>
  </si>
  <si>
    <t>Охрана окружающей среды</t>
  </si>
  <si>
    <t>0000000</t>
  </si>
  <si>
    <t>ГЦП "Обеспечение экологической безопасности и охраны окружающей среды в г.Белогорске на 2009-2010 годы"</t>
  </si>
  <si>
    <t>795 24 00</t>
  </si>
  <si>
    <t>ГЦП" Развитие социальной  инженерной инфраструктуры города  Белогорска на период до 2013 года"</t>
  </si>
  <si>
    <t>795 17 00</t>
  </si>
  <si>
    <t>Культура, кинематография, средства массовой информации</t>
  </si>
  <si>
    <t>Культура</t>
  </si>
  <si>
    <t>Периодические издания, учрежденные органами законодательной и исполнительной  власти</t>
  </si>
  <si>
    <t>457 00 00</t>
  </si>
  <si>
    <t xml:space="preserve">Обеспечение деятельности подведомственных учреждений </t>
  </si>
  <si>
    <t>457 99 00</t>
  </si>
  <si>
    <t>Здравоохранение, физическая культура и спорт</t>
  </si>
  <si>
    <t>Стационарная  медицинская помощь</t>
  </si>
  <si>
    <t>Долгосрочная целевая программа "Развитие социальной и инженерной инфраструктуры территории Амурской области на период до 2013 года"</t>
  </si>
  <si>
    <t>625 14 00</t>
  </si>
  <si>
    <t xml:space="preserve">Бюджетные инвестиции </t>
  </si>
  <si>
    <t>003</t>
  </si>
  <si>
    <t>Выполнение функций органами местного самоуправления ( строительство детской поликлиники, хлораторной станции инфекционной больницы)</t>
  </si>
  <si>
    <t>ГЦП"Развитие  физической культуры и спорта на территории  города Белогорска на 2009-2011 годы"</t>
  </si>
  <si>
    <t>795 13 00</t>
  </si>
  <si>
    <t>Социальная политика</t>
  </si>
  <si>
    <t>Пенсии</t>
  </si>
  <si>
    <t>490 00 00</t>
  </si>
  <si>
    <t>Выплаты муниципальной доплаты к пенсии</t>
  </si>
  <si>
    <t>490 05 00</t>
  </si>
  <si>
    <t>Социальные выплаты</t>
  </si>
  <si>
    <t>005</t>
  </si>
  <si>
    <t>Муниципальное учреждение финансовое управление администрации города Белогорска</t>
  </si>
  <si>
    <t>Приобретение и сопровождение программного обеспечения, используемого финансовыми органами муниципальных образований при организации исполнения местных бюджетов и учета сведений о земельных участках, расположенных в границах муниципальных образований</t>
  </si>
  <si>
    <t>524 24 00</t>
  </si>
  <si>
    <t>Процентные  платежи по долговым обязательствам</t>
  </si>
  <si>
    <t>065 00 00</t>
  </si>
  <si>
    <t>Процентные платежи по муниципальному долгу</t>
  </si>
  <si>
    <t>065 03 00</t>
  </si>
  <si>
    <t>Финансовая поддержка на возвратной основе (увеличение задолженности по бюджетным кредитам)</t>
  </si>
  <si>
    <t>0115</t>
  </si>
  <si>
    <t>0920000</t>
  </si>
  <si>
    <t>Финансовая поддержка на возвратной основе (уменьшение задолженности по бюджетным кредитам)</t>
  </si>
  <si>
    <t xml:space="preserve">Прочие расходы </t>
  </si>
  <si>
    <t>Комитет имущественных отношений администрации города Белогорска</t>
  </si>
  <si>
    <t>004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</si>
  <si>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</si>
  <si>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</si>
  <si>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</si>
  <si>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</si>
  <si>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</si>
  <si>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</si>
  <si>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505 36 02</t>
  </si>
  <si>
    <t>Контрольно-счетная палата  муниципального образования города Белогорск</t>
  </si>
  <si>
    <t>006</t>
  </si>
  <si>
    <t>Руководитель контрольно-счетной палаты муниципального образования и его заместители</t>
  </si>
  <si>
    <t>002 25 00</t>
  </si>
  <si>
    <t>Управление жилищно-коммунального хозяйства Администрации города Белогорска</t>
  </si>
  <si>
    <t>007</t>
  </si>
  <si>
    <t>Функционирование органов в сфере национальной безопасности и правоохранительной деятельности</t>
  </si>
  <si>
    <t>202 67 00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</si>
  <si>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</si>
  <si>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</si>
  <si>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</si>
  <si>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Выполнение функций государственными органами</t>
  </si>
  <si>
    <t>Закупка автотранспортных средств и коммунальной техники</t>
  </si>
  <si>
    <t>340 07 07</t>
  </si>
  <si>
    <t xml:space="preserve">340 07 07 </t>
  </si>
  <si>
    <t>Содержание автомобильных дорог общего пользования</t>
  </si>
  <si>
    <t>315 02 03</t>
  </si>
  <si>
    <t>ГЦП "Развитие дорожной сети г. Белогорска на 2009-2014 гг."</t>
  </si>
  <si>
    <t>795 19 00</t>
  </si>
  <si>
    <t>Целевые программы муниципальных образований, в том числе:</t>
  </si>
  <si>
    <t>ГЦП "Переселение граждан из ветхого и аварийного жилищного фонда г. Белогорск на 2009-2010 гг." м/б</t>
  </si>
  <si>
    <t>795 12 00</t>
  </si>
  <si>
    <t>ГЦП "Реформирование и модернизация жилищно-коммунального комплекса г. Белогорска на 2009-2010 гг."</t>
  </si>
  <si>
    <t>795 20 00</t>
  </si>
  <si>
    <t>ГЦП" Проведение  капитального  ремонта  многоквартирных  домов"</t>
  </si>
  <si>
    <t>795 21 00</t>
  </si>
  <si>
    <t>Поэтапный переход на отпуск коммунальных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ресурсов г. Белогорска в 2010 году, софинансирование</t>
  </si>
  <si>
    <t>795 29 00</t>
  </si>
  <si>
    <t>Расходы по организации коммунального хозяйства</t>
  </si>
  <si>
    <t>524 28 00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</si>
  <si>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</si>
  <si>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</si>
  <si>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</si>
  <si>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</si>
  <si>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</si>
  <si>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</si>
  <si>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Другие вопросы в области жилищно-коммунального хозяйства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</si>
  <si>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</si>
  <si>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</si>
  <si>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</si>
  <si>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в том числе в части расходов на заготовку топлива м/б</t>
  </si>
  <si>
    <t>Сбор, удаление отходов и очистка сточных вод</t>
  </si>
  <si>
    <t>Сбор и удаление твердых отходов</t>
  </si>
  <si>
    <t>400 01 00</t>
  </si>
  <si>
    <t>Удаление и очистка жидких отходов</t>
  </si>
  <si>
    <t>400 02 00</t>
  </si>
  <si>
    <t>ГЦП "Обеспечение  жильем молодых семей на 2009-2010 годы"</t>
  </si>
  <si>
    <t>795 11  00</t>
  </si>
  <si>
    <t xml:space="preserve">Мероприятия в области социальной политики </t>
  </si>
  <si>
    <t>795 11 00</t>
  </si>
  <si>
    <t>ГЦП" Меры адресной поддержки  отдельных категорий граждан  г.Белогорска  на 2009 - 2011 годы</t>
  </si>
  <si>
    <t>795 18 00</t>
  </si>
  <si>
    <t>Мероприятия в области социальной политики</t>
  </si>
  <si>
    <t>Муниципальное учреждение "Единая диспетчерская служба г.Белогорска"</t>
  </si>
  <si>
    <t>008</t>
  </si>
  <si>
    <t>0029900</t>
  </si>
  <si>
    <t>Управление дорожным хозяйством</t>
  </si>
  <si>
    <t>315 01 00</t>
  </si>
  <si>
    <t>Муниципальное учреждение "Служба по обеспечению деятельности органов местного самоуправления" города Белогорск</t>
  </si>
  <si>
    <t>009</t>
  </si>
  <si>
    <t>Учреждения по обеспечению хозяйственного обслуживания</t>
  </si>
  <si>
    <t>093 00 00</t>
  </si>
  <si>
    <t>093 99 00</t>
  </si>
  <si>
    <t>Управление по делам  гражданской обороны и чрезвычайным ситуациям города Белогорска</t>
  </si>
  <si>
    <t>011</t>
  </si>
  <si>
    <t>Национальная безопасность и правоохранительная деятельность</t>
  </si>
  <si>
    <t>Поисковые и аварийно-спасательные учреждения</t>
  </si>
  <si>
    <t>3020000</t>
  </si>
  <si>
    <t>3029900</t>
  </si>
  <si>
    <t>Выполнение функций  бюджетными учреждениями</t>
  </si>
  <si>
    <t>795 00  00</t>
  </si>
  <si>
    <t>ГЦП "По обеспечению первичных мер пожарной  безопасности в границах городского округа на  период 2009-2013 годы»</t>
  </si>
  <si>
    <t>795 22  00</t>
  </si>
  <si>
    <t>795 22 00</t>
  </si>
  <si>
    <t>ГЦП" Накопления имущества радиационной, химической, биологической и медицинской  защиты в запасе городского округа города Белогорск в период 2009-2021 годы"</t>
  </si>
  <si>
    <t>795 23 00</t>
  </si>
  <si>
    <t>МУ "Комитет по образованию, делам молодежи" администрации г.Белогорска</t>
  </si>
  <si>
    <t>012</t>
  </si>
  <si>
    <t>Образование</t>
  </si>
  <si>
    <t>Детские дошкольные учреждения</t>
  </si>
  <si>
    <t>420 00 00</t>
  </si>
  <si>
    <t>Обеспечение  деятельности подведомственных учреждений</t>
  </si>
  <si>
    <t>420 99 00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</si>
  <si>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</si>
  <si>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</si>
  <si>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Школы- 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</si>
  <si>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</si>
  <si>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</si>
  <si>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</si>
  <si>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</si>
  <si>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</si>
  <si>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</si>
  <si>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</si>
  <si>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</si>
  <si>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</si>
  <si>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 за счет средств федерального  бюджета</t>
  </si>
  <si>
    <t>520 09 01</t>
  </si>
  <si>
    <t>Ежемесячное  денежное вознаграждение за классное руководство за счет  федерального бюджета</t>
  </si>
  <si>
    <t>Ежемесячное  денежное вознаграждение за классное руководство за счет  областного бюджета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</si>
  <si>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</si>
  <si>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</si>
  <si>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520 25 00</t>
  </si>
  <si>
    <t>Молодежная политика  и оздоровление детей</t>
  </si>
  <si>
    <t>Оздоровление детей</t>
  </si>
  <si>
    <t>432 02 00</t>
  </si>
  <si>
    <t>Мероприятия по проведению оздоровительной  кампании детей</t>
  </si>
  <si>
    <t>432 00 00</t>
  </si>
  <si>
    <t>432 99 00</t>
  </si>
  <si>
    <t xml:space="preserve">000 00 00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</si>
  <si>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</si>
  <si>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</si>
  <si>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452 99  00</t>
  </si>
  <si>
    <t>Проведение мероприятий для детей и молодежи</t>
  </si>
  <si>
    <t>447</t>
  </si>
  <si>
    <t xml:space="preserve">Организация и осуществление деятельности по опеке и попечительству </t>
  </si>
  <si>
    <t>522 09 00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</si>
  <si>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</si>
  <si>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</si>
  <si>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>ГЦП "Одаренные дети на 2009-2011 годы"</t>
  </si>
  <si>
    <t>795 05 00</t>
  </si>
  <si>
    <t>ГЦП " Организация  летнего отдыха, оздоровления и занятости детей и подростков на 2009-2011 годы"</t>
  </si>
  <si>
    <t>795 06 00</t>
  </si>
  <si>
    <t>ГЦП "Лицензирование образовательных учреждений на 2009 -2011 годы"</t>
  </si>
  <si>
    <t>795 07 00</t>
  </si>
  <si>
    <t>ГЦП "Безопасность образовательного учреждения на 2009-2011 годы"</t>
  </si>
  <si>
    <t>795 08 00</t>
  </si>
  <si>
    <t>ГЦП "Развитие дошкольного образования на 2009-2011 годы"</t>
  </si>
  <si>
    <t>795 09 00</t>
  </si>
  <si>
    <t>ГЦП "Организация питания в образовательных учреждениях на 2009-2011 годы"</t>
  </si>
  <si>
    <t>795 10 00</t>
  </si>
  <si>
    <t>ГЦП "Развитие единого информационного образовательного пространства муниципальной образовательной системы г.Белогорск на 2010-2013 годы"</t>
  </si>
  <si>
    <t>795 25 00</t>
  </si>
  <si>
    <t>ГЦП "Патриотическое воспитание жителей г. Белогорска на 2009-2011 годы"</t>
  </si>
  <si>
    <t>795 27 00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</si>
  <si>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</si>
  <si>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</si>
  <si>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</si>
  <si>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</si>
  <si>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Выплаты 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</si>
  <si>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</si>
  <si>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</si>
  <si>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Дополнительные гарантии по  социальной поддержке детей-сирот и детей, оставшихся без попечения родителей</t>
  </si>
  <si>
    <t>522 06 00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</si>
</sst>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\-#,##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right" vertic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1" fillId="24" borderId="10" xfId="0" applyFont="1" applyFill="1" applyBorder="1" applyAlignment="1">
      <alignment vertical="center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3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/>
    </xf>
    <xf numFmtId="164" fontId="34" fillId="0" borderId="18" xfId="0" applyNumberFormat="1" applyFont="1" applyBorder="1" applyAlignment="1">
      <alignment horizontal="center"/>
    </xf>
    <xf numFmtId="164" fontId="34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 vertical="top"/>
    </xf>
    <xf numFmtId="0" fontId="30" fillId="0" borderId="10" xfId="0" applyFont="1" applyBorder="1" applyAlignment="1">
      <alignment wrapText="1"/>
    </xf>
    <xf numFmtId="164" fontId="30" fillId="0" borderId="10" xfId="0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top"/>
    </xf>
    <xf numFmtId="0" fontId="30" fillId="0" borderId="23" xfId="0" applyFont="1" applyBorder="1" applyAlignment="1">
      <alignment wrapText="1"/>
    </xf>
    <xf numFmtId="164" fontId="30" fillId="0" borderId="23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 vertical="top"/>
    </xf>
    <xf numFmtId="0" fontId="34" fillId="0" borderId="18" xfId="0" applyFont="1" applyBorder="1" applyAlignment="1">
      <alignment wrapText="1"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164" fontId="34" fillId="0" borderId="15" xfId="0" applyNumberFormat="1" applyFont="1" applyBorder="1" applyAlignment="1">
      <alignment horizontal="center"/>
    </xf>
    <xf numFmtId="164" fontId="34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30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vertical="top"/>
    </xf>
    <xf numFmtId="49" fontId="34" fillId="0" borderId="10" xfId="0" applyNumberFormat="1" applyFont="1" applyBorder="1" applyAlignment="1">
      <alignment vertical="top" wrapText="1"/>
    </xf>
    <xf numFmtId="0" fontId="32" fillId="0" borderId="10" xfId="0" applyFont="1" applyBorder="1" applyAlignment="1">
      <alignment/>
    </xf>
    <xf numFmtId="49" fontId="37" fillId="0" borderId="10" xfId="0" applyNumberFormat="1" applyFont="1" applyBorder="1" applyAlignment="1">
      <alignment vertical="top"/>
    </xf>
    <xf numFmtId="49" fontId="30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9" fontId="34" fillId="0" borderId="10" xfId="0" applyNumberFormat="1" applyFont="1" applyBorder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right"/>
    </xf>
    <xf numFmtId="16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/>
    </xf>
    <xf numFmtId="0" fontId="39" fillId="25" borderId="10" xfId="54" applyFont="1" applyFill="1" applyBorder="1" applyAlignment="1">
      <alignment vertical="top" wrapText="1"/>
      <protection/>
    </xf>
    <xf numFmtId="164" fontId="39" fillId="0" borderId="10" xfId="0" applyNumberFormat="1" applyFont="1" applyFill="1" applyBorder="1" applyAlignment="1">
      <alignment/>
    </xf>
    <xf numFmtId="0" fontId="39" fillId="25" borderId="10" xfId="53" applyFont="1" applyFill="1" applyBorder="1" applyAlignment="1">
      <alignment vertical="top" wrapText="1"/>
      <protection/>
    </xf>
    <xf numFmtId="0" fontId="40" fillId="0" borderId="10" xfId="0" applyFont="1" applyBorder="1" applyAlignment="1">
      <alignment vertical="center" wrapText="1"/>
    </xf>
    <xf numFmtId="16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164" fontId="36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left" wrapText="1"/>
    </xf>
    <xf numFmtId="2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right"/>
    </xf>
    <xf numFmtId="164" fontId="41" fillId="0" borderId="10" xfId="0" applyNumberFormat="1" applyFont="1" applyFill="1" applyBorder="1" applyAlignment="1">
      <alignment horizontal="right"/>
    </xf>
    <xf numFmtId="0" fontId="40" fillId="24" borderId="10" xfId="0" applyFont="1" applyFill="1" applyBorder="1" applyAlignment="1">
      <alignment vertical="center" wrapText="1"/>
    </xf>
    <xf numFmtId="49" fontId="40" fillId="24" borderId="10" xfId="0" applyNumberFormat="1" applyFont="1" applyFill="1" applyBorder="1" applyAlignment="1">
      <alignment horizontal="center"/>
    </xf>
    <xf numFmtId="164" fontId="39" fillId="24" borderId="10" xfId="0" applyNumberFormat="1" applyFont="1" applyFill="1" applyBorder="1" applyAlignment="1">
      <alignment horizontal="right"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 horizontal="left" vertical="center" wrapText="1"/>
    </xf>
    <xf numFmtId="0" fontId="39" fillId="25" borderId="10" xfId="56" applyFont="1" applyFill="1" applyBorder="1" applyAlignment="1">
      <alignment vertical="top" wrapText="1"/>
      <protection/>
    </xf>
    <xf numFmtId="0" fontId="40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right"/>
    </xf>
    <xf numFmtId="0" fontId="40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vertical="center" wrapText="1"/>
    </xf>
    <xf numFmtId="49" fontId="34" fillId="24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justify"/>
    </xf>
    <xf numFmtId="0" fontId="39" fillId="0" borderId="10" xfId="0" applyFont="1" applyBorder="1" applyAlignment="1">
      <alignment horizontal="left" vertical="top" wrapText="1"/>
    </xf>
    <xf numFmtId="0" fontId="39" fillId="25" borderId="10" xfId="55" applyFont="1" applyFill="1" applyBorder="1" applyAlignment="1">
      <alignment wrapText="1"/>
      <protection/>
    </xf>
    <xf numFmtId="49" fontId="40" fillId="0" borderId="10" xfId="0" applyNumberFormat="1" applyFont="1" applyFill="1" applyBorder="1" applyAlignment="1">
      <alignment horizontal="center"/>
    </xf>
    <xf numFmtId="0" fontId="39" fillId="25" borderId="10" xfId="57" applyFont="1" applyFill="1" applyBorder="1" applyAlignment="1">
      <alignment vertical="top" wrapText="1"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right"/>
    </xf>
    <xf numFmtId="0" fontId="39" fillId="25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wrapText="1"/>
    </xf>
    <xf numFmtId="0" fontId="36" fillId="0" borderId="0" xfId="0" applyFont="1" applyFill="1" applyBorder="1" applyAlignment="1">
      <alignment/>
    </xf>
    <xf numFmtId="0" fontId="38" fillId="0" borderId="10" xfId="0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36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/>
    </xf>
    <xf numFmtId="0" fontId="29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164" fontId="44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left" wrapText="1"/>
    </xf>
    <xf numFmtId="0" fontId="43" fillId="0" borderId="11" xfId="0" applyFont="1" applyFill="1" applyBorder="1" applyAlignment="1">
      <alignment horizontal="center" vertical="justify" wrapText="1"/>
    </xf>
    <xf numFmtId="0" fontId="44" fillId="24" borderId="10" xfId="0" applyFont="1" applyFill="1" applyBorder="1" applyAlignment="1">
      <alignment/>
    </xf>
    <xf numFmtId="0" fontId="44" fillId="0" borderId="1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/>
    </xf>
    <xf numFmtId="0" fontId="44" fillId="0" borderId="0" xfId="0" applyFont="1" applyAlignment="1">
      <alignment horizontal="justify"/>
    </xf>
    <xf numFmtId="0" fontId="4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textRotation="90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vertical="center" wrapText="1"/>
    </xf>
    <xf numFmtId="164" fontId="36" fillId="0" borderId="27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27" xfId="0" applyNumberFormat="1" applyFont="1" applyFill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6" fontId="36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41" fontId="38" fillId="0" borderId="10" xfId="0" applyNumberFormat="1" applyFont="1" applyFill="1" applyBorder="1" applyAlignment="1">
      <alignment horizontal="center" vertical="center"/>
    </xf>
    <xf numFmtId="17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wrapText="1"/>
    </xf>
    <xf numFmtId="41" fontId="38" fillId="0" borderId="10" xfId="0" applyNumberFormat="1" applyFont="1" applyBorder="1" applyAlignment="1">
      <alignment/>
    </xf>
    <xf numFmtId="170" fontId="38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5" xfId="55"/>
    <cellStyle name="Обычный 7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10" zoomScaleNormal="110" zoomScalePageLayoutView="0" workbookViewId="0" topLeftCell="A1">
      <selection activeCell="E5" sqref="E5:G5"/>
    </sheetView>
  </sheetViews>
  <sheetFormatPr defaultColWidth="9.00390625" defaultRowHeight="12.75"/>
  <cols>
    <col min="1" max="1" width="17.125" style="0" customWidth="1"/>
    <col min="2" max="2" width="14.00390625" style="0" customWidth="1"/>
    <col min="4" max="4" width="34.75390625" style="0" customWidth="1"/>
    <col min="5" max="5" width="10.875" style="0" customWidth="1"/>
    <col min="6" max="6" width="10.25390625" style="1" customWidth="1"/>
    <col min="7" max="7" width="9.125" style="1" customWidth="1"/>
  </cols>
  <sheetData>
    <row r="1" spans="5:7" ht="12.75">
      <c r="E1" s="37" t="s">
        <v>349</v>
      </c>
      <c r="F1" s="37"/>
      <c r="G1" s="37"/>
    </row>
    <row r="2" spans="5:7" ht="12.75">
      <c r="E2" s="38" t="s">
        <v>356</v>
      </c>
      <c r="F2" s="38"/>
      <c r="G2" s="38"/>
    </row>
    <row r="3" spans="5:7" ht="12.75">
      <c r="E3" s="38" t="s">
        <v>350</v>
      </c>
      <c r="F3" s="38"/>
      <c r="G3" s="38"/>
    </row>
    <row r="4" spans="5:7" ht="12.75">
      <c r="E4" s="38" t="s">
        <v>351</v>
      </c>
      <c r="F4" s="38"/>
      <c r="G4" s="38"/>
    </row>
    <row r="5" spans="5:7" ht="12.75">
      <c r="E5" s="92" t="s">
        <v>48</v>
      </c>
      <c r="F5" s="38"/>
      <c r="G5" s="38"/>
    </row>
    <row r="6" spans="1:7" ht="15.75">
      <c r="A6" s="51" t="s">
        <v>355</v>
      </c>
      <c r="B6" s="51"/>
      <c r="C6" s="51"/>
      <c r="D6" s="51"/>
      <c r="E6" s="51"/>
      <c r="F6" s="51"/>
      <c r="G6" s="51"/>
    </row>
    <row r="7" spans="1:7" ht="15.75">
      <c r="A7" s="51" t="s">
        <v>341</v>
      </c>
      <c r="B7" s="51"/>
      <c r="C7" s="51"/>
      <c r="D7" s="51"/>
      <c r="E7" s="51"/>
      <c r="F7" s="51"/>
      <c r="G7" s="51"/>
    </row>
    <row r="8" spans="1:7" ht="12.75">
      <c r="A8" s="2"/>
      <c r="B8" s="2"/>
      <c r="C8" s="2"/>
      <c r="D8" s="2"/>
      <c r="E8" s="3"/>
      <c r="F8" s="3"/>
      <c r="G8" s="3" t="s">
        <v>194</v>
      </c>
    </row>
    <row r="9" spans="1:7" ht="33.75">
      <c r="A9" s="7" t="s">
        <v>217</v>
      </c>
      <c r="B9" s="48" t="s">
        <v>185</v>
      </c>
      <c r="C9" s="49"/>
      <c r="D9" s="50"/>
      <c r="E9" s="7" t="s">
        <v>352</v>
      </c>
      <c r="F9" s="7" t="s">
        <v>353</v>
      </c>
      <c r="G9" s="22" t="s">
        <v>354</v>
      </c>
    </row>
    <row r="10" spans="1:7" ht="12.75">
      <c r="A10" s="4">
        <v>1</v>
      </c>
      <c r="B10" s="39">
        <v>2</v>
      </c>
      <c r="C10" s="40"/>
      <c r="D10" s="41"/>
      <c r="E10" s="4">
        <v>3</v>
      </c>
      <c r="F10" s="4">
        <v>4</v>
      </c>
      <c r="G10" s="4">
        <v>5</v>
      </c>
    </row>
    <row r="11" spans="1:7" ht="24" customHeight="1">
      <c r="A11" s="11" t="s">
        <v>198</v>
      </c>
      <c r="B11" s="42" t="s">
        <v>186</v>
      </c>
      <c r="C11" s="43"/>
      <c r="D11" s="44"/>
      <c r="E11" s="34">
        <f>E12+E19+E22+E28+E33</f>
        <v>380057</v>
      </c>
      <c r="F11" s="34">
        <f>F12+F19+F22+F28+F33</f>
        <v>88370.70000000001</v>
      </c>
      <c r="G11" s="26">
        <f>F11/E11*100</f>
        <v>23.251959574484882</v>
      </c>
    </row>
    <row r="12" spans="1:7" ht="36" customHeight="1">
      <c r="A12" s="11" t="s">
        <v>197</v>
      </c>
      <c r="B12" s="45" t="s">
        <v>212</v>
      </c>
      <c r="C12" s="46"/>
      <c r="D12" s="47"/>
      <c r="E12" s="28">
        <f>E13</f>
        <v>306000</v>
      </c>
      <c r="F12" s="28">
        <f>F13</f>
        <v>67702.40000000001</v>
      </c>
      <c r="G12" s="27">
        <f aca="true" t="shared" si="0" ref="G12:G76">F12/E12*100</f>
        <v>22.12496732026144</v>
      </c>
    </row>
    <row r="13" spans="1:7" ht="24" customHeight="1">
      <c r="A13" s="11" t="s">
        <v>196</v>
      </c>
      <c r="B13" s="52" t="s">
        <v>190</v>
      </c>
      <c r="C13" s="53"/>
      <c r="D13" s="54"/>
      <c r="E13" s="5">
        <f>E14+E15+E16+E17+E18</f>
        <v>306000</v>
      </c>
      <c r="F13" s="5">
        <f>F14+F15+F16+F17+F18</f>
        <v>67702.40000000001</v>
      </c>
      <c r="G13" s="27">
        <f t="shared" si="0"/>
        <v>22.12496732026144</v>
      </c>
    </row>
    <row r="14" spans="1:7" ht="40.5" customHeight="1">
      <c r="A14" s="10" t="s">
        <v>220</v>
      </c>
      <c r="B14" s="55" t="s">
        <v>275</v>
      </c>
      <c r="C14" s="56"/>
      <c r="D14" s="57"/>
      <c r="E14" s="5">
        <v>180</v>
      </c>
      <c r="F14" s="24">
        <v>22.6</v>
      </c>
      <c r="G14" s="23">
        <f t="shared" si="0"/>
        <v>12.555555555555555</v>
      </c>
    </row>
    <row r="15" spans="1:7" ht="69.75" customHeight="1">
      <c r="A15" s="10" t="s">
        <v>221</v>
      </c>
      <c r="B15" s="55" t="s">
        <v>230</v>
      </c>
      <c r="C15" s="56"/>
      <c r="D15" s="57"/>
      <c r="E15" s="5">
        <v>302660</v>
      </c>
      <c r="F15" s="24">
        <v>67085.7</v>
      </c>
      <c r="G15" s="23">
        <f t="shared" si="0"/>
        <v>22.16536707857001</v>
      </c>
    </row>
    <row r="16" spans="1:7" ht="64.5" customHeight="1">
      <c r="A16" s="10" t="s">
        <v>225</v>
      </c>
      <c r="B16" s="55" t="s">
        <v>222</v>
      </c>
      <c r="C16" s="56"/>
      <c r="D16" s="57"/>
      <c r="E16" s="5">
        <v>2010</v>
      </c>
      <c r="F16" s="24">
        <v>445.1</v>
      </c>
      <c r="G16" s="23">
        <f t="shared" si="0"/>
        <v>22.144278606965177</v>
      </c>
    </row>
    <row r="17" spans="1:7" ht="30" customHeight="1">
      <c r="A17" s="10" t="s">
        <v>346</v>
      </c>
      <c r="B17" s="55" t="s">
        <v>224</v>
      </c>
      <c r="C17" s="56"/>
      <c r="D17" s="57"/>
      <c r="E17" s="5">
        <v>380</v>
      </c>
      <c r="F17" s="24">
        <v>52.6</v>
      </c>
      <c r="G17" s="23">
        <f t="shared" si="0"/>
        <v>13.842105263157894</v>
      </c>
    </row>
    <row r="18" spans="1:7" ht="69" customHeight="1">
      <c r="A18" s="10" t="s">
        <v>226</v>
      </c>
      <c r="B18" s="55" t="s">
        <v>276</v>
      </c>
      <c r="C18" s="56"/>
      <c r="D18" s="57"/>
      <c r="E18" s="5">
        <v>770</v>
      </c>
      <c r="F18" s="24">
        <v>96.4</v>
      </c>
      <c r="G18" s="23">
        <f t="shared" si="0"/>
        <v>12.519480519480519</v>
      </c>
    </row>
    <row r="19" spans="1:7" ht="18.75" customHeight="1">
      <c r="A19" s="11" t="s">
        <v>199</v>
      </c>
      <c r="B19" s="45" t="s">
        <v>191</v>
      </c>
      <c r="C19" s="46"/>
      <c r="D19" s="47"/>
      <c r="E19" s="28">
        <f>E20+E21</f>
        <v>36717</v>
      </c>
      <c r="F19" s="28">
        <f>F20+F21</f>
        <v>8952.800000000001</v>
      </c>
      <c r="G19" s="29">
        <f t="shared" si="0"/>
        <v>24.38325571261269</v>
      </c>
    </row>
    <row r="20" spans="1:7" ht="26.25" customHeight="1">
      <c r="A20" s="10" t="s">
        <v>210</v>
      </c>
      <c r="B20" s="55" t="s">
        <v>192</v>
      </c>
      <c r="C20" s="56"/>
      <c r="D20" s="57"/>
      <c r="E20" s="8">
        <v>36700</v>
      </c>
      <c r="F20" s="28">
        <v>8852.7</v>
      </c>
      <c r="G20" s="29">
        <f t="shared" si="0"/>
        <v>24.12179836512262</v>
      </c>
    </row>
    <row r="21" spans="1:7" ht="25.5" customHeight="1">
      <c r="A21" s="11" t="s">
        <v>207</v>
      </c>
      <c r="B21" s="58" t="s">
        <v>208</v>
      </c>
      <c r="C21" s="59"/>
      <c r="D21" s="60"/>
      <c r="E21" s="5">
        <v>17</v>
      </c>
      <c r="F21" s="25">
        <v>100.1</v>
      </c>
      <c r="G21" s="35" t="s">
        <v>342</v>
      </c>
    </row>
    <row r="22" spans="1:7" ht="18" customHeight="1">
      <c r="A22" s="11" t="s">
        <v>200</v>
      </c>
      <c r="B22" s="45" t="s">
        <v>187</v>
      </c>
      <c r="C22" s="46"/>
      <c r="D22" s="47"/>
      <c r="E22" s="28">
        <f>E23+E24+E25</f>
        <v>25700</v>
      </c>
      <c r="F22" s="17">
        <f>F23+F24+F25</f>
        <v>8569.3</v>
      </c>
      <c r="G22" s="29">
        <f t="shared" si="0"/>
        <v>33.34357976653696</v>
      </c>
    </row>
    <row r="23" spans="1:7" ht="42" customHeight="1">
      <c r="A23" s="9" t="s">
        <v>216</v>
      </c>
      <c r="B23" s="55" t="s">
        <v>231</v>
      </c>
      <c r="C23" s="56"/>
      <c r="D23" s="57"/>
      <c r="E23" s="6">
        <v>9800</v>
      </c>
      <c r="F23" s="24">
        <v>2403.3</v>
      </c>
      <c r="G23" s="23">
        <f t="shared" si="0"/>
        <v>24.523469387755103</v>
      </c>
    </row>
    <row r="24" spans="1:7" ht="16.5" customHeight="1">
      <c r="A24" s="11" t="s">
        <v>293</v>
      </c>
      <c r="B24" s="58" t="s">
        <v>292</v>
      </c>
      <c r="C24" s="59"/>
      <c r="D24" s="60"/>
      <c r="E24" s="5">
        <v>4500</v>
      </c>
      <c r="F24" s="24">
        <v>3896.8</v>
      </c>
      <c r="G24" s="23">
        <f t="shared" si="0"/>
        <v>86.59555555555556</v>
      </c>
    </row>
    <row r="25" spans="1:7" ht="21" customHeight="1">
      <c r="A25" s="11" t="s">
        <v>211</v>
      </c>
      <c r="B25" s="52" t="s">
        <v>188</v>
      </c>
      <c r="C25" s="53"/>
      <c r="D25" s="54"/>
      <c r="E25" s="5">
        <f>E26+E27</f>
        <v>11400</v>
      </c>
      <c r="F25" s="16">
        <f>F26+F27</f>
        <v>2269.2</v>
      </c>
      <c r="G25" s="23">
        <f t="shared" si="0"/>
        <v>19.905263157894733</v>
      </c>
    </row>
    <row r="26" spans="1:7" ht="38.25" customHeight="1">
      <c r="A26" s="10" t="s">
        <v>228</v>
      </c>
      <c r="B26" s="55" t="s">
        <v>232</v>
      </c>
      <c r="C26" s="56"/>
      <c r="D26" s="57"/>
      <c r="E26" s="5">
        <v>570</v>
      </c>
      <c r="F26" s="24">
        <v>810.6</v>
      </c>
      <c r="G26" s="23">
        <f t="shared" si="0"/>
        <v>142.21052631578948</v>
      </c>
    </row>
    <row r="27" spans="1:7" ht="50.25" customHeight="1">
      <c r="A27" s="10" t="s">
        <v>229</v>
      </c>
      <c r="B27" s="55" t="s">
        <v>233</v>
      </c>
      <c r="C27" s="56"/>
      <c r="D27" s="57"/>
      <c r="E27" s="5">
        <v>10830</v>
      </c>
      <c r="F27" s="24">
        <v>1458.6</v>
      </c>
      <c r="G27" s="23">
        <f t="shared" si="0"/>
        <v>13.468144044321328</v>
      </c>
    </row>
    <row r="28" spans="1:7" ht="18" customHeight="1">
      <c r="A28" s="11" t="s">
        <v>201</v>
      </c>
      <c r="B28" s="61" t="s">
        <v>234</v>
      </c>
      <c r="C28" s="62"/>
      <c r="D28" s="63"/>
      <c r="E28" s="8">
        <f>E29+E30+E31+E32</f>
        <v>11640</v>
      </c>
      <c r="F28" s="8">
        <f>F29+F30+F31+F32</f>
        <v>3110</v>
      </c>
      <c r="G28" s="27">
        <f t="shared" si="0"/>
        <v>26.718213058419245</v>
      </c>
    </row>
    <row r="29" spans="1:7" ht="42.75" customHeight="1">
      <c r="A29" s="10" t="s">
        <v>235</v>
      </c>
      <c r="B29" s="64" t="s">
        <v>277</v>
      </c>
      <c r="C29" s="65"/>
      <c r="D29" s="66"/>
      <c r="E29" s="5">
        <v>6500</v>
      </c>
      <c r="F29" s="24">
        <v>975.1</v>
      </c>
      <c r="G29" s="23">
        <f t="shared" si="0"/>
        <v>15.00153846153846</v>
      </c>
    </row>
    <row r="30" spans="1:7" ht="25.5" customHeight="1">
      <c r="A30" s="10" t="s">
        <v>236</v>
      </c>
      <c r="B30" s="64" t="s">
        <v>237</v>
      </c>
      <c r="C30" s="65"/>
      <c r="D30" s="66"/>
      <c r="E30" s="5">
        <v>30</v>
      </c>
      <c r="F30" s="24">
        <v>4.5</v>
      </c>
      <c r="G30" s="23">
        <f t="shared" si="0"/>
        <v>15</v>
      </c>
    </row>
    <row r="31" spans="1:7" ht="79.5" customHeight="1">
      <c r="A31" s="10" t="s">
        <v>266</v>
      </c>
      <c r="B31" s="64" t="s">
        <v>267</v>
      </c>
      <c r="C31" s="65"/>
      <c r="D31" s="66"/>
      <c r="E31" s="5">
        <v>4970</v>
      </c>
      <c r="F31" s="24">
        <v>2108</v>
      </c>
      <c r="G31" s="23">
        <f t="shared" si="0"/>
        <v>42.414486921529175</v>
      </c>
    </row>
    <row r="32" spans="1:7" ht="79.5" customHeight="1">
      <c r="A32" s="18" t="s">
        <v>329</v>
      </c>
      <c r="B32" s="67" t="s">
        <v>294</v>
      </c>
      <c r="C32" s="68"/>
      <c r="D32" s="69"/>
      <c r="E32" s="16">
        <v>140</v>
      </c>
      <c r="F32" s="24">
        <v>22.4</v>
      </c>
      <c r="G32" s="23">
        <f t="shared" si="0"/>
        <v>16</v>
      </c>
    </row>
    <row r="33" spans="1:7" ht="27.75" customHeight="1">
      <c r="A33" s="10" t="s">
        <v>238</v>
      </c>
      <c r="B33" s="70" t="s">
        <v>209</v>
      </c>
      <c r="C33" s="71"/>
      <c r="D33" s="72"/>
      <c r="E33" s="8">
        <f>E34+E35</f>
        <v>0</v>
      </c>
      <c r="F33" s="8">
        <f>F34+F35</f>
        <v>36.2</v>
      </c>
      <c r="G33" s="27">
        <v>0</v>
      </c>
    </row>
    <row r="34" spans="1:7" ht="45" customHeight="1">
      <c r="A34" s="11" t="s">
        <v>348</v>
      </c>
      <c r="B34" s="58" t="s">
        <v>347</v>
      </c>
      <c r="C34" s="59"/>
      <c r="D34" s="60"/>
      <c r="E34" s="12">
        <v>0</v>
      </c>
      <c r="F34" s="24">
        <v>25.7</v>
      </c>
      <c r="G34" s="23">
        <v>0</v>
      </c>
    </row>
    <row r="35" spans="1:7" ht="26.25" customHeight="1">
      <c r="A35" s="10" t="s">
        <v>239</v>
      </c>
      <c r="B35" s="64" t="s">
        <v>240</v>
      </c>
      <c r="C35" s="65"/>
      <c r="D35" s="66"/>
      <c r="E35" s="5">
        <v>0</v>
      </c>
      <c r="F35" s="24">
        <v>10.5</v>
      </c>
      <c r="G35" s="23">
        <v>0</v>
      </c>
    </row>
    <row r="36" spans="1:7" ht="16.5" customHeight="1">
      <c r="A36" s="14"/>
      <c r="B36" s="42" t="s">
        <v>189</v>
      </c>
      <c r="C36" s="43"/>
      <c r="D36" s="44"/>
      <c r="E36" s="30">
        <f>E37+E43+E45+E47+E52+E67+E69</f>
        <v>115918</v>
      </c>
      <c r="F36" s="30">
        <f>F37+F43+F45+F47+F52+F67+F69</f>
        <v>24280.700000000004</v>
      </c>
      <c r="G36" s="31">
        <f t="shared" si="0"/>
        <v>20.946444900705675</v>
      </c>
    </row>
    <row r="37" spans="1:7" ht="42" customHeight="1">
      <c r="A37" s="10" t="s">
        <v>202</v>
      </c>
      <c r="B37" s="73" t="s">
        <v>213</v>
      </c>
      <c r="C37" s="74"/>
      <c r="D37" s="75"/>
      <c r="E37" s="17">
        <f>E38+E39+E40+E41+E42</f>
        <v>73215</v>
      </c>
      <c r="F37" s="17">
        <f>F38+F39+F40+F41+F42</f>
        <v>29968.699999999997</v>
      </c>
      <c r="G37" s="27">
        <f t="shared" si="0"/>
        <v>40.93245919552004</v>
      </c>
    </row>
    <row r="38" spans="1:7" ht="30.75" customHeight="1">
      <c r="A38" s="10" t="s">
        <v>219</v>
      </c>
      <c r="B38" s="64" t="s">
        <v>223</v>
      </c>
      <c r="C38" s="65"/>
      <c r="D38" s="66"/>
      <c r="E38" s="6">
        <v>0</v>
      </c>
      <c r="F38" s="24">
        <v>0</v>
      </c>
      <c r="G38" s="23">
        <v>0</v>
      </c>
    </row>
    <row r="39" spans="1:7" ht="64.5" customHeight="1">
      <c r="A39" s="9" t="s">
        <v>218</v>
      </c>
      <c r="B39" s="76" t="s">
        <v>227</v>
      </c>
      <c r="C39" s="77"/>
      <c r="D39" s="78"/>
      <c r="E39" s="16">
        <v>6500</v>
      </c>
      <c r="F39" s="24">
        <v>3259</v>
      </c>
      <c r="G39" s="23">
        <f t="shared" si="0"/>
        <v>50.13846153846154</v>
      </c>
    </row>
    <row r="40" spans="1:7" ht="51" customHeight="1">
      <c r="A40" s="9" t="s">
        <v>241</v>
      </c>
      <c r="B40" s="76" t="s">
        <v>278</v>
      </c>
      <c r="C40" s="77"/>
      <c r="D40" s="78"/>
      <c r="E40" s="16">
        <v>80</v>
      </c>
      <c r="F40" s="24">
        <v>35.6</v>
      </c>
      <c r="G40" s="23">
        <f t="shared" si="0"/>
        <v>44.5</v>
      </c>
    </row>
    <row r="41" spans="1:7" ht="39" customHeight="1">
      <c r="A41" s="9" t="s">
        <v>279</v>
      </c>
      <c r="B41" s="64" t="s">
        <v>280</v>
      </c>
      <c r="C41" s="65"/>
      <c r="D41" s="66"/>
      <c r="E41" s="15">
        <v>235</v>
      </c>
      <c r="F41" s="24">
        <v>0</v>
      </c>
      <c r="G41" s="23">
        <f t="shared" si="0"/>
        <v>0</v>
      </c>
    </row>
    <row r="42" spans="1:7" ht="53.25" customHeight="1">
      <c r="A42" s="10" t="s">
        <v>242</v>
      </c>
      <c r="B42" s="64" t="s">
        <v>281</v>
      </c>
      <c r="C42" s="65"/>
      <c r="D42" s="66"/>
      <c r="E42" s="16">
        <v>66400</v>
      </c>
      <c r="F42" s="24">
        <v>26674.1</v>
      </c>
      <c r="G42" s="23">
        <f t="shared" si="0"/>
        <v>40.171837349397585</v>
      </c>
    </row>
    <row r="43" spans="1:7" ht="21.75" customHeight="1">
      <c r="A43" s="11" t="s">
        <v>205</v>
      </c>
      <c r="B43" s="45" t="s">
        <v>214</v>
      </c>
      <c r="C43" s="46"/>
      <c r="D43" s="47"/>
      <c r="E43" s="8">
        <f>E44</f>
        <v>2000</v>
      </c>
      <c r="F43" s="8">
        <f>F44</f>
        <v>270.2</v>
      </c>
      <c r="G43" s="29">
        <f t="shared" si="0"/>
        <v>13.51</v>
      </c>
    </row>
    <row r="44" spans="1:7" ht="24.75" customHeight="1">
      <c r="A44" s="11" t="s">
        <v>203</v>
      </c>
      <c r="B44" s="58" t="s">
        <v>195</v>
      </c>
      <c r="C44" s="59"/>
      <c r="D44" s="60"/>
      <c r="E44" s="5">
        <v>2000</v>
      </c>
      <c r="F44" s="6">
        <v>270.2</v>
      </c>
      <c r="G44" s="23">
        <f t="shared" si="0"/>
        <v>13.51</v>
      </c>
    </row>
    <row r="45" spans="1:7" ht="26.25" customHeight="1">
      <c r="A45" s="10" t="s">
        <v>268</v>
      </c>
      <c r="B45" s="70" t="s">
        <v>269</v>
      </c>
      <c r="C45" s="71"/>
      <c r="D45" s="72"/>
      <c r="E45" s="8">
        <f>E46</f>
        <v>36.1</v>
      </c>
      <c r="F45" s="8">
        <f>F46</f>
        <v>197.2</v>
      </c>
      <c r="G45" s="36" t="s">
        <v>343</v>
      </c>
    </row>
    <row r="46" spans="1:7" ht="42" customHeight="1">
      <c r="A46" s="10" t="s">
        <v>265</v>
      </c>
      <c r="B46" s="64" t="s">
        <v>270</v>
      </c>
      <c r="C46" s="65"/>
      <c r="D46" s="66"/>
      <c r="E46" s="5">
        <v>36.1</v>
      </c>
      <c r="F46" s="24">
        <v>197.2</v>
      </c>
      <c r="G46" s="35" t="s">
        <v>343</v>
      </c>
    </row>
    <row r="47" spans="1:7" ht="27" customHeight="1">
      <c r="A47" s="10" t="s">
        <v>243</v>
      </c>
      <c r="B47" s="73" t="s">
        <v>215</v>
      </c>
      <c r="C47" s="74"/>
      <c r="D47" s="75"/>
      <c r="E47" s="17">
        <f>E49+E50+E51+E48</f>
        <v>50550</v>
      </c>
      <c r="F47" s="17">
        <f>F49+F50+F51+F48</f>
        <v>6942.4</v>
      </c>
      <c r="G47" s="27">
        <f t="shared" si="0"/>
        <v>13.733728981206724</v>
      </c>
    </row>
    <row r="48" spans="1:7" ht="65.25" customHeight="1">
      <c r="A48" s="10" t="s">
        <v>282</v>
      </c>
      <c r="B48" s="64" t="s">
        <v>283</v>
      </c>
      <c r="C48" s="65"/>
      <c r="D48" s="66"/>
      <c r="E48" s="8">
        <v>60</v>
      </c>
      <c r="F48" s="24">
        <v>0</v>
      </c>
      <c r="G48" s="23">
        <f t="shared" si="0"/>
        <v>0</v>
      </c>
    </row>
    <row r="49" spans="1:7" ht="12.75">
      <c r="A49" s="10" t="s">
        <v>284</v>
      </c>
      <c r="B49" s="64" t="s">
        <v>285</v>
      </c>
      <c r="C49" s="65"/>
      <c r="D49" s="66"/>
      <c r="E49" s="5">
        <v>31600</v>
      </c>
      <c r="F49" s="24">
        <v>3139.6</v>
      </c>
      <c r="G49" s="23">
        <f t="shared" si="0"/>
        <v>9.935443037974684</v>
      </c>
    </row>
    <row r="50" spans="1:7" ht="40.5" customHeight="1">
      <c r="A50" s="10" t="s">
        <v>286</v>
      </c>
      <c r="B50" s="64" t="s">
        <v>244</v>
      </c>
      <c r="C50" s="65"/>
      <c r="D50" s="66"/>
      <c r="E50" s="5">
        <v>1000</v>
      </c>
      <c r="F50" s="24">
        <v>570</v>
      </c>
      <c r="G50" s="23">
        <f t="shared" si="0"/>
        <v>56.99999999999999</v>
      </c>
    </row>
    <row r="51" spans="1:7" ht="39.75" customHeight="1">
      <c r="A51" s="10" t="s">
        <v>287</v>
      </c>
      <c r="B51" s="64" t="s">
        <v>288</v>
      </c>
      <c r="C51" s="65"/>
      <c r="D51" s="66"/>
      <c r="E51" s="5">
        <v>17890</v>
      </c>
      <c r="F51" s="24">
        <v>3232.8</v>
      </c>
      <c r="G51" s="23">
        <f t="shared" si="0"/>
        <v>18.07043040804919</v>
      </c>
    </row>
    <row r="52" spans="1:7" ht="18" customHeight="1">
      <c r="A52" s="11" t="s">
        <v>204</v>
      </c>
      <c r="B52" s="45" t="s">
        <v>206</v>
      </c>
      <c r="C52" s="46"/>
      <c r="D52" s="47"/>
      <c r="E52" s="28">
        <f>E53+E54+E55+E56+E57+E58+E62+E63+E64+E65+E66</f>
        <v>10000</v>
      </c>
      <c r="F52" s="28">
        <f>F53+F54+F55+F56+F57+F58+F62+F63+F64+F65+F66</f>
        <v>2138.5</v>
      </c>
      <c r="G52" s="29">
        <f t="shared" si="0"/>
        <v>21.385</v>
      </c>
    </row>
    <row r="53" spans="1:7" ht="39" customHeight="1">
      <c r="A53" s="10" t="s">
        <v>246</v>
      </c>
      <c r="B53" s="64" t="s">
        <v>247</v>
      </c>
      <c r="C53" s="65"/>
      <c r="D53" s="66"/>
      <c r="E53" s="6">
        <v>160</v>
      </c>
      <c r="F53" s="24">
        <v>5.1</v>
      </c>
      <c r="G53" s="23">
        <f t="shared" si="0"/>
        <v>3.1875</v>
      </c>
    </row>
    <row r="54" spans="1:7" ht="39" customHeight="1">
      <c r="A54" s="10" t="s">
        <v>248</v>
      </c>
      <c r="B54" s="64" t="s">
        <v>249</v>
      </c>
      <c r="C54" s="65"/>
      <c r="D54" s="66"/>
      <c r="E54" s="6">
        <v>20</v>
      </c>
      <c r="F54" s="24">
        <v>5.9</v>
      </c>
      <c r="G54" s="23">
        <f t="shared" si="0"/>
        <v>29.500000000000004</v>
      </c>
    </row>
    <row r="55" spans="1:7" ht="54.75" customHeight="1">
      <c r="A55" s="10" t="s">
        <v>250</v>
      </c>
      <c r="B55" s="64" t="s">
        <v>251</v>
      </c>
      <c r="C55" s="65"/>
      <c r="D55" s="66"/>
      <c r="E55" s="6">
        <v>800</v>
      </c>
      <c r="F55" s="24">
        <v>46.6</v>
      </c>
      <c r="G55" s="23">
        <f t="shared" si="0"/>
        <v>5.825</v>
      </c>
    </row>
    <row r="56" spans="1:7" ht="57.75" customHeight="1">
      <c r="A56" s="10" t="s">
        <v>252</v>
      </c>
      <c r="B56" s="64" t="s">
        <v>289</v>
      </c>
      <c r="C56" s="65"/>
      <c r="D56" s="66"/>
      <c r="E56" s="6">
        <v>480</v>
      </c>
      <c r="F56" s="24">
        <v>0</v>
      </c>
      <c r="G56" s="23">
        <f t="shared" si="0"/>
        <v>0</v>
      </c>
    </row>
    <row r="57" spans="1:7" ht="42" customHeight="1">
      <c r="A57" s="10" t="s">
        <v>253</v>
      </c>
      <c r="B57" s="64" t="s">
        <v>254</v>
      </c>
      <c r="C57" s="65"/>
      <c r="D57" s="66"/>
      <c r="E57" s="6">
        <v>740</v>
      </c>
      <c r="F57" s="24">
        <v>232.7</v>
      </c>
      <c r="G57" s="23">
        <f t="shared" si="0"/>
        <v>31.445945945945947</v>
      </c>
    </row>
    <row r="58" spans="1:7" ht="68.25" customHeight="1">
      <c r="A58" s="10" t="s">
        <v>255</v>
      </c>
      <c r="B58" s="64" t="s">
        <v>290</v>
      </c>
      <c r="C58" s="65"/>
      <c r="D58" s="66"/>
      <c r="E58" s="24">
        <f>E59+E60+E61</f>
        <v>120</v>
      </c>
      <c r="F58" s="24">
        <f>F59+F60+F61</f>
        <v>150</v>
      </c>
      <c r="G58" s="23">
        <f t="shared" si="0"/>
        <v>125</v>
      </c>
    </row>
    <row r="59" spans="1:7" ht="28.5" customHeight="1">
      <c r="A59" s="10" t="s">
        <v>344</v>
      </c>
      <c r="B59" s="64" t="s">
        <v>345</v>
      </c>
      <c r="C59" s="65"/>
      <c r="D59" s="66"/>
      <c r="E59" s="6">
        <v>0</v>
      </c>
      <c r="F59" s="24">
        <v>1</v>
      </c>
      <c r="G59" s="23">
        <v>0</v>
      </c>
    </row>
    <row r="60" spans="1:7" ht="27.75" customHeight="1">
      <c r="A60" s="10" t="s">
        <v>256</v>
      </c>
      <c r="B60" s="64" t="s">
        <v>291</v>
      </c>
      <c r="C60" s="65"/>
      <c r="D60" s="66"/>
      <c r="E60" s="6">
        <v>20</v>
      </c>
      <c r="F60" s="24">
        <v>0</v>
      </c>
      <c r="G60" s="23">
        <f t="shared" si="0"/>
        <v>0</v>
      </c>
    </row>
    <row r="61" spans="1:7" ht="27" customHeight="1">
      <c r="A61" s="10" t="s">
        <v>257</v>
      </c>
      <c r="B61" s="64" t="s">
        <v>258</v>
      </c>
      <c r="C61" s="65"/>
      <c r="D61" s="66"/>
      <c r="E61" s="6">
        <v>100</v>
      </c>
      <c r="F61" s="24">
        <v>149</v>
      </c>
      <c r="G61" s="23">
        <f t="shared" si="0"/>
        <v>149</v>
      </c>
    </row>
    <row r="62" spans="1:7" ht="40.5" customHeight="1">
      <c r="A62" s="10" t="s">
        <v>259</v>
      </c>
      <c r="B62" s="64" t="s">
        <v>260</v>
      </c>
      <c r="C62" s="65"/>
      <c r="D62" s="66"/>
      <c r="E62" s="6">
        <v>1020</v>
      </c>
      <c r="F62" s="24">
        <v>71.8</v>
      </c>
      <c r="G62" s="23">
        <f t="shared" si="0"/>
        <v>7.03921568627451</v>
      </c>
    </row>
    <row r="63" spans="1:7" ht="25.5" customHeight="1">
      <c r="A63" s="10" t="s">
        <v>261</v>
      </c>
      <c r="B63" s="64" t="s">
        <v>262</v>
      </c>
      <c r="C63" s="65"/>
      <c r="D63" s="66"/>
      <c r="E63" s="6">
        <v>4400</v>
      </c>
      <c r="F63" s="24">
        <v>1355.5</v>
      </c>
      <c r="G63" s="23">
        <f t="shared" si="0"/>
        <v>30.80681818181818</v>
      </c>
    </row>
    <row r="64" spans="1:7" ht="54" customHeight="1">
      <c r="A64" s="10" t="s">
        <v>327</v>
      </c>
      <c r="B64" s="64" t="s">
        <v>328</v>
      </c>
      <c r="C64" s="65"/>
      <c r="D64" s="66"/>
      <c r="E64" s="6">
        <v>10</v>
      </c>
      <c r="F64" s="24">
        <v>0</v>
      </c>
      <c r="G64" s="23">
        <f t="shared" si="0"/>
        <v>0</v>
      </c>
    </row>
    <row r="65" spans="1:7" ht="39.75" customHeight="1">
      <c r="A65" s="10" t="s">
        <v>274</v>
      </c>
      <c r="B65" s="64" t="s">
        <v>273</v>
      </c>
      <c r="C65" s="65"/>
      <c r="D65" s="66"/>
      <c r="E65" s="6">
        <v>100</v>
      </c>
      <c r="F65" s="24">
        <v>0</v>
      </c>
      <c r="G65" s="23">
        <f t="shared" si="0"/>
        <v>0</v>
      </c>
    </row>
    <row r="66" spans="1:7" ht="28.5" customHeight="1">
      <c r="A66" s="10" t="s">
        <v>263</v>
      </c>
      <c r="B66" s="64" t="s">
        <v>264</v>
      </c>
      <c r="C66" s="65"/>
      <c r="D66" s="66"/>
      <c r="E66" s="6">
        <v>2150</v>
      </c>
      <c r="F66" s="24">
        <v>270.9</v>
      </c>
      <c r="G66" s="23">
        <f t="shared" si="0"/>
        <v>12.6</v>
      </c>
    </row>
    <row r="67" spans="1:7" ht="24.75" customHeight="1">
      <c r="A67" s="11" t="s">
        <v>245</v>
      </c>
      <c r="B67" s="61" t="s">
        <v>193</v>
      </c>
      <c r="C67" s="62"/>
      <c r="D67" s="63"/>
      <c r="E67" s="8">
        <f>E68</f>
        <v>0</v>
      </c>
      <c r="F67" s="8">
        <f>F68</f>
        <v>4646.8</v>
      </c>
      <c r="G67" s="29">
        <v>0</v>
      </c>
    </row>
    <row r="68" spans="1:7" ht="27" customHeight="1">
      <c r="A68" s="11" t="s">
        <v>335</v>
      </c>
      <c r="B68" s="58" t="s">
        <v>336</v>
      </c>
      <c r="C68" s="59"/>
      <c r="D68" s="60"/>
      <c r="E68" s="5">
        <v>0</v>
      </c>
      <c r="F68" s="6">
        <v>4646.8</v>
      </c>
      <c r="G68" s="23">
        <v>0</v>
      </c>
    </row>
    <row r="69" spans="1:7" ht="39.75" customHeight="1">
      <c r="A69" s="10" t="s">
        <v>271</v>
      </c>
      <c r="B69" s="70" t="s">
        <v>324</v>
      </c>
      <c r="C69" s="71"/>
      <c r="D69" s="72"/>
      <c r="E69" s="8">
        <f>E70</f>
        <v>-19883.1</v>
      </c>
      <c r="F69" s="8">
        <f>F70</f>
        <v>-19883.1</v>
      </c>
      <c r="G69" s="27">
        <f t="shared" si="0"/>
        <v>100</v>
      </c>
    </row>
    <row r="70" spans="1:7" ht="41.25" customHeight="1">
      <c r="A70" s="10" t="s">
        <v>272</v>
      </c>
      <c r="B70" s="64" t="s">
        <v>326</v>
      </c>
      <c r="C70" s="65"/>
      <c r="D70" s="66"/>
      <c r="E70" s="5">
        <v>-19883.1</v>
      </c>
      <c r="F70" s="24">
        <v>-19883.1</v>
      </c>
      <c r="G70" s="23">
        <f t="shared" si="0"/>
        <v>100</v>
      </c>
    </row>
    <row r="71" spans="1:7" ht="16.5" customHeight="1">
      <c r="A71" s="14"/>
      <c r="B71" s="42" t="s">
        <v>322</v>
      </c>
      <c r="C71" s="43"/>
      <c r="D71" s="44"/>
      <c r="E71" s="32">
        <f>E36+E11</f>
        <v>495975</v>
      </c>
      <c r="F71" s="32">
        <f>F36+F11</f>
        <v>112651.40000000002</v>
      </c>
      <c r="G71" s="33">
        <f t="shared" si="0"/>
        <v>22.713120620999046</v>
      </c>
    </row>
    <row r="72" spans="1:7" ht="16.5" customHeight="1">
      <c r="A72" s="10" t="s">
        <v>295</v>
      </c>
      <c r="B72" s="79" t="s">
        <v>296</v>
      </c>
      <c r="C72" s="79"/>
      <c r="D72" s="79"/>
      <c r="E72" s="32">
        <f>E73+E74+E80+E94+E75</f>
        <v>360078.9</v>
      </c>
      <c r="F72" s="32">
        <f>F73+F74+F80+F94+F75</f>
        <v>135784.90000000002</v>
      </c>
      <c r="G72" s="33">
        <f t="shared" si="0"/>
        <v>37.70976305470829</v>
      </c>
    </row>
    <row r="73" spans="1:7" ht="28.5" customHeight="1">
      <c r="A73" s="9" t="s">
        <v>297</v>
      </c>
      <c r="B73" s="64" t="s">
        <v>298</v>
      </c>
      <c r="C73" s="65"/>
      <c r="D73" s="66"/>
      <c r="E73" s="5">
        <v>2051.1</v>
      </c>
      <c r="F73" s="24">
        <v>513</v>
      </c>
      <c r="G73" s="23">
        <f t="shared" si="0"/>
        <v>25.010969723562965</v>
      </c>
    </row>
    <row r="74" spans="1:7" ht="28.5" customHeight="1">
      <c r="A74" s="9" t="s">
        <v>306</v>
      </c>
      <c r="B74" s="64" t="s">
        <v>313</v>
      </c>
      <c r="C74" s="65"/>
      <c r="D74" s="66"/>
      <c r="E74" s="5">
        <v>36366.3</v>
      </c>
      <c r="F74" s="25">
        <v>18735</v>
      </c>
      <c r="G74" s="23">
        <f t="shared" si="0"/>
        <v>51.51747634485774</v>
      </c>
    </row>
    <row r="75" spans="1:7" ht="23.25" customHeight="1">
      <c r="A75" s="9"/>
      <c r="B75" s="80" t="s">
        <v>330</v>
      </c>
      <c r="C75" s="80"/>
      <c r="D75" s="80"/>
      <c r="E75" s="20">
        <f>E77+E76</f>
        <v>144199.6</v>
      </c>
      <c r="F75" s="20">
        <f>F77+F76</f>
        <v>67425.8</v>
      </c>
      <c r="G75" s="26">
        <f t="shared" si="0"/>
        <v>46.75865952471435</v>
      </c>
    </row>
    <row r="76" spans="1:7" ht="41.25" customHeight="1">
      <c r="A76" s="9" t="s">
        <v>337</v>
      </c>
      <c r="B76" s="55" t="s">
        <v>338</v>
      </c>
      <c r="C76" s="56"/>
      <c r="D76" s="57"/>
      <c r="E76" s="5">
        <v>22500</v>
      </c>
      <c r="F76" s="24">
        <v>11020</v>
      </c>
      <c r="G76" s="23">
        <f t="shared" si="0"/>
        <v>48.977777777777774</v>
      </c>
    </row>
    <row r="77" spans="1:7" ht="20.25" customHeight="1">
      <c r="A77" s="9" t="s">
        <v>332</v>
      </c>
      <c r="B77" s="80" t="s">
        <v>331</v>
      </c>
      <c r="C77" s="80"/>
      <c r="D77" s="80"/>
      <c r="E77" s="20">
        <f>E78+E79</f>
        <v>121699.6</v>
      </c>
      <c r="F77" s="20">
        <f>F78+F79</f>
        <v>56405.8</v>
      </c>
      <c r="G77" s="26">
        <f aca="true" t="shared" si="1" ref="G77:G97">F77/E77*100</f>
        <v>46.348385697241405</v>
      </c>
    </row>
    <row r="78" spans="1:7" ht="38.25" customHeight="1">
      <c r="A78" s="9" t="s">
        <v>332</v>
      </c>
      <c r="B78" s="81" t="s">
        <v>333</v>
      </c>
      <c r="C78" s="81"/>
      <c r="D78" s="81"/>
      <c r="E78" s="5">
        <v>121416</v>
      </c>
      <c r="F78" s="24">
        <v>56358</v>
      </c>
      <c r="G78" s="23">
        <f t="shared" si="1"/>
        <v>46.417276141529946</v>
      </c>
    </row>
    <row r="79" spans="1:7" ht="78.75" customHeight="1">
      <c r="A79" s="9" t="s">
        <v>332</v>
      </c>
      <c r="B79" s="81" t="s">
        <v>334</v>
      </c>
      <c r="C79" s="81"/>
      <c r="D79" s="81"/>
      <c r="E79" s="5">
        <v>283.6</v>
      </c>
      <c r="F79" s="24">
        <v>47.8</v>
      </c>
      <c r="G79" s="23">
        <f t="shared" si="1"/>
        <v>16.854724964739066</v>
      </c>
    </row>
    <row r="80" spans="1:7" ht="22.5" customHeight="1">
      <c r="A80" s="9"/>
      <c r="B80" s="80" t="s">
        <v>299</v>
      </c>
      <c r="C80" s="80"/>
      <c r="D80" s="80"/>
      <c r="E80" s="20">
        <f>E81+E82+E83+E84+E85+E86</f>
        <v>42806.6</v>
      </c>
      <c r="F80" s="20">
        <f>F81+F82+F83+F84+F85+F86</f>
        <v>15269.4</v>
      </c>
      <c r="G80" s="26">
        <f t="shared" si="1"/>
        <v>35.67066760733158</v>
      </c>
    </row>
    <row r="81" spans="1:7" ht="26.25" customHeight="1">
      <c r="A81" s="19" t="s">
        <v>305</v>
      </c>
      <c r="B81" s="67" t="s">
        <v>304</v>
      </c>
      <c r="C81" s="68"/>
      <c r="D81" s="69"/>
      <c r="E81" s="5">
        <v>8774.7</v>
      </c>
      <c r="F81" s="24">
        <v>3072.3</v>
      </c>
      <c r="G81" s="23">
        <f t="shared" si="1"/>
        <v>35.01316284317412</v>
      </c>
    </row>
    <row r="82" spans="1:7" ht="53.25" customHeight="1">
      <c r="A82" s="19" t="s">
        <v>307</v>
      </c>
      <c r="B82" s="82" t="s">
        <v>308</v>
      </c>
      <c r="C82" s="83"/>
      <c r="D82" s="84"/>
      <c r="E82" s="5">
        <v>4187.7</v>
      </c>
      <c r="F82" s="24">
        <v>4187.7</v>
      </c>
      <c r="G82" s="23">
        <f t="shared" si="1"/>
        <v>100</v>
      </c>
    </row>
    <row r="83" spans="1:7" ht="42.75" customHeight="1">
      <c r="A83" s="19" t="s">
        <v>312</v>
      </c>
      <c r="B83" s="82" t="s">
        <v>325</v>
      </c>
      <c r="C83" s="83"/>
      <c r="D83" s="84"/>
      <c r="E83" s="5">
        <v>10920.9</v>
      </c>
      <c r="F83" s="24">
        <v>3888.8</v>
      </c>
      <c r="G83" s="23">
        <f t="shared" si="1"/>
        <v>35.608786821598954</v>
      </c>
    </row>
    <row r="84" spans="1:7" ht="53.25" customHeight="1">
      <c r="A84" s="19" t="s">
        <v>311</v>
      </c>
      <c r="B84" s="67" t="s">
        <v>321</v>
      </c>
      <c r="C84" s="68"/>
      <c r="D84" s="69"/>
      <c r="E84" s="5">
        <v>7429.1</v>
      </c>
      <c r="F84" s="24">
        <v>1014</v>
      </c>
      <c r="G84" s="23">
        <f t="shared" si="1"/>
        <v>13.649028819103256</v>
      </c>
    </row>
    <row r="85" spans="1:7" ht="52.5" customHeight="1">
      <c r="A85" s="19" t="s">
        <v>302</v>
      </c>
      <c r="B85" s="82" t="s">
        <v>303</v>
      </c>
      <c r="C85" s="83"/>
      <c r="D85" s="84"/>
      <c r="E85" s="5">
        <v>6837.7</v>
      </c>
      <c r="F85" s="24">
        <v>1718.9</v>
      </c>
      <c r="G85" s="23">
        <f t="shared" si="1"/>
        <v>25.138569986983928</v>
      </c>
    </row>
    <row r="86" spans="1:7" ht="22.5" customHeight="1">
      <c r="A86" s="21" t="s">
        <v>301</v>
      </c>
      <c r="B86" s="80" t="s">
        <v>300</v>
      </c>
      <c r="C86" s="80"/>
      <c r="D86" s="80"/>
      <c r="E86" s="20">
        <f>E87+E88+E89+E90+E91+E93+E92</f>
        <v>4656.5</v>
      </c>
      <c r="F86" s="20">
        <f>F87+F88+F89+F90+F91+F93+F92</f>
        <v>1387.7</v>
      </c>
      <c r="G86" s="26">
        <f t="shared" si="1"/>
        <v>29.801352947492752</v>
      </c>
    </row>
    <row r="87" spans="1:7" ht="38.25" customHeight="1">
      <c r="A87" s="19" t="s">
        <v>301</v>
      </c>
      <c r="B87" s="67" t="s">
        <v>314</v>
      </c>
      <c r="C87" s="68"/>
      <c r="D87" s="69"/>
      <c r="E87" s="5">
        <v>867</v>
      </c>
      <c r="F87" s="24">
        <v>216.7</v>
      </c>
      <c r="G87" s="23">
        <f t="shared" si="1"/>
        <v>24.99423298731257</v>
      </c>
    </row>
    <row r="88" spans="1:7" ht="42" customHeight="1">
      <c r="A88" s="9"/>
      <c r="B88" s="91" t="s">
        <v>320</v>
      </c>
      <c r="C88" s="91"/>
      <c r="D88" s="91"/>
      <c r="E88" s="5">
        <v>345.4</v>
      </c>
      <c r="F88" s="24">
        <v>49.8</v>
      </c>
      <c r="G88" s="23">
        <f t="shared" si="1"/>
        <v>14.418066010422697</v>
      </c>
    </row>
    <row r="89" spans="1:7" ht="27.75" customHeight="1">
      <c r="A89" s="19"/>
      <c r="B89" s="67" t="s">
        <v>316</v>
      </c>
      <c r="C89" s="68"/>
      <c r="D89" s="69"/>
      <c r="E89" s="5">
        <v>398.8</v>
      </c>
      <c r="F89" s="24">
        <v>90</v>
      </c>
      <c r="G89" s="23">
        <f t="shared" si="1"/>
        <v>22.567703109327983</v>
      </c>
    </row>
    <row r="90" spans="1:7" ht="40.5" customHeight="1">
      <c r="A90" s="19"/>
      <c r="B90" s="82" t="s">
        <v>319</v>
      </c>
      <c r="C90" s="83"/>
      <c r="D90" s="84"/>
      <c r="E90" s="5">
        <v>131.3</v>
      </c>
      <c r="F90" s="24">
        <v>0</v>
      </c>
      <c r="G90" s="23">
        <f t="shared" si="1"/>
        <v>0</v>
      </c>
    </row>
    <row r="91" spans="1:7" ht="44.25" customHeight="1">
      <c r="A91" s="19"/>
      <c r="B91" s="82" t="s">
        <v>317</v>
      </c>
      <c r="C91" s="83"/>
      <c r="D91" s="84"/>
      <c r="E91" s="5">
        <v>2056.1</v>
      </c>
      <c r="F91" s="24">
        <v>817.2</v>
      </c>
      <c r="G91" s="23">
        <f t="shared" si="1"/>
        <v>39.745148582267404</v>
      </c>
    </row>
    <row r="92" spans="1:7" ht="78" customHeight="1">
      <c r="A92" s="19"/>
      <c r="B92" s="82" t="s">
        <v>318</v>
      </c>
      <c r="C92" s="83"/>
      <c r="D92" s="84"/>
      <c r="E92" s="5">
        <v>434</v>
      </c>
      <c r="F92" s="24">
        <v>108.2</v>
      </c>
      <c r="G92" s="23">
        <f t="shared" si="1"/>
        <v>24.93087557603687</v>
      </c>
    </row>
    <row r="93" spans="1:7" ht="30" customHeight="1">
      <c r="A93" s="19"/>
      <c r="B93" s="67" t="s">
        <v>315</v>
      </c>
      <c r="C93" s="68"/>
      <c r="D93" s="69"/>
      <c r="E93" s="5">
        <v>423.9</v>
      </c>
      <c r="F93" s="24">
        <v>105.8</v>
      </c>
      <c r="G93" s="23">
        <f t="shared" si="1"/>
        <v>24.9587166784619</v>
      </c>
    </row>
    <row r="94" spans="1:7" ht="27" customHeight="1">
      <c r="A94" s="19"/>
      <c r="B94" s="85" t="s">
        <v>309</v>
      </c>
      <c r="C94" s="86"/>
      <c r="D94" s="87"/>
      <c r="E94" s="20">
        <f>E95+E96</f>
        <v>134655.3</v>
      </c>
      <c r="F94" s="20">
        <f>F95+F96</f>
        <v>33841.7</v>
      </c>
      <c r="G94" s="26">
        <f t="shared" si="1"/>
        <v>25.132096545772797</v>
      </c>
    </row>
    <row r="95" spans="1:7" ht="39" customHeight="1">
      <c r="A95" s="9" t="s">
        <v>310</v>
      </c>
      <c r="B95" s="76" t="s">
        <v>339</v>
      </c>
      <c r="C95" s="77"/>
      <c r="D95" s="78"/>
      <c r="E95" s="5">
        <v>134476</v>
      </c>
      <c r="F95" s="24">
        <v>33841.7</v>
      </c>
      <c r="G95" s="23">
        <f t="shared" si="1"/>
        <v>25.16560575864838</v>
      </c>
    </row>
    <row r="96" spans="1:7" ht="29.25" customHeight="1">
      <c r="A96" s="9" t="s">
        <v>310</v>
      </c>
      <c r="B96" s="76" t="s">
        <v>340</v>
      </c>
      <c r="C96" s="77"/>
      <c r="D96" s="78"/>
      <c r="E96" s="5">
        <v>179.3</v>
      </c>
      <c r="F96" s="24">
        <v>0</v>
      </c>
      <c r="G96" s="23">
        <f t="shared" si="1"/>
        <v>0</v>
      </c>
    </row>
    <row r="97" spans="1:7" ht="12.75">
      <c r="A97" s="14"/>
      <c r="B97" s="88" t="s">
        <v>323</v>
      </c>
      <c r="C97" s="89"/>
      <c r="D97" s="90"/>
      <c r="E97" s="13">
        <f>E71+E72</f>
        <v>856053.9</v>
      </c>
      <c r="F97" s="13">
        <f>F71+F72</f>
        <v>248436.30000000005</v>
      </c>
      <c r="G97" s="26">
        <f t="shared" si="1"/>
        <v>29.021104862672786</v>
      </c>
    </row>
  </sheetData>
  <sheetProtection/>
  <mergeCells count="95">
    <mergeCell ref="B97:D97"/>
    <mergeCell ref="B87:D87"/>
    <mergeCell ref="B88:D88"/>
    <mergeCell ref="B89:D89"/>
    <mergeCell ref="B90:D90"/>
    <mergeCell ref="B91:D91"/>
    <mergeCell ref="B96:D96"/>
    <mergeCell ref="B93:D93"/>
    <mergeCell ref="B94:D94"/>
    <mergeCell ref="B95:D95"/>
    <mergeCell ref="B92:D92"/>
    <mergeCell ref="B81:D81"/>
    <mergeCell ref="B82:D82"/>
    <mergeCell ref="B83:D83"/>
    <mergeCell ref="B84:D84"/>
    <mergeCell ref="B85:D85"/>
    <mergeCell ref="B86:D86"/>
    <mergeCell ref="B80:D80"/>
    <mergeCell ref="B75:D75"/>
    <mergeCell ref="B77:D77"/>
    <mergeCell ref="B78:D78"/>
    <mergeCell ref="B76:D76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60:D60"/>
    <mergeCell ref="B61:D61"/>
    <mergeCell ref="B59:D59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A6:G6"/>
    <mergeCell ref="A7:G7"/>
    <mergeCell ref="B13:D13"/>
    <mergeCell ref="B14:D14"/>
    <mergeCell ref="B10:D10"/>
    <mergeCell ref="B11:D11"/>
    <mergeCell ref="B12:D12"/>
    <mergeCell ref="B9:D9"/>
    <mergeCell ref="E2:G2"/>
    <mergeCell ref="E3:G3"/>
    <mergeCell ref="E4:G4"/>
    <mergeCell ref="E5:G5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B1">
      <selection activeCell="B17" sqref="B17"/>
    </sheetView>
  </sheetViews>
  <sheetFormatPr defaultColWidth="9.00390625" defaultRowHeight="12.75"/>
  <cols>
    <col min="1" max="1" width="11.125" style="95" customWidth="1"/>
    <col min="2" max="2" width="86.00390625" style="95" customWidth="1"/>
    <col min="3" max="3" width="17.00390625" style="95" customWidth="1"/>
    <col min="4" max="4" width="12.00390625" style="95" customWidth="1"/>
    <col min="5" max="5" width="13.25390625" style="95" customWidth="1"/>
    <col min="6" max="16384" width="9.125" style="95" customWidth="1"/>
  </cols>
  <sheetData>
    <row r="1" spans="1:5" ht="15">
      <c r="A1" s="93"/>
      <c r="B1" s="93"/>
      <c r="C1" s="94" t="s">
        <v>357</v>
      </c>
      <c r="D1" s="94"/>
      <c r="E1" s="93"/>
    </row>
    <row r="2" spans="1:5" ht="39.75" customHeight="1">
      <c r="A2" s="93"/>
      <c r="B2" s="93"/>
      <c r="C2" s="96" t="s">
        <v>358</v>
      </c>
      <c r="D2" s="96"/>
      <c r="E2" s="93"/>
    </row>
    <row r="3" spans="1:5" ht="15">
      <c r="A3" s="93"/>
      <c r="B3" s="93"/>
      <c r="C3" s="92" t="s">
        <v>48</v>
      </c>
      <c r="D3" s="38"/>
      <c r="E3" s="38"/>
    </row>
    <row r="4" spans="1:5" ht="35.25" customHeight="1">
      <c r="A4" s="97" t="s">
        <v>359</v>
      </c>
      <c r="B4" s="97"/>
      <c r="C4" s="97"/>
      <c r="D4" s="97"/>
      <c r="E4" s="97"/>
    </row>
    <row r="5" spans="1:5" ht="15">
      <c r="A5" s="93"/>
      <c r="B5" s="93"/>
      <c r="C5" s="93"/>
      <c r="D5" s="93"/>
      <c r="E5" s="93"/>
    </row>
    <row r="6" spans="1:5" ht="15.75" thickBot="1">
      <c r="A6" s="93"/>
      <c r="B6" s="93"/>
      <c r="C6" s="93"/>
      <c r="D6" s="93"/>
      <c r="E6" s="98" t="s">
        <v>360</v>
      </c>
    </row>
    <row r="7" spans="1:5" ht="43.5" thickBot="1">
      <c r="A7" s="99" t="s">
        <v>361</v>
      </c>
      <c r="B7" s="100" t="s">
        <v>362</v>
      </c>
      <c r="C7" s="101" t="s">
        <v>363</v>
      </c>
      <c r="D7" s="101" t="s">
        <v>364</v>
      </c>
      <c r="E7" s="102" t="s">
        <v>354</v>
      </c>
    </row>
    <row r="8" spans="1:5" ht="13.5" thickBot="1">
      <c r="A8" s="103">
        <v>1</v>
      </c>
      <c r="B8" s="104">
        <v>2</v>
      </c>
      <c r="C8" s="104">
        <v>3</v>
      </c>
      <c r="D8" s="104">
        <v>4</v>
      </c>
      <c r="E8" s="105">
        <v>5</v>
      </c>
    </row>
    <row r="9" spans="1:5" ht="14.25">
      <c r="A9" s="106" t="s">
        <v>365</v>
      </c>
      <c r="B9" s="107" t="s">
        <v>366</v>
      </c>
      <c r="C9" s="108">
        <v>77286.2</v>
      </c>
      <c r="D9" s="108">
        <v>16196</v>
      </c>
      <c r="E9" s="109">
        <v>21</v>
      </c>
    </row>
    <row r="10" spans="1:5" ht="30">
      <c r="A10" s="110" t="s">
        <v>367</v>
      </c>
      <c r="B10" s="111" t="s">
        <v>368</v>
      </c>
      <c r="C10" s="112">
        <v>1021</v>
      </c>
      <c r="D10" s="112">
        <v>245.3</v>
      </c>
      <c r="E10" s="113">
        <v>24</v>
      </c>
    </row>
    <row r="11" spans="1:5" ht="30">
      <c r="A11" s="110" t="s">
        <v>369</v>
      </c>
      <c r="B11" s="111" t="s">
        <v>370</v>
      </c>
      <c r="C11" s="112">
        <v>3965</v>
      </c>
      <c r="D11" s="112">
        <v>789.4</v>
      </c>
      <c r="E11" s="113">
        <v>19.9</v>
      </c>
    </row>
    <row r="12" spans="1:5" ht="45">
      <c r="A12" s="110" t="s">
        <v>371</v>
      </c>
      <c r="B12" s="111" t="s">
        <v>372</v>
      </c>
      <c r="C12" s="112">
        <v>34977.1</v>
      </c>
      <c r="D12" s="112">
        <v>8159.8</v>
      </c>
      <c r="E12" s="113">
        <v>23.3</v>
      </c>
    </row>
    <row r="13" spans="1:5" ht="30">
      <c r="A13" s="110" t="s">
        <v>373</v>
      </c>
      <c r="B13" s="111" t="s">
        <v>374</v>
      </c>
      <c r="C13" s="112">
        <v>9819.6</v>
      </c>
      <c r="D13" s="112">
        <v>2062.9</v>
      </c>
      <c r="E13" s="113">
        <v>21</v>
      </c>
    </row>
    <row r="14" spans="1:5" ht="15">
      <c r="A14" s="110" t="s">
        <v>375</v>
      </c>
      <c r="B14" s="111" t="s">
        <v>376</v>
      </c>
      <c r="C14" s="112">
        <v>3300</v>
      </c>
      <c r="D14" s="112">
        <v>6.4</v>
      </c>
      <c r="E14" s="113">
        <v>0.2</v>
      </c>
    </row>
    <row r="15" spans="1:5" ht="15">
      <c r="A15" s="110" t="s">
        <v>377</v>
      </c>
      <c r="B15" s="111" t="s">
        <v>378</v>
      </c>
      <c r="C15" s="112">
        <v>2331.5</v>
      </c>
      <c r="D15" s="112">
        <v>0</v>
      </c>
      <c r="E15" s="113">
        <v>0</v>
      </c>
    </row>
    <row r="16" spans="1:5" ht="15.75" thickBot="1">
      <c r="A16" s="114" t="s">
        <v>379</v>
      </c>
      <c r="B16" s="115" t="s">
        <v>380</v>
      </c>
      <c r="C16" s="116">
        <v>21872</v>
      </c>
      <c r="D16" s="116">
        <v>4932.2</v>
      </c>
      <c r="E16" s="117">
        <v>22.6</v>
      </c>
    </row>
    <row r="17" spans="1:5" ht="28.5">
      <c r="A17" s="118" t="s">
        <v>381</v>
      </c>
      <c r="B17" s="119" t="s">
        <v>382</v>
      </c>
      <c r="C17" s="108">
        <v>10388</v>
      </c>
      <c r="D17" s="108">
        <v>1590.3</v>
      </c>
      <c r="E17" s="109">
        <v>15.3</v>
      </c>
    </row>
    <row r="18" spans="1:5" ht="15">
      <c r="A18" s="110" t="s">
        <v>383</v>
      </c>
      <c r="B18" s="111" t="s">
        <v>384</v>
      </c>
      <c r="C18" s="112">
        <v>1335</v>
      </c>
      <c r="D18" s="112">
        <v>0</v>
      </c>
      <c r="E18" s="113">
        <v>0</v>
      </c>
    </row>
    <row r="19" spans="1:5" ht="30.75" thickBot="1">
      <c r="A19" s="114" t="s">
        <v>385</v>
      </c>
      <c r="B19" s="115" t="s">
        <v>386</v>
      </c>
      <c r="C19" s="116">
        <v>9053</v>
      </c>
      <c r="D19" s="116">
        <v>1590.3</v>
      </c>
      <c r="E19" s="117">
        <v>17.6</v>
      </c>
    </row>
    <row r="20" spans="1:5" ht="14.25">
      <c r="A20" s="118" t="s">
        <v>387</v>
      </c>
      <c r="B20" s="119" t="s">
        <v>388</v>
      </c>
      <c r="C20" s="108">
        <v>17962</v>
      </c>
      <c r="D20" s="108">
        <v>4145.9</v>
      </c>
      <c r="E20" s="109">
        <v>23.1</v>
      </c>
    </row>
    <row r="21" spans="1:5" ht="15">
      <c r="A21" s="110" t="s">
        <v>389</v>
      </c>
      <c r="B21" s="111" t="s">
        <v>390</v>
      </c>
      <c r="C21" s="112">
        <v>110</v>
      </c>
      <c r="D21" s="112">
        <v>0</v>
      </c>
      <c r="E21" s="113">
        <v>0</v>
      </c>
    </row>
    <row r="22" spans="1:5" ht="15">
      <c r="A22" s="110" t="s">
        <v>391</v>
      </c>
      <c r="B22" s="111" t="s">
        <v>392</v>
      </c>
      <c r="C22" s="112">
        <v>1000</v>
      </c>
      <c r="D22" s="112">
        <v>0</v>
      </c>
      <c r="E22" s="113">
        <v>0</v>
      </c>
    </row>
    <row r="23" spans="1:5" ht="15">
      <c r="A23" s="110" t="s">
        <v>393</v>
      </c>
      <c r="B23" s="111" t="s">
        <v>394</v>
      </c>
      <c r="C23" s="112">
        <v>10314</v>
      </c>
      <c r="D23" s="112">
        <v>3636.3</v>
      </c>
      <c r="E23" s="113">
        <v>35.3</v>
      </c>
    </row>
    <row r="24" spans="1:5" ht="15.75" thickBot="1">
      <c r="A24" s="114" t="s">
        <v>395</v>
      </c>
      <c r="B24" s="115" t="s">
        <v>396</v>
      </c>
      <c r="C24" s="116">
        <v>6538</v>
      </c>
      <c r="D24" s="116">
        <v>509.6</v>
      </c>
      <c r="E24" s="117">
        <v>7.8</v>
      </c>
    </row>
    <row r="25" spans="1:5" ht="14.25">
      <c r="A25" s="118" t="s">
        <v>397</v>
      </c>
      <c r="B25" s="119" t="s">
        <v>398</v>
      </c>
      <c r="C25" s="108">
        <v>208637.3</v>
      </c>
      <c r="D25" s="108">
        <v>81137.2</v>
      </c>
      <c r="E25" s="109">
        <v>38.9</v>
      </c>
    </row>
    <row r="26" spans="1:5" ht="15">
      <c r="A26" s="110" t="s">
        <v>399</v>
      </c>
      <c r="B26" s="111" t="s">
        <v>400</v>
      </c>
      <c r="C26" s="112">
        <v>20726.1</v>
      </c>
      <c r="D26" s="112">
        <v>812.8</v>
      </c>
      <c r="E26" s="113">
        <v>3.9</v>
      </c>
    </row>
    <row r="27" spans="1:5" ht="15">
      <c r="A27" s="110" t="s">
        <v>401</v>
      </c>
      <c r="B27" s="111" t="s">
        <v>402</v>
      </c>
      <c r="C27" s="112">
        <v>121416</v>
      </c>
      <c r="D27" s="112">
        <v>56358</v>
      </c>
      <c r="E27" s="113">
        <v>46.4</v>
      </c>
    </row>
    <row r="28" spans="1:5" ht="15">
      <c r="A28" s="110" t="s">
        <v>403</v>
      </c>
      <c r="B28" s="111" t="s">
        <v>404</v>
      </c>
      <c r="C28" s="112">
        <v>36779.7</v>
      </c>
      <c r="D28" s="112">
        <v>12998.1</v>
      </c>
      <c r="E28" s="113">
        <v>35.3</v>
      </c>
    </row>
    <row r="29" spans="1:5" ht="15.75" thickBot="1">
      <c r="A29" s="114" t="s">
        <v>405</v>
      </c>
      <c r="B29" s="115" t="s">
        <v>406</v>
      </c>
      <c r="C29" s="116">
        <v>29715.5</v>
      </c>
      <c r="D29" s="116">
        <v>10968.3</v>
      </c>
      <c r="E29" s="117">
        <v>36.9</v>
      </c>
    </row>
    <row r="30" spans="1:5" ht="14.25">
      <c r="A30" s="118" t="s">
        <v>407</v>
      </c>
      <c r="B30" s="119" t="s">
        <v>408</v>
      </c>
      <c r="C30" s="108">
        <v>1400</v>
      </c>
      <c r="D30" s="108">
        <v>450.4</v>
      </c>
      <c r="E30" s="109">
        <v>32.2</v>
      </c>
    </row>
    <row r="31" spans="1:5" ht="15">
      <c r="A31" s="110" t="s">
        <v>409</v>
      </c>
      <c r="B31" s="111" t="s">
        <v>410</v>
      </c>
      <c r="C31" s="112">
        <v>1264</v>
      </c>
      <c r="D31" s="112">
        <v>450.4</v>
      </c>
      <c r="E31" s="113">
        <v>35.6</v>
      </c>
    </row>
    <row r="32" spans="1:5" ht="15.75" thickBot="1">
      <c r="A32" s="114" t="s">
        <v>411</v>
      </c>
      <c r="B32" s="115" t="s">
        <v>412</v>
      </c>
      <c r="C32" s="116">
        <v>136</v>
      </c>
      <c r="D32" s="116">
        <v>0</v>
      </c>
      <c r="E32" s="117">
        <v>0</v>
      </c>
    </row>
    <row r="33" spans="1:5" ht="14.25">
      <c r="A33" s="118" t="s">
        <v>413</v>
      </c>
      <c r="B33" s="119" t="s">
        <v>414</v>
      </c>
      <c r="C33" s="108">
        <v>373529.4</v>
      </c>
      <c r="D33" s="108">
        <v>96201</v>
      </c>
      <c r="E33" s="109">
        <v>25.8</v>
      </c>
    </row>
    <row r="34" spans="1:5" ht="15">
      <c r="A34" s="110" t="s">
        <v>415</v>
      </c>
      <c r="B34" s="111" t="s">
        <v>416</v>
      </c>
      <c r="C34" s="112">
        <v>111168.4</v>
      </c>
      <c r="D34" s="112">
        <v>27193.4</v>
      </c>
      <c r="E34" s="113">
        <v>24.5</v>
      </c>
    </row>
    <row r="35" spans="1:5" ht="15">
      <c r="A35" s="110" t="s">
        <v>417</v>
      </c>
      <c r="B35" s="111" t="s">
        <v>418</v>
      </c>
      <c r="C35" s="112">
        <v>231287.2</v>
      </c>
      <c r="D35" s="112">
        <v>62887.2</v>
      </c>
      <c r="E35" s="113">
        <v>27.2</v>
      </c>
    </row>
    <row r="36" spans="1:5" ht="15">
      <c r="A36" s="110" t="s">
        <v>419</v>
      </c>
      <c r="B36" s="111" t="s">
        <v>420</v>
      </c>
      <c r="C36" s="112">
        <v>1857.2</v>
      </c>
      <c r="D36" s="112">
        <v>272.7</v>
      </c>
      <c r="E36" s="113">
        <v>14.7</v>
      </c>
    </row>
    <row r="37" spans="1:5" ht="15.75" thickBot="1">
      <c r="A37" s="114" t="s">
        <v>421</v>
      </c>
      <c r="B37" s="115" t="s">
        <v>422</v>
      </c>
      <c r="C37" s="116">
        <v>29216.6</v>
      </c>
      <c r="D37" s="116">
        <v>5847.7</v>
      </c>
      <c r="E37" s="117">
        <v>20</v>
      </c>
    </row>
    <row r="38" spans="1:5" ht="14.25">
      <c r="A38" s="118" t="s">
        <v>423</v>
      </c>
      <c r="B38" s="119" t="s">
        <v>424</v>
      </c>
      <c r="C38" s="108">
        <v>43996.3</v>
      </c>
      <c r="D38" s="108">
        <v>11295.8</v>
      </c>
      <c r="E38" s="109">
        <v>25.7</v>
      </c>
    </row>
    <row r="39" spans="1:5" ht="15">
      <c r="A39" s="110" t="s">
        <v>425</v>
      </c>
      <c r="B39" s="111" t="s">
        <v>426</v>
      </c>
      <c r="C39" s="112">
        <v>37111.3</v>
      </c>
      <c r="D39" s="112">
        <v>9728.8</v>
      </c>
      <c r="E39" s="113">
        <v>26.2</v>
      </c>
    </row>
    <row r="40" spans="1:5" ht="15">
      <c r="A40" s="110" t="s">
        <v>427</v>
      </c>
      <c r="B40" s="111" t="s">
        <v>428</v>
      </c>
      <c r="C40" s="112">
        <v>550</v>
      </c>
      <c r="D40" s="112">
        <v>147.1</v>
      </c>
      <c r="E40" s="113">
        <v>26.7</v>
      </c>
    </row>
    <row r="41" spans="1:5" ht="15.75" thickBot="1">
      <c r="A41" s="114" t="s">
        <v>429</v>
      </c>
      <c r="B41" s="115" t="s">
        <v>430</v>
      </c>
      <c r="C41" s="116">
        <v>6335</v>
      </c>
      <c r="D41" s="116">
        <v>1419.9</v>
      </c>
      <c r="E41" s="117">
        <v>22.4</v>
      </c>
    </row>
    <row r="42" spans="1:5" ht="14.25">
      <c r="A42" s="118" t="s">
        <v>431</v>
      </c>
      <c r="B42" s="119" t="s">
        <v>432</v>
      </c>
      <c r="C42" s="108">
        <v>154875.7</v>
      </c>
      <c r="D42" s="108">
        <v>44065.5</v>
      </c>
      <c r="E42" s="109">
        <v>28.5</v>
      </c>
    </row>
    <row r="43" spans="1:5" ht="15">
      <c r="A43" s="110" t="s">
        <v>433</v>
      </c>
      <c r="B43" s="111" t="s">
        <v>434</v>
      </c>
      <c r="C43" s="112">
        <v>66221</v>
      </c>
      <c r="D43" s="112">
        <v>21284.1</v>
      </c>
      <c r="E43" s="113">
        <v>32.1</v>
      </c>
    </row>
    <row r="44" spans="1:5" ht="15" hidden="1">
      <c r="A44" s="110"/>
      <c r="B44" s="111"/>
      <c r="C44" s="112">
        <v>0</v>
      </c>
      <c r="D44" s="112"/>
      <c r="E44" s="113" t="e">
        <v>#DIV/0!</v>
      </c>
    </row>
    <row r="45" spans="1:5" ht="15">
      <c r="A45" s="110" t="s">
        <v>435</v>
      </c>
      <c r="B45" s="111" t="s">
        <v>436</v>
      </c>
      <c r="C45" s="112">
        <v>22230</v>
      </c>
      <c r="D45" s="112">
        <v>2198.9</v>
      </c>
      <c r="E45" s="113">
        <v>9.9</v>
      </c>
    </row>
    <row r="46" spans="1:5" ht="15">
      <c r="A46" s="110" t="s">
        <v>437</v>
      </c>
      <c r="B46" s="111" t="s">
        <v>438</v>
      </c>
      <c r="C46" s="112">
        <v>40281.7</v>
      </c>
      <c r="D46" s="112">
        <v>9140.7</v>
      </c>
      <c r="E46" s="113">
        <v>22.7</v>
      </c>
    </row>
    <row r="47" spans="1:5" ht="15">
      <c r="A47" s="110" t="s">
        <v>439</v>
      </c>
      <c r="B47" s="111" t="s">
        <v>440</v>
      </c>
      <c r="C47" s="112">
        <v>17429</v>
      </c>
      <c r="D47" s="112">
        <v>9759.5</v>
      </c>
      <c r="E47" s="113">
        <v>56</v>
      </c>
    </row>
    <row r="48" spans="1:5" ht="15.75" thickBot="1">
      <c r="A48" s="114" t="s">
        <v>441</v>
      </c>
      <c r="B48" s="115" t="s">
        <v>442</v>
      </c>
      <c r="C48" s="116">
        <v>8714</v>
      </c>
      <c r="D48" s="116">
        <v>1682.3</v>
      </c>
      <c r="E48" s="117">
        <v>19.3</v>
      </c>
    </row>
    <row r="49" spans="1:5" ht="14.25">
      <c r="A49" s="118" t="s">
        <v>443</v>
      </c>
      <c r="B49" s="119" t="s">
        <v>444</v>
      </c>
      <c r="C49" s="108">
        <v>30732</v>
      </c>
      <c r="D49" s="108">
        <v>6727.6</v>
      </c>
      <c r="E49" s="109">
        <v>21.9</v>
      </c>
    </row>
    <row r="50" spans="1:5" ht="15">
      <c r="A50" s="110" t="s">
        <v>445</v>
      </c>
      <c r="B50" s="111" t="s">
        <v>446</v>
      </c>
      <c r="C50" s="112">
        <v>800.1</v>
      </c>
      <c r="D50" s="112">
        <v>207.3</v>
      </c>
      <c r="E50" s="113">
        <v>25.9</v>
      </c>
    </row>
    <row r="51" spans="1:5" ht="15">
      <c r="A51" s="110" t="s">
        <v>447</v>
      </c>
      <c r="B51" s="111" t="s">
        <v>448</v>
      </c>
      <c r="C51" s="112">
        <v>11450.6</v>
      </c>
      <c r="D51" s="112">
        <v>1713.2</v>
      </c>
      <c r="E51" s="113">
        <v>15</v>
      </c>
    </row>
    <row r="52" spans="1:5" ht="15.75" thickBot="1">
      <c r="A52" s="114" t="s">
        <v>449</v>
      </c>
      <c r="B52" s="115" t="s">
        <v>450</v>
      </c>
      <c r="C52" s="116">
        <v>18481.3</v>
      </c>
      <c r="D52" s="116">
        <v>4807.1</v>
      </c>
      <c r="E52" s="117">
        <v>26</v>
      </c>
    </row>
    <row r="53" spans="1:5" ht="15" thickBot="1">
      <c r="A53" s="120"/>
      <c r="B53" s="121" t="s">
        <v>451</v>
      </c>
      <c r="C53" s="122">
        <v>918806.9</v>
      </c>
      <c r="D53" s="122">
        <v>261809.7</v>
      </c>
      <c r="E53" s="123">
        <v>28.5</v>
      </c>
    </row>
  </sheetData>
  <mergeCells count="4">
    <mergeCell ref="C1:D1"/>
    <mergeCell ref="C2:D2"/>
    <mergeCell ref="A4:E4"/>
    <mergeCell ref="C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4" sqref="A4:D4"/>
    </sheetView>
  </sheetViews>
  <sheetFormatPr defaultColWidth="9.00390625" defaultRowHeight="12.75"/>
  <cols>
    <col min="1" max="1" width="30.75390625" style="93" customWidth="1"/>
    <col min="2" max="2" width="50.00390625" style="93" customWidth="1"/>
    <col min="3" max="3" width="17.25390625" style="93" customWidth="1"/>
    <col min="4" max="4" width="14.00390625" style="93" customWidth="1"/>
    <col min="5" max="16384" width="10.375" style="93" customWidth="1"/>
  </cols>
  <sheetData>
    <row r="1" spans="2:4" ht="15">
      <c r="B1" s="124"/>
      <c r="C1" s="125" t="s">
        <v>452</v>
      </c>
      <c r="D1" s="125"/>
    </row>
    <row r="2" spans="2:4" ht="39.75" customHeight="1">
      <c r="B2" s="124"/>
      <c r="C2" s="126" t="s">
        <v>453</v>
      </c>
      <c r="D2" s="126"/>
    </row>
    <row r="3" spans="2:4" ht="15">
      <c r="B3" s="124"/>
      <c r="C3" s="92" t="s">
        <v>48</v>
      </c>
      <c r="D3" s="38"/>
    </row>
    <row r="4" spans="1:4" ht="15.75">
      <c r="A4" s="128" t="s">
        <v>454</v>
      </c>
      <c r="B4" s="128"/>
      <c r="C4" s="128"/>
      <c r="D4" s="128"/>
    </row>
    <row r="5" spans="1:4" ht="15.75">
      <c r="A5" s="128" t="s">
        <v>455</v>
      </c>
      <c r="B5" s="128"/>
      <c r="C5" s="128"/>
      <c r="D5" s="128"/>
    </row>
    <row r="6" spans="3:4" ht="15">
      <c r="C6" s="129"/>
      <c r="D6" s="129" t="s">
        <v>456</v>
      </c>
    </row>
    <row r="7" spans="1:4" ht="60.75" customHeight="1">
      <c r="A7" s="130"/>
      <c r="B7" s="131" t="s">
        <v>457</v>
      </c>
      <c r="C7" s="132" t="s">
        <v>363</v>
      </c>
      <c r="D7" s="133" t="s">
        <v>364</v>
      </c>
    </row>
    <row r="8" spans="1:4" ht="28.5">
      <c r="A8" s="134" t="s">
        <v>458</v>
      </c>
      <c r="B8" s="135" t="s">
        <v>459</v>
      </c>
      <c r="C8" s="136">
        <f>C9+C11</f>
        <v>33033.4</v>
      </c>
      <c r="D8" s="136">
        <f>D9+D11</f>
        <v>0</v>
      </c>
    </row>
    <row r="9" spans="1:4" ht="33" customHeight="1">
      <c r="A9" s="137" t="s">
        <v>460</v>
      </c>
      <c r="B9" s="138" t="s">
        <v>461</v>
      </c>
      <c r="C9" s="139">
        <f>C10</f>
        <v>33033.4</v>
      </c>
      <c r="D9" s="139">
        <f>D10</f>
        <v>0</v>
      </c>
    </row>
    <row r="10" spans="1:4" ht="46.5" customHeight="1">
      <c r="A10" s="137" t="s">
        <v>462</v>
      </c>
      <c r="B10" s="138" t="s">
        <v>463</v>
      </c>
      <c r="C10" s="139">
        <v>33033.4</v>
      </c>
      <c r="D10" s="140">
        <v>0</v>
      </c>
    </row>
    <row r="11" spans="1:4" ht="46.5" customHeight="1">
      <c r="A11" s="137" t="s">
        <v>464</v>
      </c>
      <c r="B11" s="138" t="s">
        <v>465</v>
      </c>
      <c r="C11" s="139">
        <f>C12</f>
        <v>0</v>
      </c>
      <c r="D11" s="140">
        <v>0</v>
      </c>
    </row>
    <row r="12" spans="1:4" ht="46.5" customHeight="1">
      <c r="A12" s="137" t="s">
        <v>466</v>
      </c>
      <c r="B12" s="138" t="s">
        <v>467</v>
      </c>
      <c r="C12" s="139">
        <v>0</v>
      </c>
      <c r="D12" s="140">
        <v>0</v>
      </c>
    </row>
    <row r="13" spans="1:4" ht="30.75" customHeight="1">
      <c r="A13" s="134" t="s">
        <v>468</v>
      </c>
      <c r="B13" s="135" t="s">
        <v>469</v>
      </c>
      <c r="C13" s="136">
        <f>C14+C16</f>
        <v>-146</v>
      </c>
      <c r="D13" s="136">
        <f>D14+D16</f>
        <v>3180</v>
      </c>
    </row>
    <row r="14" spans="1:4" ht="46.5" customHeight="1">
      <c r="A14" s="137" t="s">
        <v>470</v>
      </c>
      <c r="B14" s="138" t="s">
        <v>471</v>
      </c>
      <c r="C14" s="139">
        <f>C15</f>
        <v>3180</v>
      </c>
      <c r="D14" s="139">
        <f>D15</f>
        <v>3180</v>
      </c>
    </row>
    <row r="15" spans="1:4" ht="46.5" customHeight="1">
      <c r="A15" s="137" t="s">
        <v>472</v>
      </c>
      <c r="B15" s="138" t="s">
        <v>473</v>
      </c>
      <c r="C15" s="139">
        <v>3180</v>
      </c>
      <c r="D15" s="140">
        <v>3180</v>
      </c>
    </row>
    <row r="16" spans="1:4" ht="46.5" customHeight="1">
      <c r="A16" s="137" t="s">
        <v>474</v>
      </c>
      <c r="B16" s="138" t="s">
        <v>475</v>
      </c>
      <c r="C16" s="139">
        <f>C17</f>
        <v>-3326</v>
      </c>
      <c r="D16" s="139">
        <f>D17</f>
        <v>0</v>
      </c>
    </row>
    <row r="17" spans="1:4" ht="46.5" customHeight="1">
      <c r="A17" s="137" t="s">
        <v>476</v>
      </c>
      <c r="B17" s="138" t="s">
        <v>477</v>
      </c>
      <c r="C17" s="139">
        <v>-3326</v>
      </c>
      <c r="D17" s="140">
        <v>0</v>
      </c>
    </row>
    <row r="18" spans="1:4" ht="31.5" customHeight="1">
      <c r="A18" s="134" t="s">
        <v>478</v>
      </c>
      <c r="B18" s="135" t="s">
        <v>479</v>
      </c>
      <c r="C18" s="136">
        <f>C23-C19</f>
        <v>29761.599999999977</v>
      </c>
      <c r="D18" s="136">
        <f>D23-D19</f>
        <v>10193.400000000023</v>
      </c>
    </row>
    <row r="19" spans="1:4" ht="18" customHeight="1">
      <c r="A19" s="134" t="s">
        <v>480</v>
      </c>
      <c r="B19" s="135" t="s">
        <v>481</v>
      </c>
      <c r="C19" s="136">
        <f aca="true" t="shared" si="0" ref="C19:D21">C20</f>
        <v>892371.3</v>
      </c>
      <c r="D19" s="136">
        <f t="shared" si="0"/>
        <v>267681.3</v>
      </c>
    </row>
    <row r="20" spans="1:4" ht="30" customHeight="1">
      <c r="A20" s="137" t="s">
        <v>482</v>
      </c>
      <c r="B20" s="138" t="s">
        <v>483</v>
      </c>
      <c r="C20" s="139">
        <f t="shared" si="0"/>
        <v>892371.3</v>
      </c>
      <c r="D20" s="139">
        <f t="shared" si="0"/>
        <v>267681.3</v>
      </c>
    </row>
    <row r="21" spans="1:4" ht="30">
      <c r="A21" s="137" t="s">
        <v>484</v>
      </c>
      <c r="B21" s="138" t="s">
        <v>485</v>
      </c>
      <c r="C21" s="139">
        <f t="shared" si="0"/>
        <v>892371.3</v>
      </c>
      <c r="D21" s="139">
        <f t="shared" si="0"/>
        <v>267681.3</v>
      </c>
    </row>
    <row r="22" spans="1:4" ht="33" customHeight="1">
      <c r="A22" s="137" t="s">
        <v>486</v>
      </c>
      <c r="B22" s="138" t="s">
        <v>487</v>
      </c>
      <c r="C22" s="139">
        <v>892371.3</v>
      </c>
      <c r="D22" s="140">
        <v>267681.3</v>
      </c>
    </row>
    <row r="23" spans="1:4" ht="20.25" customHeight="1">
      <c r="A23" s="134" t="s">
        <v>480</v>
      </c>
      <c r="B23" s="135" t="s">
        <v>488</v>
      </c>
      <c r="C23" s="136">
        <f aca="true" t="shared" si="1" ref="C23:D25">C24</f>
        <v>922132.9</v>
      </c>
      <c r="D23" s="136">
        <f t="shared" si="1"/>
        <v>277874.7</v>
      </c>
    </row>
    <row r="24" spans="1:4" ht="15.75">
      <c r="A24" s="137" t="s">
        <v>489</v>
      </c>
      <c r="B24" s="138" t="s">
        <v>490</v>
      </c>
      <c r="C24" s="139">
        <f t="shared" si="1"/>
        <v>922132.9</v>
      </c>
      <c r="D24" s="139">
        <f t="shared" si="1"/>
        <v>277874.7</v>
      </c>
    </row>
    <row r="25" spans="1:4" ht="30">
      <c r="A25" s="137" t="s">
        <v>491</v>
      </c>
      <c r="B25" s="138" t="s">
        <v>492</v>
      </c>
      <c r="C25" s="139">
        <f t="shared" si="1"/>
        <v>922132.9</v>
      </c>
      <c r="D25" s="139">
        <f t="shared" si="1"/>
        <v>277874.7</v>
      </c>
    </row>
    <row r="26" spans="1:4" ht="27" customHeight="1">
      <c r="A26" s="137" t="s">
        <v>493</v>
      </c>
      <c r="B26" s="138" t="s">
        <v>494</v>
      </c>
      <c r="C26" s="139">
        <v>922132.9</v>
      </c>
      <c r="D26" s="140">
        <v>277874.7</v>
      </c>
    </row>
    <row r="27" spans="1:4" ht="32.25" customHeight="1">
      <c r="A27" s="134" t="s">
        <v>495</v>
      </c>
      <c r="B27" s="135" t="s">
        <v>496</v>
      </c>
      <c r="C27" s="136">
        <f>C28</f>
        <v>104</v>
      </c>
      <c r="D27" s="136">
        <f>D28</f>
        <v>0</v>
      </c>
    </row>
    <row r="28" spans="1:4" ht="27.75" customHeight="1">
      <c r="A28" s="137" t="s">
        <v>497</v>
      </c>
      <c r="B28" s="138" t="s">
        <v>498</v>
      </c>
      <c r="C28" s="139">
        <v>104</v>
      </c>
      <c r="D28" s="140">
        <v>0</v>
      </c>
    </row>
    <row r="29" spans="1:4" ht="28.5" customHeight="1">
      <c r="A29" s="137"/>
      <c r="B29" s="141" t="s">
        <v>499</v>
      </c>
      <c r="C29" s="136">
        <f>C8+C18+C27+C13</f>
        <v>62752.99999999998</v>
      </c>
      <c r="D29" s="136">
        <f>D8+D18+D27+D13</f>
        <v>13373.400000000023</v>
      </c>
    </row>
  </sheetData>
  <mergeCells count="5">
    <mergeCell ref="A5:D5"/>
    <mergeCell ref="C3:D3"/>
    <mergeCell ref="C1:D1"/>
    <mergeCell ref="C2:D2"/>
    <mergeCell ref="A4:D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1">
      <selection activeCell="A4" sqref="A4:I4"/>
    </sheetView>
  </sheetViews>
  <sheetFormatPr defaultColWidth="9.00390625" defaultRowHeight="12.75"/>
  <cols>
    <col min="1" max="1" width="46.875" style="142" customWidth="1"/>
    <col min="2" max="2" width="7.875" style="142" customWidth="1"/>
    <col min="3" max="4" width="7.25390625" style="142" customWidth="1"/>
    <col min="5" max="5" width="11.125" style="142" customWidth="1"/>
    <col min="6" max="6" width="7.75390625" style="142" customWidth="1"/>
    <col min="7" max="7" width="16.25390625" style="142" customWidth="1"/>
    <col min="8" max="8" width="14.375" style="142" customWidth="1"/>
    <col min="9" max="9" width="13.125" style="142" customWidth="1"/>
    <col min="10" max="16384" width="9.125" style="142" customWidth="1"/>
  </cols>
  <sheetData>
    <row r="1" spans="7:9" ht="12.75" customHeight="1">
      <c r="G1" s="38" t="s">
        <v>500</v>
      </c>
      <c r="H1" s="38"/>
      <c r="I1" s="38"/>
    </row>
    <row r="2" spans="7:9" ht="39.75" customHeight="1">
      <c r="G2" s="126" t="s">
        <v>453</v>
      </c>
      <c r="H2" s="126"/>
      <c r="I2" s="126"/>
    </row>
    <row r="3" spans="4:9" ht="15.75" customHeight="1">
      <c r="D3" s="143"/>
      <c r="E3" s="143"/>
      <c r="F3" s="143"/>
      <c r="G3" s="221" t="s">
        <v>49</v>
      </c>
      <c r="H3" s="144"/>
      <c r="I3" s="144"/>
    </row>
    <row r="4" spans="1:9" ht="19.5" customHeight="1">
      <c r="A4" s="145" t="s">
        <v>501</v>
      </c>
      <c r="B4" s="145"/>
      <c r="C4" s="145"/>
      <c r="D4" s="145"/>
      <c r="E4" s="145"/>
      <c r="F4" s="145"/>
      <c r="G4" s="145"/>
      <c r="H4" s="145"/>
      <c r="I4" s="145"/>
    </row>
    <row r="5" spans="7:9" ht="15">
      <c r="G5" s="146"/>
      <c r="I5" s="146" t="s">
        <v>360</v>
      </c>
    </row>
    <row r="6" spans="1:9" ht="42.75">
      <c r="A6" s="147" t="s">
        <v>457</v>
      </c>
      <c r="B6" s="147" t="s">
        <v>502</v>
      </c>
      <c r="C6" s="147" t="s">
        <v>503</v>
      </c>
      <c r="D6" s="147" t="s">
        <v>504</v>
      </c>
      <c r="E6" s="147" t="s">
        <v>505</v>
      </c>
      <c r="F6" s="147" t="s">
        <v>506</v>
      </c>
      <c r="G6" s="147" t="s">
        <v>363</v>
      </c>
      <c r="H6" s="148" t="s">
        <v>364</v>
      </c>
      <c r="I6" s="148" t="s">
        <v>354</v>
      </c>
    </row>
    <row r="7" spans="1:9" ht="15" customHeight="1" hidden="1">
      <c r="A7" s="147"/>
      <c r="B7" s="147"/>
      <c r="C7" s="147"/>
      <c r="D7" s="147"/>
      <c r="E7" s="147"/>
      <c r="F7" s="147"/>
      <c r="G7" s="147"/>
      <c r="H7" s="149"/>
      <c r="I7" s="149"/>
    </row>
    <row r="8" spans="1:9" ht="15" customHeight="1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1">
        <v>8</v>
      </c>
      <c r="I8" s="151">
        <v>9</v>
      </c>
    </row>
    <row r="9" spans="1:9" ht="29.25" customHeight="1">
      <c r="A9" s="152" t="s">
        <v>507</v>
      </c>
      <c r="B9" s="153" t="s">
        <v>508</v>
      </c>
      <c r="C9" s="154"/>
      <c r="D9" s="154"/>
      <c r="E9" s="154"/>
      <c r="F9" s="154"/>
      <c r="G9" s="155">
        <f aca="true" t="shared" si="0" ref="G9:H11">G10</f>
        <v>3965</v>
      </c>
      <c r="H9" s="155">
        <f t="shared" si="0"/>
        <v>789.4</v>
      </c>
      <c r="I9" s="156">
        <f>H9/G9*100</f>
        <v>19.90920554854981</v>
      </c>
    </row>
    <row r="10" spans="1:9" ht="15.75" customHeight="1">
      <c r="A10" s="157" t="s">
        <v>509</v>
      </c>
      <c r="B10" s="158" t="s">
        <v>508</v>
      </c>
      <c r="C10" s="158" t="s">
        <v>365</v>
      </c>
      <c r="D10" s="158"/>
      <c r="E10" s="158" t="s">
        <v>510</v>
      </c>
      <c r="F10" s="158" t="s">
        <v>511</v>
      </c>
      <c r="G10" s="159">
        <f t="shared" si="0"/>
        <v>3965</v>
      </c>
      <c r="H10" s="159">
        <f t="shared" si="0"/>
        <v>789.4</v>
      </c>
      <c r="I10" s="160">
        <f>H10/G10*100</f>
        <v>19.90920554854981</v>
      </c>
    </row>
    <row r="11" spans="1:9" ht="63" customHeight="1">
      <c r="A11" s="161" t="s">
        <v>370</v>
      </c>
      <c r="B11" s="158" t="s">
        <v>508</v>
      </c>
      <c r="C11" s="158" t="s">
        <v>365</v>
      </c>
      <c r="D11" s="158" t="s">
        <v>369</v>
      </c>
      <c r="E11" s="158" t="s">
        <v>510</v>
      </c>
      <c r="F11" s="158" t="s">
        <v>511</v>
      </c>
      <c r="G11" s="159">
        <f t="shared" si="0"/>
        <v>3965</v>
      </c>
      <c r="H11" s="159">
        <f t="shared" si="0"/>
        <v>789.4</v>
      </c>
      <c r="I11" s="160">
        <f aca="true" t="shared" si="1" ref="I11:I74">H11/G11*100</f>
        <v>19.90920554854981</v>
      </c>
    </row>
    <row r="12" spans="1:9" ht="81" customHeight="1">
      <c r="A12" s="161" t="s">
        <v>512</v>
      </c>
      <c r="B12" s="158" t="s">
        <v>508</v>
      </c>
      <c r="C12" s="158" t="s">
        <v>365</v>
      </c>
      <c r="D12" s="158" t="s">
        <v>369</v>
      </c>
      <c r="E12" s="158" t="s">
        <v>513</v>
      </c>
      <c r="F12" s="158" t="s">
        <v>511</v>
      </c>
      <c r="G12" s="159">
        <f>G13+G15</f>
        <v>3965</v>
      </c>
      <c r="H12" s="159">
        <f>H13+H15</f>
        <v>789.4</v>
      </c>
      <c r="I12" s="160">
        <f t="shared" si="1"/>
        <v>19.90920554854981</v>
      </c>
    </row>
    <row r="13" spans="1:9" ht="15">
      <c r="A13" s="161" t="s">
        <v>514</v>
      </c>
      <c r="B13" s="158" t="s">
        <v>508</v>
      </c>
      <c r="C13" s="158" t="s">
        <v>365</v>
      </c>
      <c r="D13" s="158" t="s">
        <v>369</v>
      </c>
      <c r="E13" s="158" t="s">
        <v>515</v>
      </c>
      <c r="F13" s="158" t="s">
        <v>511</v>
      </c>
      <c r="G13" s="159">
        <f>G14</f>
        <v>3040</v>
      </c>
      <c r="H13" s="159">
        <f>H14</f>
        <v>574</v>
      </c>
      <c r="I13" s="160">
        <f t="shared" si="1"/>
        <v>18.88157894736842</v>
      </c>
    </row>
    <row r="14" spans="1:9" ht="30">
      <c r="A14" s="161" t="s">
        <v>516</v>
      </c>
      <c r="B14" s="158" t="s">
        <v>508</v>
      </c>
      <c r="C14" s="158" t="s">
        <v>365</v>
      </c>
      <c r="D14" s="158" t="s">
        <v>369</v>
      </c>
      <c r="E14" s="158" t="s">
        <v>515</v>
      </c>
      <c r="F14" s="158" t="s">
        <v>517</v>
      </c>
      <c r="G14" s="159">
        <v>3040</v>
      </c>
      <c r="H14" s="162">
        <v>574</v>
      </c>
      <c r="I14" s="160">
        <f t="shared" si="1"/>
        <v>18.88157894736842</v>
      </c>
    </row>
    <row r="15" spans="1:9" ht="34.5" customHeight="1">
      <c r="A15" s="157" t="s">
        <v>518</v>
      </c>
      <c r="B15" s="158" t="s">
        <v>508</v>
      </c>
      <c r="C15" s="158" t="s">
        <v>365</v>
      </c>
      <c r="D15" s="158" t="s">
        <v>369</v>
      </c>
      <c r="E15" s="158" t="s">
        <v>519</v>
      </c>
      <c r="F15" s="158" t="s">
        <v>511</v>
      </c>
      <c r="G15" s="159">
        <f>G16</f>
        <v>925</v>
      </c>
      <c r="H15" s="159">
        <f>H16</f>
        <v>215.4</v>
      </c>
      <c r="I15" s="160">
        <f t="shared" si="1"/>
        <v>23.28648648648649</v>
      </c>
    </row>
    <row r="16" spans="1:9" ht="34.5" customHeight="1">
      <c r="A16" s="161" t="s">
        <v>516</v>
      </c>
      <c r="B16" s="158" t="s">
        <v>508</v>
      </c>
      <c r="C16" s="158" t="s">
        <v>365</v>
      </c>
      <c r="D16" s="158" t="s">
        <v>369</v>
      </c>
      <c r="E16" s="158" t="s">
        <v>519</v>
      </c>
      <c r="F16" s="158" t="s">
        <v>517</v>
      </c>
      <c r="G16" s="159">
        <v>925</v>
      </c>
      <c r="H16" s="162">
        <v>215.4</v>
      </c>
      <c r="I16" s="160">
        <f t="shared" si="1"/>
        <v>23.28648648648649</v>
      </c>
    </row>
    <row r="17" spans="1:9" ht="17.25" customHeight="1">
      <c r="A17" s="152" t="s">
        <v>520</v>
      </c>
      <c r="B17" s="153" t="s">
        <v>521</v>
      </c>
      <c r="C17" s="154"/>
      <c r="D17" s="154"/>
      <c r="E17" s="154"/>
      <c r="F17" s="154"/>
      <c r="G17" s="155">
        <f>G18+G38+G46+G60+G68+G72+G75+G84+G98</f>
        <v>119319.90000000001</v>
      </c>
      <c r="H17" s="155">
        <f>H18+H38+H46+H60+H68+H72+H75+H84+H98</f>
        <v>28787.300000000003</v>
      </c>
      <c r="I17" s="156">
        <f t="shared" si="1"/>
        <v>24.12615163103556</v>
      </c>
    </row>
    <row r="18" spans="1:9" ht="15">
      <c r="A18" s="157" t="s">
        <v>509</v>
      </c>
      <c r="B18" s="158" t="s">
        <v>521</v>
      </c>
      <c r="C18" s="158" t="s">
        <v>365</v>
      </c>
      <c r="D18" s="158"/>
      <c r="E18" s="158"/>
      <c r="F18" s="158"/>
      <c r="G18" s="159">
        <f>G19+G22+G34</f>
        <v>38329.600000000006</v>
      </c>
      <c r="H18" s="159">
        <f>H19+H22+H34</f>
        <v>8405.1</v>
      </c>
      <c r="I18" s="160">
        <f t="shared" si="1"/>
        <v>21.928483469694438</v>
      </c>
    </row>
    <row r="19" spans="1:9" ht="49.5" customHeight="1">
      <c r="A19" s="157" t="s">
        <v>522</v>
      </c>
      <c r="B19" s="158" t="s">
        <v>521</v>
      </c>
      <c r="C19" s="158" t="s">
        <v>365</v>
      </c>
      <c r="D19" s="158" t="s">
        <v>367</v>
      </c>
      <c r="E19" s="158"/>
      <c r="F19" s="158"/>
      <c r="G19" s="159">
        <f>G20</f>
        <v>1021</v>
      </c>
      <c r="H19" s="159">
        <f>H20</f>
        <v>245.3</v>
      </c>
      <c r="I19" s="160">
        <f t="shared" si="1"/>
        <v>24.025465230166503</v>
      </c>
    </row>
    <row r="20" spans="1:9" ht="15">
      <c r="A20" s="161" t="s">
        <v>523</v>
      </c>
      <c r="B20" s="158" t="s">
        <v>521</v>
      </c>
      <c r="C20" s="158" t="s">
        <v>365</v>
      </c>
      <c r="D20" s="158" t="s">
        <v>367</v>
      </c>
      <c r="E20" s="158" t="s">
        <v>524</v>
      </c>
      <c r="F20" s="158" t="s">
        <v>511</v>
      </c>
      <c r="G20" s="159">
        <f>G21</f>
        <v>1021</v>
      </c>
      <c r="H20" s="159">
        <f>H21</f>
        <v>245.3</v>
      </c>
      <c r="I20" s="160">
        <f t="shared" si="1"/>
        <v>24.025465230166503</v>
      </c>
    </row>
    <row r="21" spans="1:9" ht="30">
      <c r="A21" s="161" t="s">
        <v>516</v>
      </c>
      <c r="B21" s="158" t="s">
        <v>521</v>
      </c>
      <c r="C21" s="158" t="s">
        <v>365</v>
      </c>
      <c r="D21" s="158" t="s">
        <v>367</v>
      </c>
      <c r="E21" s="158" t="s">
        <v>524</v>
      </c>
      <c r="F21" s="158" t="s">
        <v>517</v>
      </c>
      <c r="G21" s="159">
        <v>1021</v>
      </c>
      <c r="H21" s="162">
        <v>245.3</v>
      </c>
      <c r="I21" s="160">
        <f t="shared" si="1"/>
        <v>24.025465230166503</v>
      </c>
    </row>
    <row r="22" spans="1:9" ht="81.75" customHeight="1">
      <c r="A22" s="161" t="s">
        <v>372</v>
      </c>
      <c r="B22" s="158" t="s">
        <v>521</v>
      </c>
      <c r="C22" s="158" t="s">
        <v>365</v>
      </c>
      <c r="D22" s="158" t="s">
        <v>371</v>
      </c>
      <c r="E22" s="158" t="s">
        <v>510</v>
      </c>
      <c r="F22" s="158" t="s">
        <v>511</v>
      </c>
      <c r="G22" s="159">
        <f>G23+G28+G30+G32+G25</f>
        <v>34977.100000000006</v>
      </c>
      <c r="H22" s="159">
        <f>H23+H28+H30+H32+H25</f>
        <v>8159.8</v>
      </c>
      <c r="I22" s="160">
        <f t="shared" si="1"/>
        <v>23.32897810281584</v>
      </c>
    </row>
    <row r="23" spans="1:9" ht="15">
      <c r="A23" s="161" t="s">
        <v>514</v>
      </c>
      <c r="B23" s="158" t="s">
        <v>521</v>
      </c>
      <c r="C23" s="158" t="s">
        <v>365</v>
      </c>
      <c r="D23" s="158" t="s">
        <v>371</v>
      </c>
      <c r="E23" s="158" t="s">
        <v>515</v>
      </c>
      <c r="F23" s="158" t="s">
        <v>511</v>
      </c>
      <c r="G23" s="159">
        <f>G24</f>
        <v>33280.1</v>
      </c>
      <c r="H23" s="159">
        <f>H24</f>
        <v>7853.5</v>
      </c>
      <c r="I23" s="160">
        <f t="shared" si="1"/>
        <v>23.598186303526735</v>
      </c>
    </row>
    <row r="24" spans="1:9" ht="40.5" customHeight="1">
      <c r="A24" s="161" t="s">
        <v>516</v>
      </c>
      <c r="B24" s="158" t="s">
        <v>521</v>
      </c>
      <c r="C24" s="158" t="s">
        <v>365</v>
      </c>
      <c r="D24" s="158" t="s">
        <v>371</v>
      </c>
      <c r="E24" s="158" t="s">
        <v>515</v>
      </c>
      <c r="F24" s="158" t="s">
        <v>517</v>
      </c>
      <c r="G24" s="159">
        <v>33280.1</v>
      </c>
      <c r="H24" s="162">
        <v>7853.5</v>
      </c>
      <c r="I24" s="160">
        <f t="shared" si="1"/>
        <v>23.598186303526735</v>
      </c>
    </row>
    <row r="25" spans="1:9" ht="24" customHeight="1">
      <c r="A25" s="157" t="s">
        <v>378</v>
      </c>
      <c r="B25" s="158" t="s">
        <v>521</v>
      </c>
      <c r="C25" s="158" t="s">
        <v>365</v>
      </c>
      <c r="D25" s="158" t="s">
        <v>371</v>
      </c>
      <c r="E25" s="158" t="s">
        <v>525</v>
      </c>
      <c r="F25" s="158" t="s">
        <v>511</v>
      </c>
      <c r="G25" s="159">
        <f>G26</f>
        <v>7.3</v>
      </c>
      <c r="H25" s="159">
        <f>H26</f>
        <v>7.3</v>
      </c>
      <c r="I25" s="160">
        <f t="shared" si="1"/>
        <v>100</v>
      </c>
    </row>
    <row r="26" spans="1:9" ht="27.75" customHeight="1">
      <c r="A26" s="157" t="s">
        <v>526</v>
      </c>
      <c r="B26" s="158" t="s">
        <v>521</v>
      </c>
      <c r="C26" s="158" t="s">
        <v>365</v>
      </c>
      <c r="D26" s="158" t="s">
        <v>371</v>
      </c>
      <c r="E26" s="158" t="s">
        <v>527</v>
      </c>
      <c r="F26" s="158" t="s">
        <v>511</v>
      </c>
      <c r="G26" s="159">
        <f>G27</f>
        <v>7.3</v>
      </c>
      <c r="H26" s="159">
        <f>H27</f>
        <v>7.3</v>
      </c>
      <c r="I26" s="160">
        <f t="shared" si="1"/>
        <v>100</v>
      </c>
    </row>
    <row r="27" spans="1:9" ht="24" customHeight="1">
      <c r="A27" s="157" t="s">
        <v>528</v>
      </c>
      <c r="B27" s="158" t="s">
        <v>521</v>
      </c>
      <c r="C27" s="158" t="s">
        <v>365</v>
      </c>
      <c r="D27" s="158" t="s">
        <v>371</v>
      </c>
      <c r="E27" s="158" t="s">
        <v>527</v>
      </c>
      <c r="F27" s="158" t="s">
        <v>529</v>
      </c>
      <c r="G27" s="159">
        <v>7.3</v>
      </c>
      <c r="H27" s="162">
        <v>7.3</v>
      </c>
      <c r="I27" s="160">
        <f t="shared" si="1"/>
        <v>100</v>
      </c>
    </row>
    <row r="28" spans="1:9" ht="37.5" customHeight="1">
      <c r="A28" s="161" t="s">
        <v>530</v>
      </c>
      <c r="B28" s="158" t="s">
        <v>521</v>
      </c>
      <c r="C28" s="158" t="s">
        <v>365</v>
      </c>
      <c r="D28" s="158" t="s">
        <v>371</v>
      </c>
      <c r="E28" s="158" t="s">
        <v>531</v>
      </c>
      <c r="F28" s="158" t="s">
        <v>511</v>
      </c>
      <c r="G28" s="159">
        <f>G29</f>
        <v>398.8</v>
      </c>
      <c r="H28" s="159">
        <f>H29</f>
        <v>82.8</v>
      </c>
      <c r="I28" s="160">
        <f t="shared" si="1"/>
        <v>20.762286860581742</v>
      </c>
    </row>
    <row r="29" spans="1:9" ht="34.5" customHeight="1">
      <c r="A29" s="161" t="s">
        <v>516</v>
      </c>
      <c r="B29" s="158" t="s">
        <v>521</v>
      </c>
      <c r="C29" s="158" t="s">
        <v>365</v>
      </c>
      <c r="D29" s="158" t="s">
        <v>371</v>
      </c>
      <c r="E29" s="158" t="s">
        <v>531</v>
      </c>
      <c r="F29" s="158" t="s">
        <v>517</v>
      </c>
      <c r="G29" s="159">
        <v>398.8</v>
      </c>
      <c r="H29" s="162">
        <v>82.8</v>
      </c>
      <c r="I29" s="160">
        <f t="shared" si="1"/>
        <v>20.762286860581742</v>
      </c>
    </row>
    <row r="30" spans="1:9" ht="33" customHeight="1">
      <c r="A30" s="163" t="s">
        <v>532</v>
      </c>
      <c r="B30" s="158" t="s">
        <v>521</v>
      </c>
      <c r="C30" s="158" t="s">
        <v>365</v>
      </c>
      <c r="D30" s="158" t="s">
        <v>371</v>
      </c>
      <c r="E30" s="158" t="s">
        <v>533</v>
      </c>
      <c r="F30" s="158" t="s">
        <v>511</v>
      </c>
      <c r="G30" s="159">
        <f>G31</f>
        <v>423.9</v>
      </c>
      <c r="H30" s="159">
        <f>H31</f>
        <v>70</v>
      </c>
      <c r="I30" s="160">
        <f t="shared" si="1"/>
        <v>16.513328615239445</v>
      </c>
    </row>
    <row r="31" spans="1:9" ht="35.25" customHeight="1">
      <c r="A31" s="161" t="s">
        <v>516</v>
      </c>
      <c r="B31" s="158" t="s">
        <v>521</v>
      </c>
      <c r="C31" s="158" t="s">
        <v>365</v>
      </c>
      <c r="D31" s="158" t="s">
        <v>371</v>
      </c>
      <c r="E31" s="158" t="s">
        <v>533</v>
      </c>
      <c r="F31" s="158" t="s">
        <v>517</v>
      </c>
      <c r="G31" s="159">
        <v>423.9</v>
      </c>
      <c r="H31" s="164">
        <v>70</v>
      </c>
      <c r="I31" s="160">
        <f t="shared" si="1"/>
        <v>16.513328615239445</v>
      </c>
    </row>
    <row r="32" spans="1:9" ht="35.25" customHeight="1">
      <c r="A32" s="165" t="s">
        <v>534</v>
      </c>
      <c r="B32" s="158" t="s">
        <v>521</v>
      </c>
      <c r="C32" s="158" t="s">
        <v>365</v>
      </c>
      <c r="D32" s="158" t="s">
        <v>371</v>
      </c>
      <c r="E32" s="158" t="s">
        <v>535</v>
      </c>
      <c r="F32" s="158" t="s">
        <v>511</v>
      </c>
      <c r="G32" s="159">
        <f>G33</f>
        <v>867</v>
      </c>
      <c r="H32" s="159">
        <f>H33</f>
        <v>146.2</v>
      </c>
      <c r="I32" s="160">
        <f t="shared" si="1"/>
        <v>16.862745098039213</v>
      </c>
    </row>
    <row r="33" spans="1:9" ht="35.25" customHeight="1">
      <c r="A33" s="161" t="s">
        <v>516</v>
      </c>
      <c r="B33" s="158" t="s">
        <v>521</v>
      </c>
      <c r="C33" s="158" t="s">
        <v>365</v>
      </c>
      <c r="D33" s="158" t="s">
        <v>371</v>
      </c>
      <c r="E33" s="158" t="s">
        <v>535</v>
      </c>
      <c r="F33" s="158" t="s">
        <v>517</v>
      </c>
      <c r="G33" s="159">
        <v>867</v>
      </c>
      <c r="H33" s="162">
        <v>146.2</v>
      </c>
      <c r="I33" s="160">
        <f t="shared" si="1"/>
        <v>16.862745098039213</v>
      </c>
    </row>
    <row r="34" spans="1:9" ht="15">
      <c r="A34" s="157" t="s">
        <v>378</v>
      </c>
      <c r="B34" s="158" t="s">
        <v>521</v>
      </c>
      <c r="C34" s="158" t="s">
        <v>365</v>
      </c>
      <c r="D34" s="158" t="s">
        <v>377</v>
      </c>
      <c r="E34" s="158" t="s">
        <v>510</v>
      </c>
      <c r="F34" s="158" t="s">
        <v>511</v>
      </c>
      <c r="G34" s="159">
        <f>G37</f>
        <v>2331.5</v>
      </c>
      <c r="H34" s="159">
        <f>H37</f>
        <v>0</v>
      </c>
      <c r="I34" s="160">
        <f t="shared" si="1"/>
        <v>0</v>
      </c>
    </row>
    <row r="35" spans="1:9" ht="15">
      <c r="A35" s="157" t="s">
        <v>378</v>
      </c>
      <c r="B35" s="158" t="s">
        <v>521</v>
      </c>
      <c r="C35" s="158" t="s">
        <v>365</v>
      </c>
      <c r="D35" s="158" t="s">
        <v>377</v>
      </c>
      <c r="E35" s="158" t="s">
        <v>525</v>
      </c>
      <c r="F35" s="158" t="s">
        <v>511</v>
      </c>
      <c r="G35" s="159">
        <f>G36</f>
        <v>2331.5</v>
      </c>
      <c r="H35" s="159">
        <f>H36</f>
        <v>0</v>
      </c>
      <c r="I35" s="160">
        <f t="shared" si="1"/>
        <v>0</v>
      </c>
    </row>
    <row r="36" spans="1:9" ht="15">
      <c r="A36" s="157" t="s">
        <v>526</v>
      </c>
      <c r="B36" s="158" t="s">
        <v>521</v>
      </c>
      <c r="C36" s="158" t="s">
        <v>365</v>
      </c>
      <c r="D36" s="158" t="s">
        <v>377</v>
      </c>
      <c r="E36" s="158" t="s">
        <v>527</v>
      </c>
      <c r="F36" s="158" t="s">
        <v>511</v>
      </c>
      <c r="G36" s="159">
        <f>G37</f>
        <v>2331.5</v>
      </c>
      <c r="H36" s="159">
        <f>H37</f>
        <v>0</v>
      </c>
      <c r="I36" s="160">
        <f t="shared" si="1"/>
        <v>0</v>
      </c>
    </row>
    <row r="37" spans="1:9" ht="15">
      <c r="A37" s="157" t="s">
        <v>528</v>
      </c>
      <c r="B37" s="158" t="s">
        <v>521</v>
      </c>
      <c r="C37" s="158" t="s">
        <v>365</v>
      </c>
      <c r="D37" s="158" t="s">
        <v>377</v>
      </c>
      <c r="E37" s="158" t="s">
        <v>527</v>
      </c>
      <c r="F37" s="158" t="s">
        <v>529</v>
      </c>
      <c r="G37" s="159">
        <v>2331.5</v>
      </c>
      <c r="H37" s="164">
        <v>0</v>
      </c>
      <c r="I37" s="160">
        <f t="shared" si="1"/>
        <v>0</v>
      </c>
    </row>
    <row r="38" spans="1:9" ht="15">
      <c r="A38" s="166" t="s">
        <v>384</v>
      </c>
      <c r="B38" s="158" t="s">
        <v>521</v>
      </c>
      <c r="C38" s="158" t="s">
        <v>381</v>
      </c>
      <c r="D38" s="158" t="s">
        <v>383</v>
      </c>
      <c r="E38" s="158" t="s">
        <v>510</v>
      </c>
      <c r="F38" s="158" t="s">
        <v>511</v>
      </c>
      <c r="G38" s="167">
        <f>G39</f>
        <v>250</v>
      </c>
      <c r="H38" s="167">
        <f>H39</f>
        <v>0</v>
      </c>
      <c r="I38" s="160">
        <f t="shared" si="1"/>
        <v>0</v>
      </c>
    </row>
    <row r="39" spans="1:9" ht="30">
      <c r="A39" s="157" t="s">
        <v>536</v>
      </c>
      <c r="B39" s="158" t="s">
        <v>521</v>
      </c>
      <c r="C39" s="158" t="s">
        <v>381</v>
      </c>
      <c r="D39" s="158" t="s">
        <v>383</v>
      </c>
      <c r="E39" s="158" t="s">
        <v>537</v>
      </c>
      <c r="F39" s="158" t="s">
        <v>511</v>
      </c>
      <c r="G39" s="159">
        <f>G40+G42+G44</f>
        <v>250</v>
      </c>
      <c r="H39" s="159">
        <f>H40+H42+H44</f>
        <v>0</v>
      </c>
      <c r="I39" s="160">
        <f t="shared" si="1"/>
        <v>0</v>
      </c>
    </row>
    <row r="40" spans="1:9" ht="30">
      <c r="A40" s="157" t="s">
        <v>538</v>
      </c>
      <c r="B40" s="158" t="s">
        <v>521</v>
      </c>
      <c r="C40" s="158" t="s">
        <v>381</v>
      </c>
      <c r="D40" s="158" t="s">
        <v>383</v>
      </c>
      <c r="E40" s="168" t="s">
        <v>539</v>
      </c>
      <c r="F40" s="158" t="s">
        <v>511</v>
      </c>
      <c r="G40" s="159">
        <f>G41</f>
        <v>100</v>
      </c>
      <c r="H40" s="159">
        <f>H41</f>
        <v>0</v>
      </c>
      <c r="I40" s="160">
        <f t="shared" si="1"/>
        <v>0</v>
      </c>
    </row>
    <row r="41" spans="1:9" ht="30">
      <c r="A41" s="166" t="s">
        <v>540</v>
      </c>
      <c r="B41" s="169" t="s">
        <v>521</v>
      </c>
      <c r="C41" s="158" t="s">
        <v>381</v>
      </c>
      <c r="D41" s="158" t="s">
        <v>383</v>
      </c>
      <c r="E41" s="168" t="s">
        <v>539</v>
      </c>
      <c r="F41" s="158" t="s">
        <v>517</v>
      </c>
      <c r="G41" s="159">
        <v>100</v>
      </c>
      <c r="H41" s="164">
        <v>0</v>
      </c>
      <c r="I41" s="160">
        <f t="shared" si="1"/>
        <v>0</v>
      </c>
    </row>
    <row r="42" spans="1:9" ht="32.25" customHeight="1">
      <c r="A42" s="166" t="s">
        <v>541</v>
      </c>
      <c r="B42" s="169" t="s">
        <v>521</v>
      </c>
      <c r="C42" s="158" t="s">
        <v>381</v>
      </c>
      <c r="D42" s="158" t="s">
        <v>383</v>
      </c>
      <c r="E42" s="168" t="s">
        <v>542</v>
      </c>
      <c r="F42" s="158" t="s">
        <v>511</v>
      </c>
      <c r="G42" s="159">
        <f>G43</f>
        <v>100</v>
      </c>
      <c r="H42" s="159">
        <f>H43</f>
        <v>0</v>
      </c>
      <c r="I42" s="160">
        <f t="shared" si="1"/>
        <v>0</v>
      </c>
    </row>
    <row r="43" spans="1:9" ht="30">
      <c r="A43" s="166" t="s">
        <v>540</v>
      </c>
      <c r="B43" s="169" t="s">
        <v>521</v>
      </c>
      <c r="C43" s="158" t="s">
        <v>381</v>
      </c>
      <c r="D43" s="158" t="s">
        <v>383</v>
      </c>
      <c r="E43" s="168" t="s">
        <v>542</v>
      </c>
      <c r="F43" s="158" t="s">
        <v>517</v>
      </c>
      <c r="G43" s="159">
        <v>100</v>
      </c>
      <c r="H43" s="164">
        <v>0</v>
      </c>
      <c r="I43" s="160">
        <f t="shared" si="1"/>
        <v>0</v>
      </c>
    </row>
    <row r="44" spans="1:9" ht="48" customHeight="1">
      <c r="A44" s="170" t="s">
        <v>543</v>
      </c>
      <c r="B44" s="169" t="s">
        <v>521</v>
      </c>
      <c r="C44" s="158" t="s">
        <v>381</v>
      </c>
      <c r="D44" s="158" t="s">
        <v>383</v>
      </c>
      <c r="E44" s="168" t="s">
        <v>544</v>
      </c>
      <c r="F44" s="158" t="s">
        <v>511</v>
      </c>
      <c r="G44" s="159">
        <f>G45</f>
        <v>50</v>
      </c>
      <c r="H44" s="159">
        <f>H45</f>
        <v>0</v>
      </c>
      <c r="I44" s="160">
        <f t="shared" si="1"/>
        <v>0</v>
      </c>
    </row>
    <row r="45" spans="1:9" ht="30">
      <c r="A45" s="166" t="s">
        <v>540</v>
      </c>
      <c r="B45" s="169" t="s">
        <v>521</v>
      </c>
      <c r="C45" s="158" t="s">
        <v>381</v>
      </c>
      <c r="D45" s="158" t="s">
        <v>383</v>
      </c>
      <c r="E45" s="168" t="s">
        <v>544</v>
      </c>
      <c r="F45" s="158" t="s">
        <v>517</v>
      </c>
      <c r="G45" s="159">
        <v>50</v>
      </c>
      <c r="H45" s="164">
        <v>0</v>
      </c>
      <c r="I45" s="160">
        <f t="shared" si="1"/>
        <v>0</v>
      </c>
    </row>
    <row r="46" spans="1:9" ht="15">
      <c r="A46" s="157" t="s">
        <v>545</v>
      </c>
      <c r="B46" s="158" t="s">
        <v>521</v>
      </c>
      <c r="C46" s="158" t="s">
        <v>387</v>
      </c>
      <c r="D46" s="158" t="s">
        <v>546</v>
      </c>
      <c r="E46" s="158" t="s">
        <v>510</v>
      </c>
      <c r="F46" s="158" t="s">
        <v>511</v>
      </c>
      <c r="G46" s="159">
        <f>G47</f>
        <v>6538</v>
      </c>
      <c r="H46" s="159">
        <f>H47</f>
        <v>509.59999999999997</v>
      </c>
      <c r="I46" s="160">
        <f t="shared" si="1"/>
        <v>7.794432548179871</v>
      </c>
    </row>
    <row r="47" spans="1:9" ht="30">
      <c r="A47" s="157" t="s">
        <v>396</v>
      </c>
      <c r="B47" s="158" t="s">
        <v>521</v>
      </c>
      <c r="C47" s="158" t="s">
        <v>387</v>
      </c>
      <c r="D47" s="158" t="s">
        <v>395</v>
      </c>
      <c r="E47" s="158" t="s">
        <v>510</v>
      </c>
      <c r="F47" s="158" t="s">
        <v>511</v>
      </c>
      <c r="G47" s="159">
        <f>G50+G53+G48</f>
        <v>6538</v>
      </c>
      <c r="H47" s="159">
        <f>H50+H53+H48</f>
        <v>509.59999999999997</v>
      </c>
      <c r="I47" s="160">
        <f t="shared" si="1"/>
        <v>7.794432548179871</v>
      </c>
    </row>
    <row r="48" spans="1:9" ht="30">
      <c r="A48" s="157" t="s">
        <v>547</v>
      </c>
      <c r="B48" s="158" t="s">
        <v>521</v>
      </c>
      <c r="C48" s="158" t="s">
        <v>387</v>
      </c>
      <c r="D48" s="158" t="s">
        <v>395</v>
      </c>
      <c r="E48" s="158" t="s">
        <v>548</v>
      </c>
      <c r="F48" s="158" t="s">
        <v>511</v>
      </c>
      <c r="G48" s="159">
        <f>G49</f>
        <v>1000</v>
      </c>
      <c r="H48" s="159">
        <f>H49</f>
        <v>0</v>
      </c>
      <c r="I48" s="160">
        <f t="shared" si="1"/>
        <v>0</v>
      </c>
    </row>
    <row r="49" spans="1:9" ht="30">
      <c r="A49" s="157" t="s">
        <v>540</v>
      </c>
      <c r="B49" s="158" t="s">
        <v>521</v>
      </c>
      <c r="C49" s="158" t="s">
        <v>387</v>
      </c>
      <c r="D49" s="158" t="s">
        <v>395</v>
      </c>
      <c r="E49" s="158" t="s">
        <v>548</v>
      </c>
      <c r="F49" s="158" t="s">
        <v>517</v>
      </c>
      <c r="G49" s="159">
        <v>1000</v>
      </c>
      <c r="H49" s="171">
        <v>0</v>
      </c>
      <c r="I49" s="160">
        <f t="shared" si="1"/>
        <v>0</v>
      </c>
    </row>
    <row r="50" spans="1:9" ht="30">
      <c r="A50" s="157" t="s">
        <v>549</v>
      </c>
      <c r="B50" s="158" t="s">
        <v>521</v>
      </c>
      <c r="C50" s="158" t="s">
        <v>387</v>
      </c>
      <c r="D50" s="158" t="s">
        <v>395</v>
      </c>
      <c r="E50" s="158" t="s">
        <v>550</v>
      </c>
      <c r="F50" s="158" t="s">
        <v>511</v>
      </c>
      <c r="G50" s="159">
        <f>G51</f>
        <v>1338</v>
      </c>
      <c r="H50" s="159">
        <f>H51</f>
        <v>481.9</v>
      </c>
      <c r="I50" s="160">
        <f t="shared" si="1"/>
        <v>36.016442451420026</v>
      </c>
    </row>
    <row r="51" spans="1:9" ht="30">
      <c r="A51" s="157" t="s">
        <v>551</v>
      </c>
      <c r="B51" s="158" t="s">
        <v>521</v>
      </c>
      <c r="C51" s="158" t="s">
        <v>387</v>
      </c>
      <c r="D51" s="158" t="s">
        <v>395</v>
      </c>
      <c r="E51" s="158" t="s">
        <v>552</v>
      </c>
      <c r="F51" s="158" t="s">
        <v>511</v>
      </c>
      <c r="G51" s="159">
        <f>G52</f>
        <v>1338</v>
      </c>
      <c r="H51" s="159">
        <f>H52</f>
        <v>481.9</v>
      </c>
      <c r="I51" s="160">
        <f t="shared" si="1"/>
        <v>36.016442451420026</v>
      </c>
    </row>
    <row r="52" spans="1:9" ht="30">
      <c r="A52" s="157" t="s">
        <v>540</v>
      </c>
      <c r="B52" s="158" t="s">
        <v>521</v>
      </c>
      <c r="C52" s="158" t="s">
        <v>387</v>
      </c>
      <c r="D52" s="158" t="s">
        <v>395</v>
      </c>
      <c r="E52" s="158" t="s">
        <v>552</v>
      </c>
      <c r="F52" s="158" t="s">
        <v>517</v>
      </c>
      <c r="G52" s="159">
        <v>1338</v>
      </c>
      <c r="H52" s="162">
        <v>481.9</v>
      </c>
      <c r="I52" s="160">
        <f t="shared" si="1"/>
        <v>36.016442451420026</v>
      </c>
    </row>
    <row r="53" spans="1:9" ht="30">
      <c r="A53" s="157" t="s">
        <v>536</v>
      </c>
      <c r="B53" s="158" t="s">
        <v>521</v>
      </c>
      <c r="C53" s="158" t="s">
        <v>387</v>
      </c>
      <c r="D53" s="158" t="s">
        <v>395</v>
      </c>
      <c r="E53" s="158" t="s">
        <v>537</v>
      </c>
      <c r="F53" s="158" t="s">
        <v>511</v>
      </c>
      <c r="G53" s="159">
        <f>G54+G56+G58</f>
        <v>4200</v>
      </c>
      <c r="H53" s="159">
        <f>H54+H56+H58</f>
        <v>27.7</v>
      </c>
      <c r="I53" s="160">
        <f t="shared" si="1"/>
        <v>0.6595238095238095</v>
      </c>
    </row>
    <row r="54" spans="1:9" ht="45">
      <c r="A54" s="157" t="s">
        <v>553</v>
      </c>
      <c r="B54" s="158" t="s">
        <v>521</v>
      </c>
      <c r="C54" s="158" t="s">
        <v>387</v>
      </c>
      <c r="D54" s="158" t="s">
        <v>395</v>
      </c>
      <c r="E54" s="168" t="s">
        <v>554</v>
      </c>
      <c r="F54" s="158" t="s">
        <v>511</v>
      </c>
      <c r="G54" s="159">
        <f>G55</f>
        <v>1700</v>
      </c>
      <c r="H54" s="159">
        <f>H55</f>
        <v>27.7</v>
      </c>
      <c r="I54" s="160">
        <f t="shared" si="1"/>
        <v>1.6294117647058823</v>
      </c>
    </row>
    <row r="55" spans="1:9" ht="30">
      <c r="A55" s="166" t="s">
        <v>540</v>
      </c>
      <c r="B55" s="169" t="s">
        <v>521</v>
      </c>
      <c r="C55" s="158" t="s">
        <v>387</v>
      </c>
      <c r="D55" s="158" t="s">
        <v>395</v>
      </c>
      <c r="E55" s="168" t="s">
        <v>554</v>
      </c>
      <c r="F55" s="158" t="s">
        <v>517</v>
      </c>
      <c r="G55" s="159">
        <v>1700</v>
      </c>
      <c r="H55" s="162">
        <v>27.7</v>
      </c>
      <c r="I55" s="160">
        <f t="shared" si="1"/>
        <v>1.6294117647058823</v>
      </c>
    </row>
    <row r="56" spans="1:9" ht="45">
      <c r="A56" s="172" t="s">
        <v>555</v>
      </c>
      <c r="B56" s="158" t="s">
        <v>521</v>
      </c>
      <c r="C56" s="158" t="s">
        <v>387</v>
      </c>
      <c r="D56" s="158" t="s">
        <v>395</v>
      </c>
      <c r="E56" s="168" t="s">
        <v>556</v>
      </c>
      <c r="F56" s="158" t="s">
        <v>511</v>
      </c>
      <c r="G56" s="159">
        <f>G57</f>
        <v>2000</v>
      </c>
      <c r="H56" s="159">
        <f>H57</f>
        <v>0</v>
      </c>
      <c r="I56" s="160">
        <f t="shared" si="1"/>
        <v>0</v>
      </c>
    </row>
    <row r="57" spans="1:9" ht="30">
      <c r="A57" s="166" t="s">
        <v>540</v>
      </c>
      <c r="B57" s="169" t="s">
        <v>521</v>
      </c>
      <c r="C57" s="158" t="s">
        <v>387</v>
      </c>
      <c r="D57" s="158" t="s">
        <v>395</v>
      </c>
      <c r="E57" s="168" t="s">
        <v>556</v>
      </c>
      <c r="F57" s="158" t="s">
        <v>517</v>
      </c>
      <c r="G57" s="159">
        <v>2000</v>
      </c>
      <c r="H57" s="164">
        <v>0</v>
      </c>
      <c r="I57" s="160">
        <f t="shared" si="1"/>
        <v>0</v>
      </c>
    </row>
    <row r="58" spans="1:9" ht="45">
      <c r="A58" s="172" t="s">
        <v>557</v>
      </c>
      <c r="B58" s="169" t="s">
        <v>521</v>
      </c>
      <c r="C58" s="158" t="s">
        <v>387</v>
      </c>
      <c r="D58" s="158" t="s">
        <v>395</v>
      </c>
      <c r="E58" s="168" t="s">
        <v>558</v>
      </c>
      <c r="F58" s="158" t="s">
        <v>511</v>
      </c>
      <c r="G58" s="159">
        <f>G59</f>
        <v>500</v>
      </c>
      <c r="H58" s="159">
        <f>H59</f>
        <v>0</v>
      </c>
      <c r="I58" s="160">
        <f t="shared" si="1"/>
        <v>0</v>
      </c>
    </row>
    <row r="59" spans="1:9" ht="30">
      <c r="A59" s="166" t="s">
        <v>540</v>
      </c>
      <c r="B59" s="169" t="s">
        <v>521</v>
      </c>
      <c r="C59" s="158" t="s">
        <v>387</v>
      </c>
      <c r="D59" s="158" t="s">
        <v>395</v>
      </c>
      <c r="E59" s="168" t="s">
        <v>558</v>
      </c>
      <c r="F59" s="158" t="s">
        <v>517</v>
      </c>
      <c r="G59" s="159">
        <v>500</v>
      </c>
      <c r="H59" s="164">
        <v>0</v>
      </c>
      <c r="I59" s="173">
        <f t="shared" si="1"/>
        <v>0</v>
      </c>
    </row>
    <row r="60" spans="1:9" ht="32.25" customHeight="1">
      <c r="A60" s="157" t="s">
        <v>559</v>
      </c>
      <c r="B60" s="158" t="s">
        <v>521</v>
      </c>
      <c r="C60" s="158" t="s">
        <v>397</v>
      </c>
      <c r="D60" s="158" t="s">
        <v>546</v>
      </c>
      <c r="E60" s="158" t="s">
        <v>510</v>
      </c>
      <c r="F60" s="158" t="s">
        <v>511</v>
      </c>
      <c r="G60" s="159">
        <f>G61+G65</f>
        <v>9600</v>
      </c>
      <c r="H60" s="159">
        <f>H61+H65</f>
        <v>473.3</v>
      </c>
      <c r="I60" s="160">
        <f t="shared" si="1"/>
        <v>4.930208333333334</v>
      </c>
    </row>
    <row r="61" spans="1:9" ht="27.75" customHeight="1">
      <c r="A61" s="157" t="s">
        <v>400</v>
      </c>
      <c r="B61" s="158" t="s">
        <v>521</v>
      </c>
      <c r="C61" s="158" t="s">
        <v>397</v>
      </c>
      <c r="D61" s="158" t="s">
        <v>399</v>
      </c>
      <c r="E61" s="158" t="s">
        <v>510</v>
      </c>
      <c r="F61" s="158" t="s">
        <v>511</v>
      </c>
      <c r="G61" s="159">
        <f>G62</f>
        <v>8200</v>
      </c>
      <c r="H61" s="159">
        <f>H62</f>
        <v>300.5</v>
      </c>
      <c r="I61" s="160">
        <f t="shared" si="1"/>
        <v>3.6646341463414633</v>
      </c>
    </row>
    <row r="62" spans="1:9" ht="23.25" customHeight="1">
      <c r="A62" s="174" t="s">
        <v>560</v>
      </c>
      <c r="B62" s="158" t="s">
        <v>521</v>
      </c>
      <c r="C62" s="158" t="s">
        <v>397</v>
      </c>
      <c r="D62" s="158" t="s">
        <v>399</v>
      </c>
      <c r="E62" s="158" t="s">
        <v>561</v>
      </c>
      <c r="F62" s="158" t="s">
        <v>511</v>
      </c>
      <c r="G62" s="159">
        <f>G63</f>
        <v>8200</v>
      </c>
      <c r="H62" s="159">
        <f>H63</f>
        <v>300.5</v>
      </c>
      <c r="I62" s="160">
        <f t="shared" si="1"/>
        <v>3.6646341463414633</v>
      </c>
    </row>
    <row r="63" spans="1:9" ht="32.25" customHeight="1">
      <c r="A63" s="157" t="s">
        <v>540</v>
      </c>
      <c r="B63" s="158" t="s">
        <v>521</v>
      </c>
      <c r="C63" s="158" t="s">
        <v>397</v>
      </c>
      <c r="D63" s="158" t="s">
        <v>399</v>
      </c>
      <c r="E63" s="158" t="s">
        <v>561</v>
      </c>
      <c r="F63" s="158" t="s">
        <v>517</v>
      </c>
      <c r="G63" s="159">
        <v>8200</v>
      </c>
      <c r="H63" s="162">
        <v>300.5</v>
      </c>
      <c r="I63" s="160">
        <f t="shared" si="1"/>
        <v>3.6646341463414633</v>
      </c>
    </row>
    <row r="64" spans="1:9" ht="24.75" customHeight="1">
      <c r="A64" s="157" t="s">
        <v>404</v>
      </c>
      <c r="B64" s="158" t="s">
        <v>521</v>
      </c>
      <c r="C64" s="158" t="s">
        <v>397</v>
      </c>
      <c r="D64" s="158" t="s">
        <v>403</v>
      </c>
      <c r="E64" s="158" t="s">
        <v>510</v>
      </c>
      <c r="F64" s="158" t="s">
        <v>511</v>
      </c>
      <c r="G64" s="159">
        <f aca="true" t="shared" si="2" ref="G64:H66">G65</f>
        <v>1400</v>
      </c>
      <c r="H64" s="159">
        <f t="shared" si="2"/>
        <v>172.8</v>
      </c>
      <c r="I64" s="160">
        <f t="shared" si="1"/>
        <v>12.342857142857145</v>
      </c>
    </row>
    <row r="65" spans="1:9" ht="24" customHeight="1">
      <c r="A65" s="157" t="s">
        <v>404</v>
      </c>
      <c r="B65" s="158" t="s">
        <v>521</v>
      </c>
      <c r="C65" s="158" t="s">
        <v>397</v>
      </c>
      <c r="D65" s="158" t="s">
        <v>403</v>
      </c>
      <c r="E65" s="158" t="s">
        <v>562</v>
      </c>
      <c r="F65" s="158" t="s">
        <v>511</v>
      </c>
      <c r="G65" s="159">
        <f t="shared" si="2"/>
        <v>1400</v>
      </c>
      <c r="H65" s="159">
        <f t="shared" si="2"/>
        <v>172.8</v>
      </c>
      <c r="I65" s="160">
        <f t="shared" si="1"/>
        <v>12.342857142857145</v>
      </c>
    </row>
    <row r="66" spans="1:9" ht="32.25" customHeight="1">
      <c r="A66" s="161" t="s">
        <v>563</v>
      </c>
      <c r="B66" s="158" t="s">
        <v>521</v>
      </c>
      <c r="C66" s="158" t="s">
        <v>397</v>
      </c>
      <c r="D66" s="158" t="s">
        <v>403</v>
      </c>
      <c r="E66" s="158" t="s">
        <v>564</v>
      </c>
      <c r="F66" s="158" t="s">
        <v>511</v>
      </c>
      <c r="G66" s="159">
        <f t="shared" si="2"/>
        <v>1400</v>
      </c>
      <c r="H66" s="159">
        <f t="shared" si="2"/>
        <v>172.8</v>
      </c>
      <c r="I66" s="160">
        <f t="shared" si="1"/>
        <v>12.342857142857145</v>
      </c>
    </row>
    <row r="67" spans="1:9" ht="32.25" customHeight="1">
      <c r="A67" s="157" t="s">
        <v>540</v>
      </c>
      <c r="B67" s="158" t="s">
        <v>521</v>
      </c>
      <c r="C67" s="158" t="s">
        <v>397</v>
      </c>
      <c r="D67" s="158" t="s">
        <v>403</v>
      </c>
      <c r="E67" s="158" t="s">
        <v>564</v>
      </c>
      <c r="F67" s="158" t="s">
        <v>517</v>
      </c>
      <c r="G67" s="159">
        <v>1400</v>
      </c>
      <c r="H67" s="164">
        <v>172.8</v>
      </c>
      <c r="I67" s="160">
        <f t="shared" si="1"/>
        <v>12.342857142857145</v>
      </c>
    </row>
    <row r="68" spans="1:9" ht="27" customHeight="1">
      <c r="A68" s="175" t="s">
        <v>565</v>
      </c>
      <c r="B68" s="158" t="s">
        <v>521</v>
      </c>
      <c r="C68" s="158" t="s">
        <v>407</v>
      </c>
      <c r="D68" s="158" t="s">
        <v>546</v>
      </c>
      <c r="E68" s="158" t="s">
        <v>510</v>
      </c>
      <c r="F68" s="158" t="s">
        <v>511</v>
      </c>
      <c r="G68" s="159">
        <f aca="true" t="shared" si="3" ref="G68:H70">G69</f>
        <v>136</v>
      </c>
      <c r="H68" s="159">
        <f t="shared" si="3"/>
        <v>0</v>
      </c>
      <c r="I68" s="160">
        <f t="shared" si="1"/>
        <v>0</v>
      </c>
    </row>
    <row r="69" spans="1:9" ht="32.25" customHeight="1">
      <c r="A69" s="176" t="s">
        <v>412</v>
      </c>
      <c r="B69" s="169" t="s">
        <v>521</v>
      </c>
      <c r="C69" s="158" t="s">
        <v>407</v>
      </c>
      <c r="D69" s="169" t="s">
        <v>411</v>
      </c>
      <c r="E69" s="169" t="s">
        <v>566</v>
      </c>
      <c r="F69" s="169" t="s">
        <v>511</v>
      </c>
      <c r="G69" s="159">
        <f t="shared" si="3"/>
        <v>136</v>
      </c>
      <c r="H69" s="159">
        <f t="shared" si="3"/>
        <v>0</v>
      </c>
      <c r="I69" s="160">
        <f t="shared" si="1"/>
        <v>0</v>
      </c>
    </row>
    <row r="70" spans="1:9" ht="32.25" customHeight="1">
      <c r="A70" s="175" t="s">
        <v>536</v>
      </c>
      <c r="B70" s="158" t="s">
        <v>521</v>
      </c>
      <c r="C70" s="158" t="s">
        <v>407</v>
      </c>
      <c r="D70" s="169" t="s">
        <v>411</v>
      </c>
      <c r="E70" s="177" t="s">
        <v>537</v>
      </c>
      <c r="F70" s="158" t="s">
        <v>511</v>
      </c>
      <c r="G70" s="159">
        <f t="shared" si="3"/>
        <v>136</v>
      </c>
      <c r="H70" s="159">
        <f t="shared" si="3"/>
        <v>0</v>
      </c>
      <c r="I70" s="160">
        <f t="shared" si="1"/>
        <v>0</v>
      </c>
    </row>
    <row r="71" spans="1:9" ht="44.25" customHeight="1">
      <c r="A71" s="175" t="s">
        <v>567</v>
      </c>
      <c r="B71" s="158" t="s">
        <v>521</v>
      </c>
      <c r="C71" s="158" t="s">
        <v>407</v>
      </c>
      <c r="D71" s="169" t="s">
        <v>411</v>
      </c>
      <c r="E71" s="177" t="s">
        <v>568</v>
      </c>
      <c r="F71" s="158" t="s">
        <v>517</v>
      </c>
      <c r="G71" s="159">
        <v>136</v>
      </c>
      <c r="H71" s="164">
        <v>0</v>
      </c>
      <c r="I71" s="160">
        <f t="shared" si="1"/>
        <v>0</v>
      </c>
    </row>
    <row r="72" spans="1:9" ht="32.25" customHeight="1">
      <c r="A72" s="157" t="s">
        <v>418</v>
      </c>
      <c r="B72" s="158" t="s">
        <v>521</v>
      </c>
      <c r="C72" s="158" t="s">
        <v>413</v>
      </c>
      <c r="D72" s="158" t="s">
        <v>417</v>
      </c>
      <c r="E72" s="158" t="s">
        <v>510</v>
      </c>
      <c r="F72" s="158" t="s">
        <v>511</v>
      </c>
      <c r="G72" s="159">
        <f>G73</f>
        <v>4500</v>
      </c>
      <c r="H72" s="159">
        <f>H73</f>
        <v>0</v>
      </c>
      <c r="I72" s="160">
        <f t="shared" si="1"/>
        <v>0</v>
      </c>
    </row>
    <row r="73" spans="1:9" ht="44.25" customHeight="1">
      <c r="A73" s="157" t="s">
        <v>569</v>
      </c>
      <c r="B73" s="158" t="s">
        <v>521</v>
      </c>
      <c r="C73" s="158" t="s">
        <v>413</v>
      </c>
      <c r="D73" s="158" t="s">
        <v>417</v>
      </c>
      <c r="E73" s="158" t="s">
        <v>570</v>
      </c>
      <c r="F73" s="158" t="s">
        <v>511</v>
      </c>
      <c r="G73" s="159">
        <f>G74</f>
        <v>4500</v>
      </c>
      <c r="H73" s="159">
        <f>H74</f>
        <v>0</v>
      </c>
      <c r="I73" s="160">
        <f t="shared" si="1"/>
        <v>0</v>
      </c>
    </row>
    <row r="74" spans="1:9" ht="39" customHeight="1">
      <c r="A74" s="157" t="s">
        <v>540</v>
      </c>
      <c r="B74" s="158" t="s">
        <v>521</v>
      </c>
      <c r="C74" s="158" t="s">
        <v>413</v>
      </c>
      <c r="D74" s="158" t="s">
        <v>417</v>
      </c>
      <c r="E74" s="177" t="s">
        <v>570</v>
      </c>
      <c r="F74" s="158" t="s">
        <v>517</v>
      </c>
      <c r="G74" s="159">
        <v>4500</v>
      </c>
      <c r="H74" s="171">
        <v>0</v>
      </c>
      <c r="I74" s="160">
        <f t="shared" si="1"/>
        <v>0</v>
      </c>
    </row>
    <row r="75" spans="1:9" ht="35.25" customHeight="1">
      <c r="A75" s="157" t="s">
        <v>571</v>
      </c>
      <c r="B75" s="158" t="s">
        <v>521</v>
      </c>
      <c r="C75" s="158" t="s">
        <v>423</v>
      </c>
      <c r="D75" s="158" t="s">
        <v>546</v>
      </c>
      <c r="E75" s="158" t="s">
        <v>510</v>
      </c>
      <c r="F75" s="158" t="s">
        <v>511</v>
      </c>
      <c r="G75" s="159">
        <f>G76+G80</f>
        <v>11050</v>
      </c>
      <c r="H75" s="159">
        <f>H76+H80</f>
        <v>3147.1</v>
      </c>
      <c r="I75" s="160">
        <f aca="true" t="shared" si="4" ref="I75:I138">H75/G75*100</f>
        <v>28.480542986425338</v>
      </c>
    </row>
    <row r="76" spans="1:9" ht="27.75" customHeight="1">
      <c r="A76" s="157" t="s">
        <v>572</v>
      </c>
      <c r="B76" s="158" t="s">
        <v>521</v>
      </c>
      <c r="C76" s="158" t="s">
        <v>423</v>
      </c>
      <c r="D76" s="158" t="s">
        <v>425</v>
      </c>
      <c r="E76" s="158" t="s">
        <v>510</v>
      </c>
      <c r="F76" s="158" t="s">
        <v>511</v>
      </c>
      <c r="G76" s="159">
        <f aca="true" t="shared" si="5" ref="G76:H78">G77</f>
        <v>10500</v>
      </c>
      <c r="H76" s="159">
        <f t="shared" si="5"/>
        <v>3000</v>
      </c>
      <c r="I76" s="160">
        <f t="shared" si="4"/>
        <v>28.57142857142857</v>
      </c>
    </row>
    <row r="77" spans="1:9" ht="27.75" customHeight="1">
      <c r="A77" s="157" t="s">
        <v>536</v>
      </c>
      <c r="B77" s="158" t="s">
        <v>521</v>
      </c>
      <c r="C77" s="158" t="s">
        <v>423</v>
      </c>
      <c r="D77" s="158" t="s">
        <v>425</v>
      </c>
      <c r="E77" s="158" t="s">
        <v>537</v>
      </c>
      <c r="F77" s="158" t="s">
        <v>511</v>
      </c>
      <c r="G77" s="159">
        <f t="shared" si="5"/>
        <v>10500</v>
      </c>
      <c r="H77" s="159">
        <f t="shared" si="5"/>
        <v>3000</v>
      </c>
      <c r="I77" s="160">
        <f t="shared" si="4"/>
        <v>28.57142857142857</v>
      </c>
    </row>
    <row r="78" spans="1:9" ht="43.5" customHeight="1">
      <c r="A78" s="157" t="s">
        <v>569</v>
      </c>
      <c r="B78" s="158" t="s">
        <v>521</v>
      </c>
      <c r="C78" s="158" t="s">
        <v>423</v>
      </c>
      <c r="D78" s="158" t="s">
        <v>425</v>
      </c>
      <c r="E78" s="158" t="s">
        <v>570</v>
      </c>
      <c r="F78" s="158" t="s">
        <v>511</v>
      </c>
      <c r="G78" s="159">
        <f t="shared" si="5"/>
        <v>10500</v>
      </c>
      <c r="H78" s="159">
        <f t="shared" si="5"/>
        <v>3000</v>
      </c>
      <c r="I78" s="160">
        <f t="shared" si="4"/>
        <v>28.57142857142857</v>
      </c>
    </row>
    <row r="79" spans="1:9" ht="27.75" customHeight="1">
      <c r="A79" s="157" t="s">
        <v>540</v>
      </c>
      <c r="B79" s="158" t="s">
        <v>521</v>
      </c>
      <c r="C79" s="158" t="s">
        <v>423</v>
      </c>
      <c r="D79" s="158" t="s">
        <v>425</v>
      </c>
      <c r="E79" s="158" t="s">
        <v>570</v>
      </c>
      <c r="F79" s="158" t="s">
        <v>517</v>
      </c>
      <c r="G79" s="159">
        <v>10500</v>
      </c>
      <c r="H79" s="164">
        <v>3000</v>
      </c>
      <c r="I79" s="160">
        <f t="shared" si="4"/>
        <v>28.57142857142857</v>
      </c>
    </row>
    <row r="80" spans="1:9" ht="25.5" customHeight="1">
      <c r="A80" s="157" t="s">
        <v>428</v>
      </c>
      <c r="B80" s="158" t="s">
        <v>521</v>
      </c>
      <c r="C80" s="158" t="s">
        <v>423</v>
      </c>
      <c r="D80" s="158" t="s">
        <v>427</v>
      </c>
      <c r="E80" s="158" t="s">
        <v>510</v>
      </c>
      <c r="F80" s="158" t="s">
        <v>511</v>
      </c>
      <c r="G80" s="159">
        <f aca="true" t="shared" si="6" ref="G80:H82">G81</f>
        <v>550</v>
      </c>
      <c r="H80" s="159">
        <f t="shared" si="6"/>
        <v>147.1</v>
      </c>
      <c r="I80" s="160">
        <f t="shared" si="4"/>
        <v>26.745454545454546</v>
      </c>
    </row>
    <row r="81" spans="1:9" ht="47.25" customHeight="1">
      <c r="A81" s="157" t="s">
        <v>573</v>
      </c>
      <c r="B81" s="158" t="s">
        <v>521</v>
      </c>
      <c r="C81" s="158" t="s">
        <v>423</v>
      </c>
      <c r="D81" s="158" t="s">
        <v>427</v>
      </c>
      <c r="E81" s="158" t="s">
        <v>574</v>
      </c>
      <c r="F81" s="158" t="s">
        <v>511</v>
      </c>
      <c r="G81" s="159">
        <f t="shared" si="6"/>
        <v>550</v>
      </c>
      <c r="H81" s="159">
        <f t="shared" si="6"/>
        <v>147.1</v>
      </c>
      <c r="I81" s="160">
        <f t="shared" si="4"/>
        <v>26.745454545454546</v>
      </c>
    </row>
    <row r="82" spans="1:9" ht="34.5" customHeight="1">
      <c r="A82" s="157" t="s">
        <v>575</v>
      </c>
      <c r="B82" s="158" t="s">
        <v>521</v>
      </c>
      <c r="C82" s="158" t="s">
        <v>423</v>
      </c>
      <c r="D82" s="158" t="s">
        <v>427</v>
      </c>
      <c r="E82" s="158" t="s">
        <v>576</v>
      </c>
      <c r="F82" s="158" t="s">
        <v>511</v>
      </c>
      <c r="G82" s="159">
        <f t="shared" si="6"/>
        <v>550</v>
      </c>
      <c r="H82" s="159">
        <f t="shared" si="6"/>
        <v>147.1</v>
      </c>
      <c r="I82" s="160">
        <f t="shared" si="4"/>
        <v>26.745454545454546</v>
      </c>
    </row>
    <row r="83" spans="1:9" ht="33.75" customHeight="1">
      <c r="A83" s="161" t="s">
        <v>516</v>
      </c>
      <c r="B83" s="158" t="s">
        <v>521</v>
      </c>
      <c r="C83" s="158" t="s">
        <v>423</v>
      </c>
      <c r="D83" s="158" t="s">
        <v>427</v>
      </c>
      <c r="E83" s="158" t="s">
        <v>576</v>
      </c>
      <c r="F83" s="158" t="s">
        <v>517</v>
      </c>
      <c r="G83" s="159">
        <v>550</v>
      </c>
      <c r="H83" s="162">
        <v>147.1</v>
      </c>
      <c r="I83" s="160">
        <f t="shared" si="4"/>
        <v>26.745454545454546</v>
      </c>
    </row>
    <row r="84" spans="1:9" ht="32.25" customHeight="1">
      <c r="A84" s="157" t="s">
        <v>577</v>
      </c>
      <c r="B84" s="158" t="s">
        <v>521</v>
      </c>
      <c r="C84" s="158" t="s">
        <v>431</v>
      </c>
      <c r="D84" s="158" t="s">
        <v>546</v>
      </c>
      <c r="E84" s="158" t="s">
        <v>510</v>
      </c>
      <c r="F84" s="158" t="s">
        <v>511</v>
      </c>
      <c r="G84" s="159">
        <f>G85+G91</f>
        <v>48070</v>
      </c>
      <c r="H84" s="159">
        <f>H85+H91</f>
        <v>15998.7</v>
      </c>
      <c r="I84" s="160">
        <f t="shared" si="4"/>
        <v>33.28208862076139</v>
      </c>
    </row>
    <row r="85" spans="1:9" ht="18" customHeight="1">
      <c r="A85" s="157" t="s">
        <v>578</v>
      </c>
      <c r="B85" s="158" t="s">
        <v>521</v>
      </c>
      <c r="C85" s="158" t="s">
        <v>431</v>
      </c>
      <c r="D85" s="158" t="s">
        <v>433</v>
      </c>
      <c r="E85" s="158" t="s">
        <v>510</v>
      </c>
      <c r="F85" s="158" t="s">
        <v>511</v>
      </c>
      <c r="G85" s="159">
        <f>G88+G86</f>
        <v>30641</v>
      </c>
      <c r="H85" s="159">
        <f>H88+H86</f>
        <v>6239.2</v>
      </c>
      <c r="I85" s="160">
        <f t="shared" si="4"/>
        <v>20.362259717372147</v>
      </c>
    </row>
    <row r="86" spans="1:9" ht="58.5" customHeight="1">
      <c r="A86" s="157" t="s">
        <v>579</v>
      </c>
      <c r="B86" s="158" t="s">
        <v>521</v>
      </c>
      <c r="C86" s="158" t="s">
        <v>431</v>
      </c>
      <c r="D86" s="158" t="s">
        <v>433</v>
      </c>
      <c r="E86" s="158" t="s">
        <v>580</v>
      </c>
      <c r="F86" s="158" t="s">
        <v>511</v>
      </c>
      <c r="G86" s="159">
        <f>G87</f>
        <v>22500</v>
      </c>
      <c r="H86" s="159">
        <f>H87</f>
        <v>4739.2</v>
      </c>
      <c r="I86" s="160">
        <f t="shared" si="4"/>
        <v>21.06311111111111</v>
      </c>
    </row>
    <row r="87" spans="1:9" ht="18" customHeight="1">
      <c r="A87" s="157" t="s">
        <v>581</v>
      </c>
      <c r="B87" s="158" t="s">
        <v>521</v>
      </c>
      <c r="C87" s="158" t="s">
        <v>431</v>
      </c>
      <c r="D87" s="158" t="s">
        <v>433</v>
      </c>
      <c r="E87" s="158" t="s">
        <v>580</v>
      </c>
      <c r="F87" s="158" t="s">
        <v>582</v>
      </c>
      <c r="G87" s="159">
        <v>22500</v>
      </c>
      <c r="H87" s="164">
        <v>4739.2</v>
      </c>
      <c r="I87" s="160">
        <f t="shared" si="4"/>
        <v>21.06311111111111</v>
      </c>
    </row>
    <row r="88" spans="1:9" ht="30">
      <c r="A88" s="157" t="s">
        <v>536</v>
      </c>
      <c r="B88" s="158" t="s">
        <v>521</v>
      </c>
      <c r="C88" s="158" t="s">
        <v>431</v>
      </c>
      <c r="D88" s="158" t="s">
        <v>433</v>
      </c>
      <c r="E88" s="158" t="s">
        <v>537</v>
      </c>
      <c r="F88" s="158" t="s">
        <v>517</v>
      </c>
      <c r="G88" s="159">
        <f>G89</f>
        <v>8141</v>
      </c>
      <c r="H88" s="159">
        <f>H89</f>
        <v>1500</v>
      </c>
      <c r="I88" s="160">
        <f t="shared" si="4"/>
        <v>18.425254882692542</v>
      </c>
    </row>
    <row r="89" spans="1:9" ht="46.5" customHeight="1">
      <c r="A89" s="157" t="s">
        <v>569</v>
      </c>
      <c r="B89" s="158" t="s">
        <v>521</v>
      </c>
      <c r="C89" s="158" t="s">
        <v>431</v>
      </c>
      <c r="D89" s="158" t="s">
        <v>433</v>
      </c>
      <c r="E89" s="158" t="s">
        <v>570</v>
      </c>
      <c r="F89" s="158" t="s">
        <v>517</v>
      </c>
      <c r="G89" s="159">
        <f>G90</f>
        <v>8141</v>
      </c>
      <c r="H89" s="159">
        <f>H90</f>
        <v>1500</v>
      </c>
      <c r="I89" s="160">
        <f t="shared" si="4"/>
        <v>18.425254882692542</v>
      </c>
    </row>
    <row r="90" spans="1:9" ht="61.5" customHeight="1">
      <c r="A90" s="157" t="s">
        <v>583</v>
      </c>
      <c r="B90" s="158" t="s">
        <v>521</v>
      </c>
      <c r="C90" s="158" t="s">
        <v>431</v>
      </c>
      <c r="D90" s="158" t="s">
        <v>433</v>
      </c>
      <c r="E90" s="158" t="s">
        <v>570</v>
      </c>
      <c r="F90" s="158" t="s">
        <v>517</v>
      </c>
      <c r="G90" s="159">
        <v>8141</v>
      </c>
      <c r="H90" s="164">
        <v>1500</v>
      </c>
      <c r="I90" s="160">
        <f t="shared" si="4"/>
        <v>18.425254882692542</v>
      </c>
    </row>
    <row r="91" spans="1:9" ht="15">
      <c r="A91" s="157" t="s">
        <v>440</v>
      </c>
      <c r="B91" s="158" t="s">
        <v>521</v>
      </c>
      <c r="C91" s="158" t="s">
        <v>431</v>
      </c>
      <c r="D91" s="158" t="s">
        <v>439</v>
      </c>
      <c r="E91" s="158" t="s">
        <v>510</v>
      </c>
      <c r="F91" s="158" t="s">
        <v>511</v>
      </c>
      <c r="G91" s="159">
        <f>G92</f>
        <v>17429</v>
      </c>
      <c r="H91" s="159">
        <f>H92</f>
        <v>9759.5</v>
      </c>
      <c r="I91" s="160">
        <f t="shared" si="4"/>
        <v>55.995754202765504</v>
      </c>
    </row>
    <row r="92" spans="1:9" ht="30">
      <c r="A92" s="157" t="s">
        <v>536</v>
      </c>
      <c r="B92" s="158" t="s">
        <v>521</v>
      </c>
      <c r="C92" s="158" t="s">
        <v>431</v>
      </c>
      <c r="D92" s="158" t="s">
        <v>439</v>
      </c>
      <c r="E92" s="158" t="s">
        <v>537</v>
      </c>
      <c r="F92" s="158" t="s">
        <v>511</v>
      </c>
      <c r="G92" s="159">
        <f>G94+G95</f>
        <v>17429</v>
      </c>
      <c r="H92" s="159">
        <f>H94+H95</f>
        <v>9759.5</v>
      </c>
      <c r="I92" s="160">
        <f t="shared" si="4"/>
        <v>55.995754202765504</v>
      </c>
    </row>
    <row r="93" spans="1:9" ht="48" customHeight="1">
      <c r="A93" s="157" t="s">
        <v>584</v>
      </c>
      <c r="B93" s="158" t="s">
        <v>521</v>
      </c>
      <c r="C93" s="158" t="s">
        <v>431</v>
      </c>
      <c r="D93" s="158" t="s">
        <v>439</v>
      </c>
      <c r="E93" s="158" t="s">
        <v>585</v>
      </c>
      <c r="F93" s="158" t="s">
        <v>511</v>
      </c>
      <c r="G93" s="159">
        <f>G94</f>
        <v>12700</v>
      </c>
      <c r="H93" s="159">
        <f>H94</f>
        <v>9759.5</v>
      </c>
      <c r="I93" s="160">
        <f t="shared" si="4"/>
        <v>76.84645669291339</v>
      </c>
    </row>
    <row r="94" spans="1:9" ht="30">
      <c r="A94" s="161" t="s">
        <v>516</v>
      </c>
      <c r="B94" s="158" t="s">
        <v>521</v>
      </c>
      <c r="C94" s="158" t="s">
        <v>431</v>
      </c>
      <c r="D94" s="158" t="s">
        <v>439</v>
      </c>
      <c r="E94" s="158" t="s">
        <v>585</v>
      </c>
      <c r="F94" s="158" t="s">
        <v>517</v>
      </c>
      <c r="G94" s="159">
        <v>12700</v>
      </c>
      <c r="H94" s="162">
        <v>9759.5</v>
      </c>
      <c r="I94" s="160">
        <f t="shared" si="4"/>
        <v>76.84645669291339</v>
      </c>
    </row>
    <row r="95" spans="1:9" ht="30">
      <c r="A95" s="157" t="s">
        <v>536</v>
      </c>
      <c r="B95" s="158" t="s">
        <v>521</v>
      </c>
      <c r="C95" s="158" t="s">
        <v>431</v>
      </c>
      <c r="D95" s="158" t="s">
        <v>439</v>
      </c>
      <c r="E95" s="158" t="s">
        <v>537</v>
      </c>
      <c r="F95" s="158" t="s">
        <v>511</v>
      </c>
      <c r="G95" s="159">
        <f>G97</f>
        <v>4729</v>
      </c>
      <c r="H95" s="159">
        <f>H97</f>
        <v>0</v>
      </c>
      <c r="I95" s="160">
        <f t="shared" si="4"/>
        <v>0</v>
      </c>
    </row>
    <row r="96" spans="1:9" ht="45">
      <c r="A96" s="157" t="s">
        <v>569</v>
      </c>
      <c r="B96" s="158" t="s">
        <v>521</v>
      </c>
      <c r="C96" s="158" t="s">
        <v>431</v>
      </c>
      <c r="D96" s="158" t="s">
        <v>439</v>
      </c>
      <c r="E96" s="158" t="s">
        <v>570</v>
      </c>
      <c r="F96" s="158" t="s">
        <v>511</v>
      </c>
      <c r="G96" s="159">
        <f>G97</f>
        <v>4729</v>
      </c>
      <c r="H96" s="159">
        <f>H97</f>
        <v>0</v>
      </c>
      <c r="I96" s="160">
        <f t="shared" si="4"/>
        <v>0</v>
      </c>
    </row>
    <row r="97" spans="1:9" ht="30">
      <c r="A97" s="161" t="s">
        <v>516</v>
      </c>
      <c r="B97" s="158" t="s">
        <v>521</v>
      </c>
      <c r="C97" s="158" t="s">
        <v>431</v>
      </c>
      <c r="D97" s="158" t="s">
        <v>439</v>
      </c>
      <c r="E97" s="158" t="s">
        <v>570</v>
      </c>
      <c r="F97" s="158" t="s">
        <v>517</v>
      </c>
      <c r="G97" s="159">
        <v>4729</v>
      </c>
      <c r="H97" s="171">
        <v>0</v>
      </c>
      <c r="I97" s="160">
        <f t="shared" si="4"/>
        <v>0</v>
      </c>
    </row>
    <row r="98" spans="1:9" ht="15.75" customHeight="1">
      <c r="A98" s="157" t="s">
        <v>586</v>
      </c>
      <c r="B98" s="158" t="s">
        <v>521</v>
      </c>
      <c r="C98" s="158" t="s">
        <v>443</v>
      </c>
      <c r="D98" s="158" t="s">
        <v>546</v>
      </c>
      <c r="E98" s="158" t="s">
        <v>510</v>
      </c>
      <c r="F98" s="158" t="s">
        <v>511</v>
      </c>
      <c r="G98" s="159">
        <f>G99+G103</f>
        <v>846.3000000000001</v>
      </c>
      <c r="H98" s="159">
        <f>H99+H103</f>
        <v>253.5</v>
      </c>
      <c r="I98" s="160">
        <f t="shared" si="4"/>
        <v>29.953917050691242</v>
      </c>
    </row>
    <row r="99" spans="1:9" ht="15.75" customHeight="1">
      <c r="A99" s="157" t="s">
        <v>446</v>
      </c>
      <c r="B99" s="158" t="s">
        <v>521</v>
      </c>
      <c r="C99" s="158" t="s">
        <v>443</v>
      </c>
      <c r="D99" s="158" t="s">
        <v>445</v>
      </c>
      <c r="E99" s="158" t="s">
        <v>510</v>
      </c>
      <c r="F99" s="158" t="s">
        <v>511</v>
      </c>
      <c r="G99" s="159">
        <f aca="true" t="shared" si="7" ref="G99:H101">G100</f>
        <v>800.1</v>
      </c>
      <c r="H99" s="159">
        <f t="shared" si="7"/>
        <v>207.3</v>
      </c>
      <c r="I99" s="160">
        <f t="shared" si="4"/>
        <v>25.909261342332208</v>
      </c>
    </row>
    <row r="100" spans="1:9" ht="20.25" customHeight="1">
      <c r="A100" s="157" t="s">
        <v>587</v>
      </c>
      <c r="B100" s="158" t="s">
        <v>521</v>
      </c>
      <c r="C100" s="158" t="s">
        <v>443</v>
      </c>
      <c r="D100" s="158" t="s">
        <v>445</v>
      </c>
      <c r="E100" s="158" t="s">
        <v>588</v>
      </c>
      <c r="F100" s="158" t="s">
        <v>511</v>
      </c>
      <c r="G100" s="159">
        <f t="shared" si="7"/>
        <v>800.1</v>
      </c>
      <c r="H100" s="159">
        <f t="shared" si="7"/>
        <v>207.3</v>
      </c>
      <c r="I100" s="160">
        <f t="shared" si="4"/>
        <v>25.909261342332208</v>
      </c>
    </row>
    <row r="101" spans="1:9" ht="27" customHeight="1">
      <c r="A101" s="157" t="s">
        <v>589</v>
      </c>
      <c r="B101" s="158" t="s">
        <v>521</v>
      </c>
      <c r="C101" s="158" t="s">
        <v>443</v>
      </c>
      <c r="D101" s="158" t="s">
        <v>445</v>
      </c>
      <c r="E101" s="158" t="s">
        <v>590</v>
      </c>
      <c r="F101" s="158" t="s">
        <v>511</v>
      </c>
      <c r="G101" s="159">
        <f t="shared" si="7"/>
        <v>800.1</v>
      </c>
      <c r="H101" s="159">
        <f t="shared" si="7"/>
        <v>207.3</v>
      </c>
      <c r="I101" s="160">
        <f t="shared" si="4"/>
        <v>25.909261342332208</v>
      </c>
    </row>
    <row r="102" spans="1:9" ht="17.25" customHeight="1">
      <c r="A102" s="157" t="s">
        <v>591</v>
      </c>
      <c r="B102" s="158" t="s">
        <v>521</v>
      </c>
      <c r="C102" s="158" t="s">
        <v>443</v>
      </c>
      <c r="D102" s="158" t="s">
        <v>445</v>
      </c>
      <c r="E102" s="158" t="s">
        <v>590</v>
      </c>
      <c r="F102" s="158" t="s">
        <v>592</v>
      </c>
      <c r="G102" s="159">
        <v>800.1</v>
      </c>
      <c r="H102" s="171">
        <v>207.3</v>
      </c>
      <c r="I102" s="160">
        <f t="shared" si="4"/>
        <v>25.909261342332208</v>
      </c>
    </row>
    <row r="103" spans="1:9" ht="17.25" customHeight="1">
      <c r="A103" s="157" t="s">
        <v>448</v>
      </c>
      <c r="B103" s="158" t="s">
        <v>521</v>
      </c>
      <c r="C103" s="158" t="s">
        <v>443</v>
      </c>
      <c r="D103" s="158" t="s">
        <v>447</v>
      </c>
      <c r="E103" s="158" t="s">
        <v>510</v>
      </c>
      <c r="F103" s="158" t="s">
        <v>511</v>
      </c>
      <c r="G103" s="159">
        <f aca="true" t="shared" si="8" ref="G103:H105">G104</f>
        <v>46.2</v>
      </c>
      <c r="H103" s="159">
        <f t="shared" si="8"/>
        <v>46.2</v>
      </c>
      <c r="I103" s="160">
        <f t="shared" si="4"/>
        <v>100</v>
      </c>
    </row>
    <row r="104" spans="1:9" ht="17.25" customHeight="1">
      <c r="A104" s="157" t="s">
        <v>378</v>
      </c>
      <c r="B104" s="158" t="s">
        <v>521</v>
      </c>
      <c r="C104" s="158" t="s">
        <v>443</v>
      </c>
      <c r="D104" s="158" t="s">
        <v>447</v>
      </c>
      <c r="E104" s="158" t="s">
        <v>525</v>
      </c>
      <c r="F104" s="158" t="s">
        <v>511</v>
      </c>
      <c r="G104" s="159">
        <f t="shared" si="8"/>
        <v>46.2</v>
      </c>
      <c r="H104" s="159">
        <f t="shared" si="8"/>
        <v>46.2</v>
      </c>
      <c r="I104" s="160">
        <f t="shared" si="4"/>
        <v>100</v>
      </c>
    </row>
    <row r="105" spans="1:9" ht="17.25" customHeight="1">
      <c r="A105" s="157" t="s">
        <v>526</v>
      </c>
      <c r="B105" s="158" t="s">
        <v>521</v>
      </c>
      <c r="C105" s="158" t="s">
        <v>443</v>
      </c>
      <c r="D105" s="158" t="s">
        <v>447</v>
      </c>
      <c r="E105" s="158" t="s">
        <v>527</v>
      </c>
      <c r="F105" s="158" t="s">
        <v>511</v>
      </c>
      <c r="G105" s="159">
        <f t="shared" si="8"/>
        <v>46.2</v>
      </c>
      <c r="H105" s="159">
        <f t="shared" si="8"/>
        <v>46.2</v>
      </c>
      <c r="I105" s="160">
        <f t="shared" si="4"/>
        <v>100</v>
      </c>
    </row>
    <row r="106" spans="1:9" ht="17.25" customHeight="1">
      <c r="A106" s="157" t="s">
        <v>528</v>
      </c>
      <c r="B106" s="158" t="s">
        <v>521</v>
      </c>
      <c r="C106" s="158" t="s">
        <v>443</v>
      </c>
      <c r="D106" s="158" t="s">
        <v>447</v>
      </c>
      <c r="E106" s="158" t="s">
        <v>527</v>
      </c>
      <c r="F106" s="158" t="s">
        <v>529</v>
      </c>
      <c r="G106" s="159">
        <v>46.2</v>
      </c>
      <c r="H106" s="164">
        <v>46.2</v>
      </c>
      <c r="I106" s="160">
        <f t="shared" si="4"/>
        <v>100</v>
      </c>
    </row>
    <row r="107" spans="1:9" ht="44.25" customHeight="1">
      <c r="A107" s="152" t="s">
        <v>593</v>
      </c>
      <c r="B107" s="153" t="s">
        <v>582</v>
      </c>
      <c r="C107" s="154"/>
      <c r="D107" s="154"/>
      <c r="E107" s="154"/>
      <c r="F107" s="154"/>
      <c r="G107" s="155">
        <f>G108</f>
        <v>10823.6</v>
      </c>
      <c r="H107" s="155">
        <f>H108</f>
        <v>1519.9</v>
      </c>
      <c r="I107" s="156">
        <f t="shared" si="4"/>
        <v>14.042462766547176</v>
      </c>
    </row>
    <row r="108" spans="1:9" ht="15">
      <c r="A108" s="157" t="s">
        <v>509</v>
      </c>
      <c r="B108" s="158" t="s">
        <v>582</v>
      </c>
      <c r="C108" s="158" t="s">
        <v>365</v>
      </c>
      <c r="D108" s="158" t="s">
        <v>546</v>
      </c>
      <c r="E108" s="158" t="s">
        <v>510</v>
      </c>
      <c r="F108" s="158" t="s">
        <v>511</v>
      </c>
      <c r="G108" s="159">
        <f>G109+G115</f>
        <v>10823.6</v>
      </c>
      <c r="H108" s="159">
        <f>H109+H115</f>
        <v>1519.9</v>
      </c>
      <c r="I108" s="160">
        <f t="shared" si="4"/>
        <v>14.042462766547176</v>
      </c>
    </row>
    <row r="109" spans="1:9" ht="63" customHeight="1">
      <c r="A109" s="157" t="s">
        <v>374</v>
      </c>
      <c r="B109" s="158" t="s">
        <v>582</v>
      </c>
      <c r="C109" s="158" t="s">
        <v>365</v>
      </c>
      <c r="D109" s="158" t="s">
        <v>373</v>
      </c>
      <c r="E109" s="158" t="s">
        <v>510</v>
      </c>
      <c r="F109" s="158" t="s">
        <v>511</v>
      </c>
      <c r="G109" s="167">
        <f>G110+G113</f>
        <v>7523.6</v>
      </c>
      <c r="H109" s="167">
        <f>H110+H113</f>
        <v>1513.5</v>
      </c>
      <c r="I109" s="160">
        <f t="shared" si="4"/>
        <v>20.116699452389813</v>
      </c>
    </row>
    <row r="110" spans="1:9" ht="77.25" customHeight="1">
      <c r="A110" s="161" t="s">
        <v>512</v>
      </c>
      <c r="B110" s="158" t="s">
        <v>582</v>
      </c>
      <c r="C110" s="158" t="s">
        <v>365</v>
      </c>
      <c r="D110" s="158" t="s">
        <v>373</v>
      </c>
      <c r="E110" s="158" t="s">
        <v>513</v>
      </c>
      <c r="F110" s="158" t="s">
        <v>511</v>
      </c>
      <c r="G110" s="167">
        <f>G111</f>
        <v>7240</v>
      </c>
      <c r="H110" s="167">
        <f>H111</f>
        <v>1465.7</v>
      </c>
      <c r="I110" s="160">
        <f t="shared" si="4"/>
        <v>20.244475138121548</v>
      </c>
    </row>
    <row r="111" spans="1:9" ht="18.75" customHeight="1">
      <c r="A111" s="161" t="s">
        <v>514</v>
      </c>
      <c r="B111" s="158" t="s">
        <v>582</v>
      </c>
      <c r="C111" s="158" t="s">
        <v>365</v>
      </c>
      <c r="D111" s="158" t="s">
        <v>373</v>
      </c>
      <c r="E111" s="158" t="s">
        <v>515</v>
      </c>
      <c r="F111" s="158" t="s">
        <v>511</v>
      </c>
      <c r="G111" s="167">
        <f>G112</f>
        <v>7240</v>
      </c>
      <c r="H111" s="167">
        <f>H112</f>
        <v>1465.7</v>
      </c>
      <c r="I111" s="160">
        <f t="shared" si="4"/>
        <v>20.244475138121548</v>
      </c>
    </row>
    <row r="112" spans="1:9" ht="30">
      <c r="A112" s="161" t="s">
        <v>540</v>
      </c>
      <c r="B112" s="158" t="s">
        <v>582</v>
      </c>
      <c r="C112" s="158" t="s">
        <v>365</v>
      </c>
      <c r="D112" s="158" t="s">
        <v>373</v>
      </c>
      <c r="E112" s="158" t="s">
        <v>515</v>
      </c>
      <c r="F112" s="158" t="s">
        <v>517</v>
      </c>
      <c r="G112" s="167">
        <v>7240</v>
      </c>
      <c r="H112" s="162">
        <v>1465.7</v>
      </c>
      <c r="I112" s="160">
        <f t="shared" si="4"/>
        <v>20.244475138121548</v>
      </c>
    </row>
    <row r="113" spans="1:9" ht="105">
      <c r="A113" s="161" t="s">
        <v>594</v>
      </c>
      <c r="B113" s="158" t="s">
        <v>582</v>
      </c>
      <c r="C113" s="158" t="s">
        <v>365</v>
      </c>
      <c r="D113" s="158" t="s">
        <v>373</v>
      </c>
      <c r="E113" s="158" t="s">
        <v>595</v>
      </c>
      <c r="F113" s="158" t="s">
        <v>511</v>
      </c>
      <c r="G113" s="178">
        <f>G114</f>
        <v>283.6</v>
      </c>
      <c r="H113" s="178">
        <f>H114</f>
        <v>47.8</v>
      </c>
      <c r="I113" s="160">
        <f t="shared" si="4"/>
        <v>16.854724964739066</v>
      </c>
    </row>
    <row r="114" spans="1:9" ht="30">
      <c r="A114" s="161" t="s">
        <v>540</v>
      </c>
      <c r="B114" s="158" t="s">
        <v>582</v>
      </c>
      <c r="C114" s="158" t="s">
        <v>365</v>
      </c>
      <c r="D114" s="158" t="s">
        <v>373</v>
      </c>
      <c r="E114" s="158" t="s">
        <v>595</v>
      </c>
      <c r="F114" s="158" t="s">
        <v>517</v>
      </c>
      <c r="G114" s="178">
        <v>283.6</v>
      </c>
      <c r="H114" s="162">
        <v>47.8</v>
      </c>
      <c r="I114" s="160">
        <f t="shared" si="4"/>
        <v>16.854724964739066</v>
      </c>
    </row>
    <row r="115" spans="1:9" ht="31.5" customHeight="1">
      <c r="A115" s="161" t="s">
        <v>376</v>
      </c>
      <c r="B115" s="158" t="s">
        <v>582</v>
      </c>
      <c r="C115" s="158" t="s">
        <v>365</v>
      </c>
      <c r="D115" s="158" t="s">
        <v>375</v>
      </c>
      <c r="E115" s="158" t="s">
        <v>510</v>
      </c>
      <c r="F115" s="158" t="s">
        <v>511</v>
      </c>
      <c r="G115" s="167">
        <f>G116</f>
        <v>3300</v>
      </c>
      <c r="H115" s="167">
        <f>H116</f>
        <v>6.4</v>
      </c>
      <c r="I115" s="160">
        <f t="shared" si="4"/>
        <v>0.19393939393939397</v>
      </c>
    </row>
    <row r="116" spans="1:9" ht="32.25" customHeight="1">
      <c r="A116" s="161" t="s">
        <v>596</v>
      </c>
      <c r="B116" s="158" t="s">
        <v>582</v>
      </c>
      <c r="C116" s="158" t="s">
        <v>365</v>
      </c>
      <c r="D116" s="158" t="s">
        <v>375</v>
      </c>
      <c r="E116" s="158" t="s">
        <v>597</v>
      </c>
      <c r="F116" s="158" t="s">
        <v>511</v>
      </c>
      <c r="G116" s="167">
        <f>G117</f>
        <v>3300</v>
      </c>
      <c r="H116" s="167">
        <f>H117</f>
        <v>6.4</v>
      </c>
      <c r="I116" s="160">
        <f t="shared" si="4"/>
        <v>0.19393939393939397</v>
      </c>
    </row>
    <row r="117" spans="1:9" ht="30.75" customHeight="1">
      <c r="A117" s="157" t="s">
        <v>598</v>
      </c>
      <c r="B117" s="158" t="s">
        <v>582</v>
      </c>
      <c r="C117" s="158" t="s">
        <v>365</v>
      </c>
      <c r="D117" s="158" t="s">
        <v>375</v>
      </c>
      <c r="E117" s="158" t="s">
        <v>599</v>
      </c>
      <c r="F117" s="158" t="s">
        <v>511</v>
      </c>
      <c r="G117" s="167">
        <f>G122</f>
        <v>3300</v>
      </c>
      <c r="H117" s="167">
        <f>H122</f>
        <v>6.4</v>
      </c>
      <c r="I117" s="160">
        <f t="shared" si="4"/>
        <v>0.19393939393939397</v>
      </c>
    </row>
    <row r="118" spans="1:9" ht="20.25" customHeight="1" hidden="1">
      <c r="A118" s="179"/>
      <c r="B118" s="180"/>
      <c r="C118" s="180"/>
      <c r="D118" s="180"/>
      <c r="E118" s="180"/>
      <c r="F118" s="180"/>
      <c r="G118" s="181"/>
      <c r="H118" s="149"/>
      <c r="I118" s="160" t="e">
        <f t="shared" si="4"/>
        <v>#DIV/0!</v>
      </c>
    </row>
    <row r="119" spans="1:9" ht="33.75" customHeight="1" hidden="1">
      <c r="A119" s="179"/>
      <c r="B119" s="180"/>
      <c r="C119" s="180"/>
      <c r="D119" s="180"/>
      <c r="E119" s="180"/>
      <c r="F119" s="180"/>
      <c r="G119" s="181"/>
      <c r="H119" s="149"/>
      <c r="I119" s="160" t="e">
        <f t="shared" si="4"/>
        <v>#DIV/0!</v>
      </c>
    </row>
    <row r="120" spans="1:9" ht="47.25" customHeight="1" hidden="1">
      <c r="A120" s="182" t="s">
        <v>600</v>
      </c>
      <c r="B120" s="158" t="s">
        <v>582</v>
      </c>
      <c r="C120" s="158" t="s">
        <v>365</v>
      </c>
      <c r="D120" s="158" t="s">
        <v>601</v>
      </c>
      <c r="E120" s="158" t="s">
        <v>602</v>
      </c>
      <c r="F120" s="183">
        <v>520</v>
      </c>
      <c r="G120" s="167">
        <v>40613</v>
      </c>
      <c r="H120" s="149"/>
      <c r="I120" s="160">
        <f t="shared" si="4"/>
        <v>0</v>
      </c>
    </row>
    <row r="121" spans="1:9" ht="49.5" customHeight="1" hidden="1">
      <c r="A121" s="182" t="s">
        <v>603</v>
      </c>
      <c r="B121" s="158" t="s">
        <v>582</v>
      </c>
      <c r="C121" s="158" t="s">
        <v>365</v>
      </c>
      <c r="D121" s="158" t="s">
        <v>601</v>
      </c>
      <c r="E121" s="158" t="s">
        <v>602</v>
      </c>
      <c r="F121" s="183">
        <v>520</v>
      </c>
      <c r="G121" s="167">
        <v>-40613</v>
      </c>
      <c r="H121" s="149"/>
      <c r="I121" s="160">
        <f t="shared" si="4"/>
        <v>0</v>
      </c>
    </row>
    <row r="122" spans="1:9" ht="15" customHeight="1">
      <c r="A122" s="182" t="s">
        <v>604</v>
      </c>
      <c r="B122" s="158" t="s">
        <v>582</v>
      </c>
      <c r="C122" s="158" t="s">
        <v>365</v>
      </c>
      <c r="D122" s="158" t="s">
        <v>375</v>
      </c>
      <c r="E122" s="158" t="s">
        <v>599</v>
      </c>
      <c r="F122" s="158" t="s">
        <v>529</v>
      </c>
      <c r="G122" s="167">
        <v>3300</v>
      </c>
      <c r="H122" s="162">
        <v>6.4</v>
      </c>
      <c r="I122" s="160">
        <f t="shared" si="4"/>
        <v>0.19393939393939397</v>
      </c>
    </row>
    <row r="123" spans="1:9" ht="28.5" customHeight="1">
      <c r="A123" s="152" t="s">
        <v>605</v>
      </c>
      <c r="B123" s="153" t="s">
        <v>606</v>
      </c>
      <c r="C123" s="154"/>
      <c r="D123" s="154"/>
      <c r="E123" s="154"/>
      <c r="F123" s="154"/>
      <c r="G123" s="184">
        <f>G124+G132</f>
        <v>15073.7</v>
      </c>
      <c r="H123" s="184">
        <f>H124+H132</f>
        <v>2371.4</v>
      </c>
      <c r="I123" s="156">
        <f t="shared" si="4"/>
        <v>15.732036593537089</v>
      </c>
    </row>
    <row r="124" spans="1:9" ht="15">
      <c r="A124" s="157" t="s">
        <v>509</v>
      </c>
      <c r="B124" s="158" t="s">
        <v>606</v>
      </c>
      <c r="C124" s="158" t="s">
        <v>365</v>
      </c>
      <c r="D124" s="158" t="s">
        <v>546</v>
      </c>
      <c r="E124" s="158" t="s">
        <v>510</v>
      </c>
      <c r="F124" s="158" t="s">
        <v>511</v>
      </c>
      <c r="G124" s="167">
        <f>G125</f>
        <v>10886</v>
      </c>
      <c r="H124" s="167">
        <f>H125</f>
        <v>2371.4</v>
      </c>
      <c r="I124" s="160">
        <f t="shared" si="4"/>
        <v>21.783942678669852</v>
      </c>
    </row>
    <row r="125" spans="1:9" ht="15">
      <c r="A125" s="157" t="s">
        <v>380</v>
      </c>
      <c r="B125" s="158" t="s">
        <v>606</v>
      </c>
      <c r="C125" s="158" t="s">
        <v>365</v>
      </c>
      <c r="D125" s="158" t="s">
        <v>379</v>
      </c>
      <c r="E125" s="158" t="s">
        <v>510</v>
      </c>
      <c r="F125" s="158" t="s">
        <v>511</v>
      </c>
      <c r="G125" s="167">
        <f>G126+G129</f>
        <v>10886</v>
      </c>
      <c r="H125" s="167">
        <f>H126+H129</f>
        <v>2371.4</v>
      </c>
      <c r="I125" s="160">
        <f t="shared" si="4"/>
        <v>21.783942678669852</v>
      </c>
    </row>
    <row r="126" spans="1:9" ht="75.75" customHeight="1">
      <c r="A126" s="161" t="s">
        <v>512</v>
      </c>
      <c r="B126" s="158" t="s">
        <v>606</v>
      </c>
      <c r="C126" s="158" t="s">
        <v>365</v>
      </c>
      <c r="D126" s="158" t="s">
        <v>379</v>
      </c>
      <c r="E126" s="158" t="s">
        <v>513</v>
      </c>
      <c r="F126" s="158" t="s">
        <v>511</v>
      </c>
      <c r="G126" s="167">
        <f>G127</f>
        <v>9329</v>
      </c>
      <c r="H126" s="167">
        <f>H127</f>
        <v>2007.4</v>
      </c>
      <c r="I126" s="160">
        <f t="shared" si="4"/>
        <v>21.517847572087042</v>
      </c>
    </row>
    <row r="127" spans="1:9" ht="15">
      <c r="A127" s="161" t="s">
        <v>514</v>
      </c>
      <c r="B127" s="158" t="s">
        <v>606</v>
      </c>
      <c r="C127" s="158" t="s">
        <v>365</v>
      </c>
      <c r="D127" s="158" t="s">
        <v>379</v>
      </c>
      <c r="E127" s="158" t="s">
        <v>515</v>
      </c>
      <c r="F127" s="158" t="s">
        <v>511</v>
      </c>
      <c r="G127" s="167">
        <f>G128</f>
        <v>9329</v>
      </c>
      <c r="H127" s="167">
        <f>H128</f>
        <v>2007.4</v>
      </c>
      <c r="I127" s="160">
        <f t="shared" si="4"/>
        <v>21.517847572087042</v>
      </c>
    </row>
    <row r="128" spans="1:9" ht="33" customHeight="1">
      <c r="A128" s="161" t="s">
        <v>540</v>
      </c>
      <c r="B128" s="158" t="s">
        <v>606</v>
      </c>
      <c r="C128" s="158" t="s">
        <v>365</v>
      </c>
      <c r="D128" s="158" t="s">
        <v>379</v>
      </c>
      <c r="E128" s="158" t="s">
        <v>515</v>
      </c>
      <c r="F128" s="158" t="s">
        <v>517</v>
      </c>
      <c r="G128" s="167">
        <v>9329</v>
      </c>
      <c r="H128" s="162">
        <v>2007.4</v>
      </c>
      <c r="I128" s="160">
        <f t="shared" si="4"/>
        <v>21.517847572087042</v>
      </c>
    </row>
    <row r="129" spans="1:9" ht="47.25" customHeight="1">
      <c r="A129" s="161" t="s">
        <v>607</v>
      </c>
      <c r="B129" s="158" t="s">
        <v>606</v>
      </c>
      <c r="C129" s="158" t="s">
        <v>365</v>
      </c>
      <c r="D129" s="158" t="s">
        <v>379</v>
      </c>
      <c r="E129" s="158" t="s">
        <v>608</v>
      </c>
      <c r="F129" s="158" t="s">
        <v>511</v>
      </c>
      <c r="G129" s="167">
        <f>G130</f>
        <v>1557</v>
      </c>
      <c r="H129" s="167">
        <f>H130</f>
        <v>364</v>
      </c>
      <c r="I129" s="160">
        <f t="shared" si="4"/>
        <v>23.378291586384073</v>
      </c>
    </row>
    <row r="130" spans="1:9" ht="17.25" customHeight="1">
      <c r="A130" s="157" t="s">
        <v>609</v>
      </c>
      <c r="B130" s="158" t="s">
        <v>606</v>
      </c>
      <c r="C130" s="158" t="s">
        <v>365</v>
      </c>
      <c r="D130" s="158" t="s">
        <v>379</v>
      </c>
      <c r="E130" s="158" t="s">
        <v>610</v>
      </c>
      <c r="F130" s="158" t="s">
        <v>511</v>
      </c>
      <c r="G130" s="167">
        <f>G131</f>
        <v>1557</v>
      </c>
      <c r="H130" s="167">
        <f>H131</f>
        <v>364</v>
      </c>
      <c r="I130" s="160">
        <f t="shared" si="4"/>
        <v>23.378291586384073</v>
      </c>
    </row>
    <row r="131" spans="1:9" ht="32.25" customHeight="1">
      <c r="A131" s="161" t="s">
        <v>540</v>
      </c>
      <c r="B131" s="158" t="s">
        <v>606</v>
      </c>
      <c r="C131" s="158" t="s">
        <v>365</v>
      </c>
      <c r="D131" s="158" t="s">
        <v>379</v>
      </c>
      <c r="E131" s="158" t="s">
        <v>610</v>
      </c>
      <c r="F131" s="158" t="s">
        <v>517</v>
      </c>
      <c r="G131" s="167">
        <v>1557</v>
      </c>
      <c r="H131" s="171">
        <v>364</v>
      </c>
      <c r="I131" s="160">
        <f t="shared" si="4"/>
        <v>23.378291586384073</v>
      </c>
    </row>
    <row r="132" spans="1:9" ht="25.5" customHeight="1">
      <c r="A132" s="157" t="s">
        <v>586</v>
      </c>
      <c r="B132" s="158" t="s">
        <v>606</v>
      </c>
      <c r="C132" s="158" t="s">
        <v>443</v>
      </c>
      <c r="D132" s="158" t="s">
        <v>546</v>
      </c>
      <c r="E132" s="158" t="s">
        <v>510</v>
      </c>
      <c r="F132" s="158" t="s">
        <v>511</v>
      </c>
      <c r="G132" s="159">
        <f aca="true" t="shared" si="9" ref="G132:H134">G133</f>
        <v>4187.7</v>
      </c>
      <c r="H132" s="159">
        <f t="shared" si="9"/>
        <v>0</v>
      </c>
      <c r="I132" s="160">
        <f t="shared" si="4"/>
        <v>0</v>
      </c>
    </row>
    <row r="133" spans="1:9" ht="26.25" customHeight="1">
      <c r="A133" s="157" t="s">
        <v>611</v>
      </c>
      <c r="B133" s="158" t="s">
        <v>606</v>
      </c>
      <c r="C133" s="158" t="s">
        <v>443</v>
      </c>
      <c r="D133" s="158" t="s">
        <v>447</v>
      </c>
      <c r="E133" s="158" t="s">
        <v>510</v>
      </c>
      <c r="F133" s="158" t="s">
        <v>511</v>
      </c>
      <c r="G133" s="159">
        <f t="shared" si="9"/>
        <v>4187.7</v>
      </c>
      <c r="H133" s="159">
        <f t="shared" si="9"/>
        <v>0</v>
      </c>
      <c r="I133" s="160">
        <f t="shared" si="4"/>
        <v>0</v>
      </c>
    </row>
    <row r="134" spans="1:9" ht="92.25" customHeight="1">
      <c r="A134" s="157" t="s">
        <v>612</v>
      </c>
      <c r="B134" s="158" t="s">
        <v>606</v>
      </c>
      <c r="C134" s="158" t="s">
        <v>443</v>
      </c>
      <c r="D134" s="158" t="s">
        <v>447</v>
      </c>
      <c r="E134" s="158" t="s">
        <v>613</v>
      </c>
      <c r="F134" s="158" t="s">
        <v>511</v>
      </c>
      <c r="G134" s="159">
        <f t="shared" si="9"/>
        <v>4187.7</v>
      </c>
      <c r="H134" s="159">
        <f t="shared" si="9"/>
        <v>0</v>
      </c>
      <c r="I134" s="160">
        <f t="shared" si="4"/>
        <v>0</v>
      </c>
    </row>
    <row r="135" spans="1:9" ht="22.5" customHeight="1">
      <c r="A135" s="157" t="s">
        <v>591</v>
      </c>
      <c r="B135" s="158" t="s">
        <v>606</v>
      </c>
      <c r="C135" s="158" t="s">
        <v>443</v>
      </c>
      <c r="D135" s="158" t="s">
        <v>447</v>
      </c>
      <c r="E135" s="158" t="s">
        <v>613</v>
      </c>
      <c r="F135" s="158" t="s">
        <v>592</v>
      </c>
      <c r="G135" s="159">
        <v>4187.7</v>
      </c>
      <c r="H135" s="171">
        <v>0</v>
      </c>
      <c r="I135" s="160">
        <f t="shared" si="4"/>
        <v>0</v>
      </c>
    </row>
    <row r="136" spans="1:9" ht="41.25" customHeight="1">
      <c r="A136" s="152" t="s">
        <v>614</v>
      </c>
      <c r="B136" s="153" t="s">
        <v>615</v>
      </c>
      <c r="C136" s="185"/>
      <c r="D136" s="185"/>
      <c r="E136" s="185"/>
      <c r="F136" s="185"/>
      <c r="G136" s="155">
        <f aca="true" t="shared" si="10" ref="G136:H138">G137</f>
        <v>2296</v>
      </c>
      <c r="H136" s="155">
        <f t="shared" si="10"/>
        <v>549.4</v>
      </c>
      <c r="I136" s="156">
        <f t="shared" si="4"/>
        <v>23.928571428571427</v>
      </c>
    </row>
    <row r="137" spans="1:9" ht="29.25" customHeight="1">
      <c r="A137" s="157" t="s">
        <v>509</v>
      </c>
      <c r="B137" s="154" t="s">
        <v>615</v>
      </c>
      <c r="C137" s="158" t="s">
        <v>365</v>
      </c>
      <c r="D137" s="158" t="s">
        <v>546</v>
      </c>
      <c r="E137" s="185"/>
      <c r="F137" s="185"/>
      <c r="G137" s="159">
        <f t="shared" si="10"/>
        <v>2296</v>
      </c>
      <c r="H137" s="159">
        <f t="shared" si="10"/>
        <v>549.4</v>
      </c>
      <c r="I137" s="160">
        <f t="shared" si="4"/>
        <v>23.928571428571427</v>
      </c>
    </row>
    <row r="138" spans="1:9" ht="57.75" customHeight="1">
      <c r="A138" s="157" t="s">
        <v>374</v>
      </c>
      <c r="B138" s="158" t="s">
        <v>615</v>
      </c>
      <c r="C138" s="158" t="s">
        <v>365</v>
      </c>
      <c r="D138" s="158" t="s">
        <v>373</v>
      </c>
      <c r="E138" s="158" t="s">
        <v>510</v>
      </c>
      <c r="F138" s="158" t="s">
        <v>511</v>
      </c>
      <c r="G138" s="167">
        <f t="shared" si="10"/>
        <v>2296</v>
      </c>
      <c r="H138" s="167">
        <f t="shared" si="10"/>
        <v>549.4</v>
      </c>
      <c r="I138" s="160">
        <f t="shared" si="4"/>
        <v>23.928571428571427</v>
      </c>
    </row>
    <row r="139" spans="1:9" ht="75.75" customHeight="1">
      <c r="A139" s="161" t="s">
        <v>512</v>
      </c>
      <c r="B139" s="158" t="s">
        <v>615</v>
      </c>
      <c r="C139" s="158" t="s">
        <v>365</v>
      </c>
      <c r="D139" s="158" t="s">
        <v>373</v>
      </c>
      <c r="E139" s="158" t="s">
        <v>513</v>
      </c>
      <c r="F139" s="158" t="s">
        <v>511</v>
      </c>
      <c r="G139" s="167">
        <f>G140+G142</f>
        <v>2296</v>
      </c>
      <c r="H139" s="167">
        <f>H140+H142</f>
        <v>549.4</v>
      </c>
      <c r="I139" s="160">
        <f aca="true" t="shared" si="11" ref="I139:I202">H139/G139*100</f>
        <v>23.928571428571427</v>
      </c>
    </row>
    <row r="140" spans="1:9" ht="26.25" customHeight="1">
      <c r="A140" s="161" t="s">
        <v>514</v>
      </c>
      <c r="B140" s="158" t="s">
        <v>615</v>
      </c>
      <c r="C140" s="158" t="s">
        <v>365</v>
      </c>
      <c r="D140" s="158" t="s">
        <v>373</v>
      </c>
      <c r="E140" s="158" t="s">
        <v>515</v>
      </c>
      <c r="F140" s="158" t="s">
        <v>511</v>
      </c>
      <c r="G140" s="167">
        <f>G141</f>
        <v>1026</v>
      </c>
      <c r="H140" s="167">
        <f>H141</f>
        <v>315.5</v>
      </c>
      <c r="I140" s="160">
        <f t="shared" si="11"/>
        <v>30.7504873294347</v>
      </c>
    </row>
    <row r="141" spans="1:9" ht="39.75" customHeight="1">
      <c r="A141" s="161" t="s">
        <v>540</v>
      </c>
      <c r="B141" s="158" t="s">
        <v>615</v>
      </c>
      <c r="C141" s="158" t="s">
        <v>365</v>
      </c>
      <c r="D141" s="158" t="s">
        <v>373</v>
      </c>
      <c r="E141" s="158" t="s">
        <v>515</v>
      </c>
      <c r="F141" s="158" t="s">
        <v>517</v>
      </c>
      <c r="G141" s="167">
        <v>1026</v>
      </c>
      <c r="H141" s="162">
        <v>315.5</v>
      </c>
      <c r="I141" s="160">
        <f t="shared" si="11"/>
        <v>30.7504873294347</v>
      </c>
    </row>
    <row r="142" spans="1:9" ht="44.25" customHeight="1">
      <c r="A142" s="186" t="s">
        <v>616</v>
      </c>
      <c r="B142" s="187" t="s">
        <v>615</v>
      </c>
      <c r="C142" s="158" t="s">
        <v>365</v>
      </c>
      <c r="D142" s="158" t="s">
        <v>373</v>
      </c>
      <c r="E142" s="187" t="s">
        <v>617</v>
      </c>
      <c r="F142" s="187" t="s">
        <v>511</v>
      </c>
      <c r="G142" s="188">
        <f>G143</f>
        <v>1270</v>
      </c>
      <c r="H142" s="188">
        <f>H143</f>
        <v>233.9</v>
      </c>
      <c r="I142" s="160">
        <f t="shared" si="11"/>
        <v>18.41732283464567</v>
      </c>
    </row>
    <row r="143" spans="1:9" ht="43.5" customHeight="1">
      <c r="A143" s="186" t="s">
        <v>540</v>
      </c>
      <c r="B143" s="187" t="s">
        <v>615</v>
      </c>
      <c r="C143" s="158" t="s">
        <v>365</v>
      </c>
      <c r="D143" s="158" t="s">
        <v>373</v>
      </c>
      <c r="E143" s="187" t="s">
        <v>617</v>
      </c>
      <c r="F143" s="187" t="s">
        <v>517</v>
      </c>
      <c r="G143" s="188">
        <v>1270</v>
      </c>
      <c r="H143" s="149">
        <v>233.9</v>
      </c>
      <c r="I143" s="160">
        <f t="shared" si="11"/>
        <v>18.41732283464567</v>
      </c>
    </row>
    <row r="144" spans="1:9" ht="42.75">
      <c r="A144" s="152" t="s">
        <v>618</v>
      </c>
      <c r="B144" s="153" t="s">
        <v>619</v>
      </c>
      <c r="C144" s="169"/>
      <c r="D144" s="169"/>
      <c r="E144" s="168"/>
      <c r="F144" s="158"/>
      <c r="G144" s="189">
        <f>G148+G161+G190+G196+G145</f>
        <v>218542</v>
      </c>
      <c r="H144" s="189">
        <f>H148+H161+H190+H196+H145</f>
        <v>86173.79999999999</v>
      </c>
      <c r="I144" s="156">
        <f t="shared" si="11"/>
        <v>39.431230610134435</v>
      </c>
    </row>
    <row r="145" spans="1:9" ht="15">
      <c r="A145" s="166" t="s">
        <v>384</v>
      </c>
      <c r="B145" s="158" t="s">
        <v>619</v>
      </c>
      <c r="C145" s="158" t="s">
        <v>381</v>
      </c>
      <c r="D145" s="158" t="s">
        <v>383</v>
      </c>
      <c r="E145" s="158" t="s">
        <v>510</v>
      </c>
      <c r="F145" s="158" t="s">
        <v>511</v>
      </c>
      <c r="G145" s="167">
        <f>G146</f>
        <v>1085</v>
      </c>
      <c r="H145" s="167">
        <f>H146</f>
        <v>0</v>
      </c>
      <c r="I145" s="160">
        <f t="shared" si="11"/>
        <v>0</v>
      </c>
    </row>
    <row r="146" spans="1:9" ht="45">
      <c r="A146" s="161" t="s">
        <v>620</v>
      </c>
      <c r="B146" s="158" t="s">
        <v>619</v>
      </c>
      <c r="C146" s="158" t="s">
        <v>381</v>
      </c>
      <c r="D146" s="158" t="s">
        <v>383</v>
      </c>
      <c r="E146" s="158" t="s">
        <v>621</v>
      </c>
      <c r="F146" s="158"/>
      <c r="G146" s="167">
        <f>G147</f>
        <v>1085</v>
      </c>
      <c r="H146" s="167">
        <f>H147</f>
        <v>0</v>
      </c>
      <c r="I146" s="160">
        <f t="shared" si="11"/>
        <v>0</v>
      </c>
    </row>
    <row r="147" spans="1:9" ht="30">
      <c r="A147" s="161" t="s">
        <v>540</v>
      </c>
      <c r="B147" s="158" t="s">
        <v>619</v>
      </c>
      <c r="C147" s="158" t="s">
        <v>381</v>
      </c>
      <c r="D147" s="158" t="s">
        <v>383</v>
      </c>
      <c r="E147" s="158" t="s">
        <v>621</v>
      </c>
      <c r="F147" s="158" t="s">
        <v>517</v>
      </c>
      <c r="G147" s="167">
        <v>1085</v>
      </c>
      <c r="H147" s="164">
        <v>0</v>
      </c>
      <c r="I147" s="160">
        <f t="shared" si="11"/>
        <v>0</v>
      </c>
    </row>
    <row r="148" spans="1:9" ht="15">
      <c r="A148" s="157" t="s">
        <v>545</v>
      </c>
      <c r="B148" s="158" t="s">
        <v>619</v>
      </c>
      <c r="C148" s="158" t="s">
        <v>387</v>
      </c>
      <c r="D148" s="158" t="s">
        <v>546</v>
      </c>
      <c r="E148" s="158" t="s">
        <v>510</v>
      </c>
      <c r="F148" s="158" t="s">
        <v>511</v>
      </c>
      <c r="G148" s="159">
        <f>G149+G155+G152</f>
        <v>9939</v>
      </c>
      <c r="H148" s="159">
        <f>H149+H155+H152</f>
        <v>3392.5</v>
      </c>
      <c r="I148" s="160">
        <f t="shared" si="11"/>
        <v>34.13321259684073</v>
      </c>
    </row>
    <row r="149" spans="1:9" ht="15">
      <c r="A149" s="157" t="s">
        <v>622</v>
      </c>
      <c r="B149" s="158" t="s">
        <v>619</v>
      </c>
      <c r="C149" s="158" t="s">
        <v>387</v>
      </c>
      <c r="D149" s="158" t="s">
        <v>389</v>
      </c>
      <c r="E149" s="158" t="s">
        <v>510</v>
      </c>
      <c r="F149" s="158" t="s">
        <v>511</v>
      </c>
      <c r="G149" s="159">
        <f>G150</f>
        <v>110</v>
      </c>
      <c r="H149" s="159">
        <f>H150</f>
        <v>0</v>
      </c>
      <c r="I149" s="160">
        <f t="shared" si="11"/>
        <v>0</v>
      </c>
    </row>
    <row r="150" spans="1:9" ht="30">
      <c r="A150" s="157" t="s">
        <v>623</v>
      </c>
      <c r="B150" s="158" t="s">
        <v>619</v>
      </c>
      <c r="C150" s="158" t="s">
        <v>387</v>
      </c>
      <c r="D150" s="158" t="s">
        <v>389</v>
      </c>
      <c r="E150" s="158" t="s">
        <v>624</v>
      </c>
      <c r="F150" s="158" t="s">
        <v>511</v>
      </c>
      <c r="G150" s="159">
        <f>G151</f>
        <v>110</v>
      </c>
      <c r="H150" s="159">
        <f>H151</f>
        <v>0</v>
      </c>
      <c r="I150" s="160">
        <f t="shared" si="11"/>
        <v>0</v>
      </c>
    </row>
    <row r="151" spans="1:9" ht="33" customHeight="1">
      <c r="A151" s="157" t="s">
        <v>625</v>
      </c>
      <c r="B151" s="158" t="s">
        <v>619</v>
      </c>
      <c r="C151" s="158" t="s">
        <v>387</v>
      </c>
      <c r="D151" s="158" t="s">
        <v>389</v>
      </c>
      <c r="E151" s="158" t="s">
        <v>624</v>
      </c>
      <c r="F151" s="158" t="s">
        <v>517</v>
      </c>
      <c r="G151" s="159">
        <v>110</v>
      </c>
      <c r="H151" s="171">
        <v>0</v>
      </c>
      <c r="I151" s="160">
        <f t="shared" si="11"/>
        <v>0</v>
      </c>
    </row>
    <row r="152" spans="1:9" ht="19.5" customHeight="1">
      <c r="A152" s="157" t="s">
        <v>392</v>
      </c>
      <c r="B152" s="158" t="s">
        <v>619</v>
      </c>
      <c r="C152" s="158" t="s">
        <v>387</v>
      </c>
      <c r="D152" s="158" t="s">
        <v>391</v>
      </c>
      <c r="E152" s="158" t="s">
        <v>510</v>
      </c>
      <c r="F152" s="158" t="s">
        <v>511</v>
      </c>
      <c r="G152" s="159">
        <f>G153</f>
        <v>1000</v>
      </c>
      <c r="H152" s="159">
        <f>H153</f>
        <v>0</v>
      </c>
      <c r="I152" s="160">
        <f t="shared" si="11"/>
        <v>0</v>
      </c>
    </row>
    <row r="153" spans="1:9" ht="33" customHeight="1">
      <c r="A153" s="157" t="s">
        <v>626</v>
      </c>
      <c r="B153" s="158" t="s">
        <v>619</v>
      </c>
      <c r="C153" s="158" t="s">
        <v>387</v>
      </c>
      <c r="D153" s="158" t="s">
        <v>391</v>
      </c>
      <c r="E153" s="158" t="s">
        <v>627</v>
      </c>
      <c r="F153" s="158" t="s">
        <v>517</v>
      </c>
      <c r="G153" s="159">
        <f>G154</f>
        <v>1000</v>
      </c>
      <c r="H153" s="159">
        <f>H154</f>
        <v>0</v>
      </c>
      <c r="I153" s="160">
        <f t="shared" si="11"/>
        <v>0</v>
      </c>
    </row>
    <row r="154" spans="1:9" ht="33" customHeight="1">
      <c r="A154" s="190" t="s">
        <v>540</v>
      </c>
      <c r="B154" s="191" t="s">
        <v>619</v>
      </c>
      <c r="C154" s="158" t="s">
        <v>387</v>
      </c>
      <c r="D154" s="158" t="s">
        <v>391</v>
      </c>
      <c r="E154" s="158" t="s">
        <v>628</v>
      </c>
      <c r="F154" s="191" t="s">
        <v>517</v>
      </c>
      <c r="G154" s="192">
        <v>1000</v>
      </c>
      <c r="H154" s="171">
        <v>0</v>
      </c>
      <c r="I154" s="160">
        <f t="shared" si="11"/>
        <v>0</v>
      </c>
    </row>
    <row r="155" spans="1:9" ht="21" customHeight="1">
      <c r="A155" s="190" t="s">
        <v>394</v>
      </c>
      <c r="B155" s="191" t="s">
        <v>619</v>
      </c>
      <c r="C155" s="191" t="s">
        <v>387</v>
      </c>
      <c r="D155" s="191" t="s">
        <v>393</v>
      </c>
      <c r="E155" s="158" t="s">
        <v>510</v>
      </c>
      <c r="F155" s="191" t="s">
        <v>511</v>
      </c>
      <c r="G155" s="192">
        <f>G158+G157</f>
        <v>8829</v>
      </c>
      <c r="H155" s="192">
        <f>H158+H157</f>
        <v>3392.5</v>
      </c>
      <c r="I155" s="160">
        <f t="shared" si="11"/>
        <v>38.424510137048365</v>
      </c>
    </row>
    <row r="156" spans="1:9" ht="31.5" customHeight="1">
      <c r="A156" s="190" t="s">
        <v>629</v>
      </c>
      <c r="B156" s="191" t="s">
        <v>619</v>
      </c>
      <c r="C156" s="191" t="s">
        <v>387</v>
      </c>
      <c r="D156" s="191" t="s">
        <v>393</v>
      </c>
      <c r="E156" s="158" t="s">
        <v>630</v>
      </c>
      <c r="F156" s="191" t="s">
        <v>511</v>
      </c>
      <c r="G156" s="192">
        <f>G157</f>
        <v>2452</v>
      </c>
      <c r="H156" s="192">
        <f>H157</f>
        <v>700.7</v>
      </c>
      <c r="I156" s="160">
        <f t="shared" si="11"/>
        <v>28.576672104404572</v>
      </c>
    </row>
    <row r="157" spans="1:9" ht="36.75" customHeight="1">
      <c r="A157" s="190" t="s">
        <v>540</v>
      </c>
      <c r="B157" s="191" t="s">
        <v>619</v>
      </c>
      <c r="C157" s="191" t="s">
        <v>387</v>
      </c>
      <c r="D157" s="191" t="s">
        <v>393</v>
      </c>
      <c r="E157" s="158" t="s">
        <v>630</v>
      </c>
      <c r="F157" s="191" t="s">
        <v>517</v>
      </c>
      <c r="G157" s="192">
        <v>2452</v>
      </c>
      <c r="H157" s="162">
        <v>700.7</v>
      </c>
      <c r="I157" s="160">
        <f t="shared" si="11"/>
        <v>28.576672104404572</v>
      </c>
    </row>
    <row r="158" spans="1:9" ht="33" customHeight="1">
      <c r="A158" s="193" t="s">
        <v>536</v>
      </c>
      <c r="B158" s="194" t="s">
        <v>619</v>
      </c>
      <c r="C158" s="191" t="s">
        <v>387</v>
      </c>
      <c r="D158" s="191" t="s">
        <v>393</v>
      </c>
      <c r="E158" s="194" t="s">
        <v>537</v>
      </c>
      <c r="F158" s="194" t="s">
        <v>511</v>
      </c>
      <c r="G158" s="192">
        <f>G159</f>
        <v>6377</v>
      </c>
      <c r="H158" s="192">
        <f>H159</f>
        <v>2691.8</v>
      </c>
      <c r="I158" s="160">
        <f t="shared" si="11"/>
        <v>42.21107103653756</v>
      </c>
    </row>
    <row r="159" spans="1:9" ht="34.5" customHeight="1">
      <c r="A159" s="157" t="s">
        <v>631</v>
      </c>
      <c r="B159" s="194" t="s">
        <v>619</v>
      </c>
      <c r="C159" s="191" t="s">
        <v>387</v>
      </c>
      <c r="D159" s="191" t="s">
        <v>393</v>
      </c>
      <c r="E159" s="194" t="s">
        <v>632</v>
      </c>
      <c r="F159" s="194" t="s">
        <v>511</v>
      </c>
      <c r="G159" s="192">
        <f>G160</f>
        <v>6377</v>
      </c>
      <c r="H159" s="192">
        <f>H160</f>
        <v>2691.8</v>
      </c>
      <c r="I159" s="160">
        <f t="shared" si="11"/>
        <v>42.21107103653756</v>
      </c>
    </row>
    <row r="160" spans="1:9" ht="33.75" customHeight="1">
      <c r="A160" s="195" t="s">
        <v>516</v>
      </c>
      <c r="B160" s="158" t="s">
        <v>619</v>
      </c>
      <c r="C160" s="191" t="s">
        <v>387</v>
      </c>
      <c r="D160" s="191" t="s">
        <v>393</v>
      </c>
      <c r="E160" s="158" t="s">
        <v>632</v>
      </c>
      <c r="F160" s="158" t="s">
        <v>517</v>
      </c>
      <c r="G160" s="192">
        <v>6377</v>
      </c>
      <c r="H160" s="162">
        <v>2691.8</v>
      </c>
      <c r="I160" s="160">
        <f t="shared" si="11"/>
        <v>42.21107103653756</v>
      </c>
    </row>
    <row r="161" spans="1:9" ht="18.75" customHeight="1">
      <c r="A161" s="157" t="s">
        <v>559</v>
      </c>
      <c r="B161" s="158" t="s">
        <v>619</v>
      </c>
      <c r="C161" s="158" t="s">
        <v>397</v>
      </c>
      <c r="D161" s="158" t="s">
        <v>546</v>
      </c>
      <c r="E161" s="158" t="s">
        <v>510</v>
      </c>
      <c r="F161" s="158" t="s">
        <v>511</v>
      </c>
      <c r="G161" s="159">
        <f>G162+G171+G181+G168</f>
        <v>199037.3</v>
      </c>
      <c r="H161" s="159">
        <f>H162+H171+H181+H168</f>
        <v>80663.9</v>
      </c>
      <c r="I161" s="160">
        <f t="shared" si="11"/>
        <v>40.52702684371221</v>
      </c>
    </row>
    <row r="162" spans="1:9" ht="20.25" customHeight="1">
      <c r="A162" s="157" t="s">
        <v>400</v>
      </c>
      <c r="B162" s="158" t="s">
        <v>619</v>
      </c>
      <c r="C162" s="158" t="s">
        <v>397</v>
      </c>
      <c r="D162" s="158" t="s">
        <v>399</v>
      </c>
      <c r="E162" s="158" t="s">
        <v>510</v>
      </c>
      <c r="F162" s="158" t="s">
        <v>511</v>
      </c>
      <c r="G162" s="159">
        <f>G163</f>
        <v>12526.1</v>
      </c>
      <c r="H162" s="159">
        <f>H163</f>
        <v>512.3</v>
      </c>
      <c r="I162" s="160">
        <f t="shared" si="11"/>
        <v>4.089860371544215</v>
      </c>
    </row>
    <row r="163" spans="1:9" ht="30">
      <c r="A163" s="157" t="s">
        <v>633</v>
      </c>
      <c r="B163" s="158" t="s">
        <v>619</v>
      </c>
      <c r="C163" s="158" t="s">
        <v>397</v>
      </c>
      <c r="D163" s="158" t="s">
        <v>399</v>
      </c>
      <c r="E163" s="158" t="s">
        <v>537</v>
      </c>
      <c r="F163" s="158" t="s">
        <v>511</v>
      </c>
      <c r="G163" s="159">
        <f>G164+G165+G166+G167</f>
        <v>12526.1</v>
      </c>
      <c r="H163" s="159">
        <f>H164+H165+H166+H167</f>
        <v>512.3</v>
      </c>
      <c r="I163" s="160">
        <f t="shared" si="11"/>
        <v>4.089860371544215</v>
      </c>
    </row>
    <row r="164" spans="1:9" ht="45">
      <c r="A164" s="157" t="s">
        <v>634</v>
      </c>
      <c r="B164" s="158" t="s">
        <v>619</v>
      </c>
      <c r="C164" s="158" t="s">
        <v>397</v>
      </c>
      <c r="D164" s="158" t="s">
        <v>399</v>
      </c>
      <c r="E164" s="158" t="s">
        <v>635</v>
      </c>
      <c r="F164" s="158" t="s">
        <v>517</v>
      </c>
      <c r="G164" s="192">
        <v>700</v>
      </c>
      <c r="H164" s="164">
        <v>0</v>
      </c>
      <c r="I164" s="160">
        <f t="shared" si="11"/>
        <v>0</v>
      </c>
    </row>
    <row r="165" spans="1:9" ht="48.75" customHeight="1">
      <c r="A165" s="157" t="s">
        <v>636</v>
      </c>
      <c r="B165" s="158" t="s">
        <v>619</v>
      </c>
      <c r="C165" s="158" t="s">
        <v>397</v>
      </c>
      <c r="D165" s="158" t="s">
        <v>399</v>
      </c>
      <c r="E165" s="158" t="s">
        <v>637</v>
      </c>
      <c r="F165" s="158" t="s">
        <v>517</v>
      </c>
      <c r="G165" s="192">
        <v>1688.1</v>
      </c>
      <c r="H165" s="162">
        <v>449.3</v>
      </c>
      <c r="I165" s="160">
        <f t="shared" si="11"/>
        <v>26.61572181742788</v>
      </c>
    </row>
    <row r="166" spans="1:9" ht="39.75" customHeight="1">
      <c r="A166" s="161" t="s">
        <v>638</v>
      </c>
      <c r="B166" s="158" t="s">
        <v>619</v>
      </c>
      <c r="C166" s="158" t="s">
        <v>397</v>
      </c>
      <c r="D166" s="158" t="s">
        <v>399</v>
      </c>
      <c r="E166" s="158" t="s">
        <v>639</v>
      </c>
      <c r="F166" s="158" t="s">
        <v>517</v>
      </c>
      <c r="G166" s="159">
        <v>10063</v>
      </c>
      <c r="H166" s="164">
        <v>63</v>
      </c>
      <c r="I166" s="160">
        <f t="shared" si="11"/>
        <v>0.6260558481566134</v>
      </c>
    </row>
    <row r="167" spans="1:9" ht="110.25" customHeight="1">
      <c r="A167" s="175" t="s">
        <v>640</v>
      </c>
      <c r="B167" s="158" t="s">
        <v>619</v>
      </c>
      <c r="C167" s="158" t="s">
        <v>397</v>
      </c>
      <c r="D167" s="158" t="s">
        <v>399</v>
      </c>
      <c r="E167" s="158" t="s">
        <v>641</v>
      </c>
      <c r="F167" s="158" t="s">
        <v>517</v>
      </c>
      <c r="G167" s="159">
        <v>75</v>
      </c>
      <c r="H167" s="164">
        <v>0</v>
      </c>
      <c r="I167" s="160">
        <f t="shared" si="11"/>
        <v>0</v>
      </c>
    </row>
    <row r="168" spans="1:9" ht="19.5" customHeight="1">
      <c r="A168" s="175" t="s">
        <v>402</v>
      </c>
      <c r="B168" s="158" t="s">
        <v>619</v>
      </c>
      <c r="C168" s="158" t="s">
        <v>397</v>
      </c>
      <c r="D168" s="158" t="s">
        <v>401</v>
      </c>
      <c r="E168" s="158" t="s">
        <v>510</v>
      </c>
      <c r="F168" s="158" t="s">
        <v>511</v>
      </c>
      <c r="G168" s="159">
        <f>G169</f>
        <v>121416</v>
      </c>
      <c r="H168" s="159">
        <f>H169</f>
        <v>56358</v>
      </c>
      <c r="I168" s="160">
        <f t="shared" si="11"/>
        <v>46.417276141529946</v>
      </c>
    </row>
    <row r="169" spans="1:9" ht="35.25" customHeight="1">
      <c r="A169" s="196" t="s">
        <v>642</v>
      </c>
      <c r="B169" s="158" t="s">
        <v>619</v>
      </c>
      <c r="C169" s="158" t="s">
        <v>397</v>
      </c>
      <c r="D169" s="158" t="s">
        <v>401</v>
      </c>
      <c r="E169" s="169" t="s">
        <v>643</v>
      </c>
      <c r="F169" s="169" t="s">
        <v>511</v>
      </c>
      <c r="G169" s="159">
        <f>G170</f>
        <v>121416</v>
      </c>
      <c r="H169" s="159">
        <f>H170</f>
        <v>56358</v>
      </c>
      <c r="I169" s="160">
        <f t="shared" si="11"/>
        <v>46.417276141529946</v>
      </c>
    </row>
    <row r="170" spans="1:9" ht="34.5" customHeight="1">
      <c r="A170" s="196" t="s">
        <v>540</v>
      </c>
      <c r="B170" s="158" t="s">
        <v>619</v>
      </c>
      <c r="C170" s="158" t="s">
        <v>397</v>
      </c>
      <c r="D170" s="158" t="s">
        <v>401</v>
      </c>
      <c r="E170" s="169" t="s">
        <v>643</v>
      </c>
      <c r="F170" s="169" t="s">
        <v>517</v>
      </c>
      <c r="G170" s="159">
        <v>121416</v>
      </c>
      <c r="H170" s="164">
        <v>56358</v>
      </c>
      <c r="I170" s="160">
        <f t="shared" si="11"/>
        <v>46.417276141529946</v>
      </c>
    </row>
    <row r="171" spans="1:9" ht="15">
      <c r="A171" s="157" t="s">
        <v>404</v>
      </c>
      <c r="B171" s="158" t="s">
        <v>619</v>
      </c>
      <c r="C171" s="158" t="s">
        <v>397</v>
      </c>
      <c r="D171" s="158" t="s">
        <v>403</v>
      </c>
      <c r="E171" s="158" t="s">
        <v>510</v>
      </c>
      <c r="F171" s="158" t="s">
        <v>511</v>
      </c>
      <c r="G171" s="159">
        <f>G172</f>
        <v>35379.7</v>
      </c>
      <c r="H171" s="159">
        <f>H172</f>
        <v>12825.3</v>
      </c>
      <c r="I171" s="160">
        <f t="shared" si="11"/>
        <v>36.250448703635136</v>
      </c>
    </row>
    <row r="172" spans="1:9" ht="15">
      <c r="A172" s="157" t="s">
        <v>404</v>
      </c>
      <c r="B172" s="158" t="s">
        <v>619</v>
      </c>
      <c r="C172" s="158" t="s">
        <v>397</v>
      </c>
      <c r="D172" s="158" t="s">
        <v>403</v>
      </c>
      <c r="E172" s="158" t="s">
        <v>562</v>
      </c>
      <c r="F172" s="158" t="s">
        <v>511</v>
      </c>
      <c r="G172" s="159">
        <f>G173+G175+G177+G179</f>
        <v>35379.7</v>
      </c>
      <c r="H172" s="159">
        <f>H173+H175+H177+H179</f>
        <v>12825.3</v>
      </c>
      <c r="I172" s="160">
        <f t="shared" si="11"/>
        <v>36.250448703635136</v>
      </c>
    </row>
    <row r="173" spans="1:9" ht="15">
      <c r="A173" s="157" t="s">
        <v>644</v>
      </c>
      <c r="B173" s="158" t="s">
        <v>619</v>
      </c>
      <c r="C173" s="158" t="s">
        <v>397</v>
      </c>
      <c r="D173" s="158" t="s">
        <v>403</v>
      </c>
      <c r="E173" s="158" t="s">
        <v>645</v>
      </c>
      <c r="F173" s="158" t="s">
        <v>511</v>
      </c>
      <c r="G173" s="159">
        <f>G174</f>
        <v>13310</v>
      </c>
      <c r="H173" s="159">
        <f>H174</f>
        <v>3594.1</v>
      </c>
      <c r="I173" s="160">
        <f t="shared" si="11"/>
        <v>27.003005259203604</v>
      </c>
    </row>
    <row r="174" spans="1:9" ht="30">
      <c r="A174" s="161" t="s">
        <v>516</v>
      </c>
      <c r="B174" s="158" t="s">
        <v>619</v>
      </c>
      <c r="C174" s="158" t="s">
        <v>397</v>
      </c>
      <c r="D174" s="158" t="s">
        <v>403</v>
      </c>
      <c r="E174" s="158" t="s">
        <v>645</v>
      </c>
      <c r="F174" s="158" t="s">
        <v>517</v>
      </c>
      <c r="G174" s="192">
        <v>13310</v>
      </c>
      <c r="H174" s="162">
        <v>3594.1</v>
      </c>
      <c r="I174" s="160">
        <f t="shared" si="11"/>
        <v>27.003005259203604</v>
      </c>
    </row>
    <row r="175" spans="1:9" ht="15">
      <c r="A175" s="157" t="s">
        <v>646</v>
      </c>
      <c r="B175" s="158" t="s">
        <v>619</v>
      </c>
      <c r="C175" s="158" t="s">
        <v>397</v>
      </c>
      <c r="D175" s="158" t="s">
        <v>403</v>
      </c>
      <c r="E175" s="158" t="s">
        <v>647</v>
      </c>
      <c r="F175" s="158" t="s">
        <v>511</v>
      </c>
      <c r="G175" s="192">
        <f>G176</f>
        <v>810</v>
      </c>
      <c r="H175" s="192">
        <f>H176</f>
        <v>441.8</v>
      </c>
      <c r="I175" s="160">
        <f t="shared" si="11"/>
        <v>54.54320987654321</v>
      </c>
    </row>
    <row r="176" spans="1:9" ht="30">
      <c r="A176" s="161" t="s">
        <v>516</v>
      </c>
      <c r="B176" s="158" t="s">
        <v>619</v>
      </c>
      <c r="C176" s="158" t="s">
        <v>397</v>
      </c>
      <c r="D176" s="158" t="s">
        <v>403</v>
      </c>
      <c r="E176" s="158" t="s">
        <v>647</v>
      </c>
      <c r="F176" s="158" t="s">
        <v>517</v>
      </c>
      <c r="G176" s="192">
        <v>810</v>
      </c>
      <c r="H176" s="162">
        <v>441.8</v>
      </c>
      <c r="I176" s="160">
        <f t="shared" si="11"/>
        <v>54.54320987654321</v>
      </c>
    </row>
    <row r="177" spans="1:9" ht="18" customHeight="1">
      <c r="A177" s="157" t="s">
        <v>648</v>
      </c>
      <c r="B177" s="158" t="s">
        <v>619</v>
      </c>
      <c r="C177" s="158" t="s">
        <v>397</v>
      </c>
      <c r="D177" s="158" t="s">
        <v>403</v>
      </c>
      <c r="E177" s="158" t="s">
        <v>649</v>
      </c>
      <c r="F177" s="158" t="s">
        <v>511</v>
      </c>
      <c r="G177" s="159">
        <f>G178</f>
        <v>3486.4</v>
      </c>
      <c r="H177" s="159">
        <f>H178</f>
        <v>722</v>
      </c>
      <c r="I177" s="160">
        <f t="shared" si="11"/>
        <v>20.70904084442405</v>
      </c>
    </row>
    <row r="178" spans="1:9" ht="30">
      <c r="A178" s="161" t="s">
        <v>516</v>
      </c>
      <c r="B178" s="158" t="s">
        <v>619</v>
      </c>
      <c r="C178" s="158" t="s">
        <v>397</v>
      </c>
      <c r="D178" s="158" t="s">
        <v>403</v>
      </c>
      <c r="E178" s="158" t="s">
        <v>649</v>
      </c>
      <c r="F178" s="158" t="s">
        <v>517</v>
      </c>
      <c r="G178" s="159">
        <v>3486.4</v>
      </c>
      <c r="H178" s="164">
        <v>722</v>
      </c>
      <c r="I178" s="160">
        <f t="shared" si="11"/>
        <v>20.70904084442405</v>
      </c>
    </row>
    <row r="179" spans="1:9" ht="30">
      <c r="A179" s="161" t="s">
        <v>563</v>
      </c>
      <c r="B179" s="158" t="s">
        <v>619</v>
      </c>
      <c r="C179" s="158" t="s">
        <v>397</v>
      </c>
      <c r="D179" s="158" t="s">
        <v>403</v>
      </c>
      <c r="E179" s="158" t="s">
        <v>564</v>
      </c>
      <c r="F179" s="158" t="s">
        <v>511</v>
      </c>
      <c r="G179" s="159">
        <f>G180</f>
        <v>17773.3</v>
      </c>
      <c r="H179" s="159">
        <f>H180</f>
        <v>8067.4</v>
      </c>
      <c r="I179" s="160">
        <f t="shared" si="11"/>
        <v>45.390557746732455</v>
      </c>
    </row>
    <row r="180" spans="1:9" ht="30">
      <c r="A180" s="161" t="s">
        <v>516</v>
      </c>
      <c r="B180" s="158" t="s">
        <v>619</v>
      </c>
      <c r="C180" s="158" t="s">
        <v>397</v>
      </c>
      <c r="D180" s="158" t="s">
        <v>403</v>
      </c>
      <c r="E180" s="158" t="s">
        <v>564</v>
      </c>
      <c r="F180" s="158" t="s">
        <v>517</v>
      </c>
      <c r="G180" s="159">
        <v>17773.3</v>
      </c>
      <c r="H180" s="162">
        <v>8067.4</v>
      </c>
      <c r="I180" s="160">
        <f t="shared" si="11"/>
        <v>45.390557746732455</v>
      </c>
    </row>
    <row r="181" spans="1:9" ht="30">
      <c r="A181" s="157" t="s">
        <v>650</v>
      </c>
      <c r="B181" s="158" t="s">
        <v>619</v>
      </c>
      <c r="C181" s="158" t="s">
        <v>397</v>
      </c>
      <c r="D181" s="158" t="s">
        <v>405</v>
      </c>
      <c r="E181" s="158" t="s">
        <v>510</v>
      </c>
      <c r="F181" s="158" t="s">
        <v>511</v>
      </c>
      <c r="G181" s="159">
        <f>G187+G185+G182</f>
        <v>29715.5</v>
      </c>
      <c r="H181" s="159">
        <f>H187+H185+H182</f>
        <v>10968.300000000001</v>
      </c>
      <c r="I181" s="160">
        <f t="shared" si="11"/>
        <v>36.91103969308947</v>
      </c>
    </row>
    <row r="182" spans="1:9" ht="78.75" customHeight="1">
      <c r="A182" s="161" t="s">
        <v>512</v>
      </c>
      <c r="B182" s="158" t="s">
        <v>619</v>
      </c>
      <c r="C182" s="158" t="s">
        <v>397</v>
      </c>
      <c r="D182" s="158" t="s">
        <v>405</v>
      </c>
      <c r="E182" s="158" t="s">
        <v>513</v>
      </c>
      <c r="F182" s="158" t="s">
        <v>511</v>
      </c>
      <c r="G182" s="159">
        <f>G183</f>
        <v>8568.2</v>
      </c>
      <c r="H182" s="159">
        <f>H183</f>
        <v>1806</v>
      </c>
      <c r="I182" s="160">
        <f t="shared" si="11"/>
        <v>21.07793935715786</v>
      </c>
    </row>
    <row r="183" spans="1:9" ht="15">
      <c r="A183" s="161" t="s">
        <v>514</v>
      </c>
      <c r="B183" s="158" t="s">
        <v>619</v>
      </c>
      <c r="C183" s="158" t="s">
        <v>397</v>
      </c>
      <c r="D183" s="158" t="s">
        <v>405</v>
      </c>
      <c r="E183" s="158" t="s">
        <v>515</v>
      </c>
      <c r="F183" s="158" t="s">
        <v>511</v>
      </c>
      <c r="G183" s="159">
        <f>G184</f>
        <v>8568.2</v>
      </c>
      <c r="H183" s="159">
        <f>H184</f>
        <v>1806</v>
      </c>
      <c r="I183" s="160">
        <f t="shared" si="11"/>
        <v>21.07793935715786</v>
      </c>
    </row>
    <row r="184" spans="1:9" ht="30">
      <c r="A184" s="197" t="s">
        <v>651</v>
      </c>
      <c r="B184" s="158" t="s">
        <v>619</v>
      </c>
      <c r="C184" s="158" t="s">
        <v>397</v>
      </c>
      <c r="D184" s="158" t="s">
        <v>405</v>
      </c>
      <c r="E184" s="158" t="s">
        <v>515</v>
      </c>
      <c r="F184" s="158" t="s">
        <v>517</v>
      </c>
      <c r="G184" s="159">
        <v>8568.2</v>
      </c>
      <c r="H184" s="164">
        <v>1806</v>
      </c>
      <c r="I184" s="160">
        <f t="shared" si="11"/>
        <v>21.07793935715786</v>
      </c>
    </row>
    <row r="185" spans="1:9" ht="36.75" customHeight="1">
      <c r="A185" s="197" t="s">
        <v>652</v>
      </c>
      <c r="B185" s="158" t="s">
        <v>619</v>
      </c>
      <c r="C185" s="158" t="s">
        <v>397</v>
      </c>
      <c r="D185" s="158" t="s">
        <v>405</v>
      </c>
      <c r="E185" s="169" t="s">
        <v>653</v>
      </c>
      <c r="F185" s="169" t="s">
        <v>511</v>
      </c>
      <c r="G185" s="198">
        <f>G186</f>
        <v>3527</v>
      </c>
      <c r="H185" s="198">
        <f>H186</f>
        <v>742.1</v>
      </c>
      <c r="I185" s="160">
        <f t="shared" si="11"/>
        <v>21.040544371987526</v>
      </c>
    </row>
    <row r="186" spans="1:9" ht="34.5" customHeight="1">
      <c r="A186" s="197" t="s">
        <v>651</v>
      </c>
      <c r="B186" s="158" t="s">
        <v>619</v>
      </c>
      <c r="C186" s="158" t="s">
        <v>397</v>
      </c>
      <c r="D186" s="158" t="s">
        <v>405</v>
      </c>
      <c r="E186" s="169" t="s">
        <v>653</v>
      </c>
      <c r="F186" s="169" t="s">
        <v>508</v>
      </c>
      <c r="G186" s="198">
        <v>3527</v>
      </c>
      <c r="H186" s="164">
        <v>742.1</v>
      </c>
      <c r="I186" s="160">
        <f t="shared" si="11"/>
        <v>21.040544371987526</v>
      </c>
    </row>
    <row r="187" spans="1:9" ht="36.75" customHeight="1">
      <c r="A187" s="157" t="s">
        <v>633</v>
      </c>
      <c r="B187" s="158" t="s">
        <v>619</v>
      </c>
      <c r="C187" s="158" t="s">
        <v>397</v>
      </c>
      <c r="D187" s="158" t="s">
        <v>405</v>
      </c>
      <c r="E187" s="158" t="s">
        <v>537</v>
      </c>
      <c r="F187" s="158" t="s">
        <v>511</v>
      </c>
      <c r="G187" s="159">
        <f>G188</f>
        <v>17620.3</v>
      </c>
      <c r="H187" s="159">
        <f>H188</f>
        <v>8420.2</v>
      </c>
      <c r="I187" s="160">
        <f t="shared" si="11"/>
        <v>47.786927577850555</v>
      </c>
    </row>
    <row r="188" spans="1:9" ht="45">
      <c r="A188" s="157" t="s">
        <v>636</v>
      </c>
      <c r="B188" s="158" t="s">
        <v>619</v>
      </c>
      <c r="C188" s="158" t="s">
        <v>397</v>
      </c>
      <c r="D188" s="158" t="s">
        <v>405</v>
      </c>
      <c r="E188" s="158" t="s">
        <v>637</v>
      </c>
      <c r="F188" s="158" t="s">
        <v>517</v>
      </c>
      <c r="G188" s="159">
        <v>17620.3</v>
      </c>
      <c r="H188" s="162">
        <v>8420.2</v>
      </c>
      <c r="I188" s="160">
        <f t="shared" si="11"/>
        <v>47.786927577850555</v>
      </c>
    </row>
    <row r="189" spans="1:9" ht="30">
      <c r="A189" s="157" t="s">
        <v>654</v>
      </c>
      <c r="B189" s="158" t="s">
        <v>619</v>
      </c>
      <c r="C189" s="158" t="s">
        <v>397</v>
      </c>
      <c r="D189" s="158" t="s">
        <v>405</v>
      </c>
      <c r="E189" s="158" t="s">
        <v>637</v>
      </c>
      <c r="F189" s="158" t="s">
        <v>517</v>
      </c>
      <c r="G189" s="159">
        <v>1900</v>
      </c>
      <c r="H189" s="159">
        <v>1900</v>
      </c>
      <c r="I189" s="160">
        <f t="shared" si="11"/>
        <v>100</v>
      </c>
    </row>
    <row r="190" spans="1:9" ht="15">
      <c r="A190" s="157" t="s">
        <v>565</v>
      </c>
      <c r="B190" s="158" t="s">
        <v>619</v>
      </c>
      <c r="C190" s="158" t="s">
        <v>407</v>
      </c>
      <c r="D190" s="158" t="s">
        <v>546</v>
      </c>
      <c r="E190" s="158" t="s">
        <v>510</v>
      </c>
      <c r="F190" s="158" t="s">
        <v>511</v>
      </c>
      <c r="G190" s="159">
        <f>G191</f>
        <v>1264</v>
      </c>
      <c r="H190" s="159">
        <f>H191</f>
        <v>450.4</v>
      </c>
      <c r="I190" s="160">
        <f t="shared" si="11"/>
        <v>35.632911392405056</v>
      </c>
    </row>
    <row r="191" spans="1:9" ht="18.75" customHeight="1">
      <c r="A191" s="157" t="s">
        <v>655</v>
      </c>
      <c r="B191" s="158" t="s">
        <v>619</v>
      </c>
      <c r="C191" s="158" t="s">
        <v>407</v>
      </c>
      <c r="D191" s="158" t="s">
        <v>409</v>
      </c>
      <c r="E191" s="158" t="s">
        <v>510</v>
      </c>
      <c r="F191" s="158" t="s">
        <v>511</v>
      </c>
      <c r="G191" s="159">
        <f>G192+G194</f>
        <v>1264</v>
      </c>
      <c r="H191" s="159">
        <f>H192+H194</f>
        <v>450.4</v>
      </c>
      <c r="I191" s="160">
        <f t="shared" si="11"/>
        <v>35.632911392405056</v>
      </c>
    </row>
    <row r="192" spans="1:9" ht="14.25" customHeight="1">
      <c r="A192" s="157" t="s">
        <v>656</v>
      </c>
      <c r="B192" s="158" t="s">
        <v>619</v>
      </c>
      <c r="C192" s="158" t="s">
        <v>407</v>
      </c>
      <c r="D192" s="158" t="s">
        <v>409</v>
      </c>
      <c r="E192" s="158" t="s">
        <v>657</v>
      </c>
      <c r="F192" s="158" t="s">
        <v>511</v>
      </c>
      <c r="G192" s="159">
        <f>G193</f>
        <v>102</v>
      </c>
      <c r="H192" s="159">
        <f>H193</f>
        <v>10</v>
      </c>
      <c r="I192" s="160">
        <f t="shared" si="11"/>
        <v>9.803921568627452</v>
      </c>
    </row>
    <row r="193" spans="1:9" ht="29.25" customHeight="1">
      <c r="A193" s="157" t="s">
        <v>516</v>
      </c>
      <c r="B193" s="158" t="s">
        <v>619</v>
      </c>
      <c r="C193" s="158" t="s">
        <v>407</v>
      </c>
      <c r="D193" s="158" t="s">
        <v>409</v>
      </c>
      <c r="E193" s="158" t="s">
        <v>657</v>
      </c>
      <c r="F193" s="158" t="s">
        <v>517</v>
      </c>
      <c r="G193" s="159">
        <v>102</v>
      </c>
      <c r="H193" s="162">
        <v>10</v>
      </c>
      <c r="I193" s="160">
        <f t="shared" si="11"/>
        <v>9.803921568627452</v>
      </c>
    </row>
    <row r="194" spans="1:9" ht="15" customHeight="1">
      <c r="A194" s="157" t="s">
        <v>658</v>
      </c>
      <c r="B194" s="158" t="s">
        <v>619</v>
      </c>
      <c r="C194" s="158" t="s">
        <v>407</v>
      </c>
      <c r="D194" s="158" t="s">
        <v>409</v>
      </c>
      <c r="E194" s="158" t="s">
        <v>659</v>
      </c>
      <c r="F194" s="158" t="s">
        <v>511</v>
      </c>
      <c r="G194" s="159">
        <f>G195</f>
        <v>1162</v>
      </c>
      <c r="H194" s="159">
        <f>H195</f>
        <v>440.4</v>
      </c>
      <c r="I194" s="160">
        <f t="shared" si="11"/>
        <v>37.90017211703958</v>
      </c>
    </row>
    <row r="195" spans="1:9" ht="38.25" customHeight="1">
      <c r="A195" s="161" t="s">
        <v>516</v>
      </c>
      <c r="B195" s="158" t="s">
        <v>619</v>
      </c>
      <c r="C195" s="158" t="s">
        <v>407</v>
      </c>
      <c r="D195" s="158" t="s">
        <v>409</v>
      </c>
      <c r="E195" s="158" t="s">
        <v>659</v>
      </c>
      <c r="F195" s="158" t="s">
        <v>517</v>
      </c>
      <c r="G195" s="159">
        <v>1162</v>
      </c>
      <c r="H195" s="162">
        <v>440.4</v>
      </c>
      <c r="I195" s="160">
        <f t="shared" si="11"/>
        <v>37.90017211703958</v>
      </c>
    </row>
    <row r="196" spans="1:9" ht="15" customHeight="1">
      <c r="A196" s="157" t="s">
        <v>448</v>
      </c>
      <c r="B196" s="158" t="s">
        <v>619</v>
      </c>
      <c r="C196" s="158" t="s">
        <v>443</v>
      </c>
      <c r="D196" s="158" t="s">
        <v>447</v>
      </c>
      <c r="E196" s="158" t="s">
        <v>510</v>
      </c>
      <c r="F196" s="158" t="s">
        <v>511</v>
      </c>
      <c r="G196" s="159">
        <f>G198+G199</f>
        <v>7216.7</v>
      </c>
      <c r="H196" s="159">
        <f>H198+H199</f>
        <v>1667</v>
      </c>
      <c r="I196" s="160">
        <f t="shared" si="11"/>
        <v>23.099200465586765</v>
      </c>
    </row>
    <row r="197" spans="1:9" ht="30" customHeight="1">
      <c r="A197" s="157" t="s">
        <v>660</v>
      </c>
      <c r="B197" s="158" t="s">
        <v>619</v>
      </c>
      <c r="C197" s="158" t="s">
        <v>443</v>
      </c>
      <c r="D197" s="158" t="s">
        <v>447</v>
      </c>
      <c r="E197" s="158" t="s">
        <v>661</v>
      </c>
      <c r="F197" s="158" t="s">
        <v>511</v>
      </c>
      <c r="G197" s="159">
        <f>G198</f>
        <v>500</v>
      </c>
      <c r="H197" s="159">
        <f>H198</f>
        <v>0</v>
      </c>
      <c r="I197" s="160">
        <f t="shared" si="11"/>
        <v>0</v>
      </c>
    </row>
    <row r="198" spans="1:9" ht="15" customHeight="1">
      <c r="A198" s="157" t="s">
        <v>662</v>
      </c>
      <c r="B198" s="158" t="s">
        <v>619</v>
      </c>
      <c r="C198" s="158" t="s">
        <v>443</v>
      </c>
      <c r="D198" s="158" t="s">
        <v>447</v>
      </c>
      <c r="E198" s="158" t="s">
        <v>663</v>
      </c>
      <c r="F198" s="158" t="s">
        <v>517</v>
      </c>
      <c r="G198" s="159">
        <v>500</v>
      </c>
      <c r="H198" s="164">
        <v>0</v>
      </c>
      <c r="I198" s="160">
        <f t="shared" si="11"/>
        <v>0</v>
      </c>
    </row>
    <row r="199" spans="1:9" ht="49.5" customHeight="1">
      <c r="A199" s="157" t="s">
        <v>664</v>
      </c>
      <c r="B199" s="158" t="s">
        <v>619</v>
      </c>
      <c r="C199" s="158" t="s">
        <v>443</v>
      </c>
      <c r="D199" s="158" t="s">
        <v>447</v>
      </c>
      <c r="E199" s="158" t="s">
        <v>665</v>
      </c>
      <c r="F199" s="158" t="s">
        <v>511</v>
      </c>
      <c r="G199" s="159">
        <f>G200</f>
        <v>6716.7</v>
      </c>
      <c r="H199" s="159">
        <f>H200</f>
        <v>1667</v>
      </c>
      <c r="I199" s="160">
        <f t="shared" si="11"/>
        <v>24.818735390891362</v>
      </c>
    </row>
    <row r="200" spans="1:9" ht="15" customHeight="1">
      <c r="A200" s="157" t="s">
        <v>666</v>
      </c>
      <c r="B200" s="158" t="s">
        <v>619</v>
      </c>
      <c r="C200" s="158" t="s">
        <v>443</v>
      </c>
      <c r="D200" s="158" t="s">
        <v>447</v>
      </c>
      <c r="E200" s="158" t="s">
        <v>665</v>
      </c>
      <c r="F200" s="158" t="s">
        <v>517</v>
      </c>
      <c r="G200" s="159">
        <v>6716.7</v>
      </c>
      <c r="H200" s="164">
        <v>1667</v>
      </c>
      <c r="I200" s="160">
        <f t="shared" si="11"/>
        <v>24.818735390891362</v>
      </c>
    </row>
    <row r="201" spans="1:9" ht="28.5">
      <c r="A201" s="152" t="s">
        <v>667</v>
      </c>
      <c r="B201" s="153" t="s">
        <v>668</v>
      </c>
      <c r="C201" s="158"/>
      <c r="D201" s="158"/>
      <c r="E201" s="158"/>
      <c r="F201" s="158"/>
      <c r="G201" s="155">
        <f>G202+G207</f>
        <v>3820</v>
      </c>
      <c r="H201" s="155">
        <f>H202+H207</f>
        <v>2484.4</v>
      </c>
      <c r="I201" s="156">
        <f t="shared" si="11"/>
        <v>65.03664921465969</v>
      </c>
    </row>
    <row r="202" spans="1:9" ht="15">
      <c r="A202" s="157" t="s">
        <v>509</v>
      </c>
      <c r="B202" s="158" t="s">
        <v>668</v>
      </c>
      <c r="C202" s="158" t="s">
        <v>365</v>
      </c>
      <c r="D202" s="158" t="s">
        <v>546</v>
      </c>
      <c r="E202" s="158" t="s">
        <v>510</v>
      </c>
      <c r="F202" s="158" t="s">
        <v>511</v>
      </c>
      <c r="G202" s="159">
        <f aca="true" t="shared" si="12" ref="G202:H204">G203</f>
        <v>2335</v>
      </c>
      <c r="H202" s="159">
        <f t="shared" si="12"/>
        <v>2240.6</v>
      </c>
      <c r="I202" s="160">
        <f t="shared" si="11"/>
        <v>95.95717344753747</v>
      </c>
    </row>
    <row r="203" spans="1:9" ht="15">
      <c r="A203" s="157" t="s">
        <v>380</v>
      </c>
      <c r="B203" s="158" t="s">
        <v>668</v>
      </c>
      <c r="C203" s="158" t="s">
        <v>365</v>
      </c>
      <c r="D203" s="158" t="s">
        <v>379</v>
      </c>
      <c r="E203" s="158" t="s">
        <v>510</v>
      </c>
      <c r="F203" s="158" t="s">
        <v>511</v>
      </c>
      <c r="G203" s="159">
        <f t="shared" si="12"/>
        <v>2335</v>
      </c>
      <c r="H203" s="159">
        <f t="shared" si="12"/>
        <v>2240.6</v>
      </c>
      <c r="I203" s="160">
        <f aca="true" t="shared" si="13" ref="I203:I266">H203/G203*100</f>
        <v>95.95717344753747</v>
      </c>
    </row>
    <row r="204" spans="1:9" ht="30">
      <c r="A204" s="186" t="s">
        <v>652</v>
      </c>
      <c r="B204" s="158" t="s">
        <v>668</v>
      </c>
      <c r="C204" s="158" t="s">
        <v>365</v>
      </c>
      <c r="D204" s="158" t="s">
        <v>379</v>
      </c>
      <c r="E204" s="187" t="s">
        <v>669</v>
      </c>
      <c r="F204" s="187" t="s">
        <v>511</v>
      </c>
      <c r="G204" s="159">
        <f t="shared" si="12"/>
        <v>2335</v>
      </c>
      <c r="H204" s="159">
        <f t="shared" si="12"/>
        <v>2240.6</v>
      </c>
      <c r="I204" s="160">
        <f t="shared" si="13"/>
        <v>95.95717344753747</v>
      </c>
    </row>
    <row r="205" spans="1:9" ht="31.5" customHeight="1">
      <c r="A205" s="186" t="s">
        <v>651</v>
      </c>
      <c r="B205" s="158" t="s">
        <v>668</v>
      </c>
      <c r="C205" s="158" t="s">
        <v>365</v>
      </c>
      <c r="D205" s="158" t="s">
        <v>379</v>
      </c>
      <c r="E205" s="187" t="s">
        <v>669</v>
      </c>
      <c r="F205" s="187" t="s">
        <v>508</v>
      </c>
      <c r="G205" s="159">
        <v>2335</v>
      </c>
      <c r="H205" s="162">
        <v>2240.6</v>
      </c>
      <c r="I205" s="160">
        <f t="shared" si="13"/>
        <v>95.95717344753747</v>
      </c>
    </row>
    <row r="206" spans="1:9" ht="15">
      <c r="A206" s="157" t="s">
        <v>545</v>
      </c>
      <c r="B206" s="158" t="s">
        <v>668</v>
      </c>
      <c r="C206" s="158" t="s">
        <v>387</v>
      </c>
      <c r="D206" s="158" t="s">
        <v>546</v>
      </c>
      <c r="E206" s="158" t="s">
        <v>510</v>
      </c>
      <c r="F206" s="158" t="s">
        <v>511</v>
      </c>
      <c r="G206" s="159">
        <f aca="true" t="shared" si="14" ref="G206:H208">G207</f>
        <v>1485</v>
      </c>
      <c r="H206" s="159">
        <f t="shared" si="14"/>
        <v>243.8</v>
      </c>
      <c r="I206" s="160">
        <f t="shared" si="13"/>
        <v>16.41750841750842</v>
      </c>
    </row>
    <row r="207" spans="1:9" ht="15">
      <c r="A207" s="190" t="s">
        <v>394</v>
      </c>
      <c r="B207" s="191" t="s">
        <v>668</v>
      </c>
      <c r="C207" s="191" t="s">
        <v>387</v>
      </c>
      <c r="D207" s="191" t="s">
        <v>393</v>
      </c>
      <c r="E207" s="158" t="s">
        <v>510</v>
      </c>
      <c r="F207" s="191" t="s">
        <v>511</v>
      </c>
      <c r="G207" s="159">
        <f t="shared" si="14"/>
        <v>1485</v>
      </c>
      <c r="H207" s="159">
        <f t="shared" si="14"/>
        <v>243.8</v>
      </c>
      <c r="I207" s="160">
        <f t="shared" si="13"/>
        <v>16.41750841750842</v>
      </c>
    </row>
    <row r="208" spans="1:9" ht="15">
      <c r="A208" s="190" t="s">
        <v>670</v>
      </c>
      <c r="B208" s="191" t="s">
        <v>668</v>
      </c>
      <c r="C208" s="191" t="s">
        <v>387</v>
      </c>
      <c r="D208" s="191" t="s">
        <v>393</v>
      </c>
      <c r="E208" s="199" t="s">
        <v>671</v>
      </c>
      <c r="F208" s="191" t="s">
        <v>511</v>
      </c>
      <c r="G208" s="159">
        <f t="shared" si="14"/>
        <v>1485</v>
      </c>
      <c r="H208" s="159">
        <f t="shared" si="14"/>
        <v>243.8</v>
      </c>
      <c r="I208" s="160">
        <f t="shared" si="13"/>
        <v>16.41750841750842</v>
      </c>
    </row>
    <row r="209" spans="1:9" ht="30" customHeight="1">
      <c r="A209" s="190" t="s">
        <v>651</v>
      </c>
      <c r="B209" s="191" t="s">
        <v>668</v>
      </c>
      <c r="C209" s="191" t="s">
        <v>387</v>
      </c>
      <c r="D209" s="191" t="s">
        <v>393</v>
      </c>
      <c r="E209" s="199" t="s">
        <v>671</v>
      </c>
      <c r="F209" s="191" t="s">
        <v>508</v>
      </c>
      <c r="G209" s="159">
        <v>1485</v>
      </c>
      <c r="H209" s="162">
        <v>243.8</v>
      </c>
      <c r="I209" s="160">
        <f t="shared" si="13"/>
        <v>16.41750841750842</v>
      </c>
    </row>
    <row r="210" spans="1:9" ht="47.25" customHeight="1">
      <c r="A210" s="200" t="s">
        <v>672</v>
      </c>
      <c r="B210" s="201" t="s">
        <v>673</v>
      </c>
      <c r="C210" s="191"/>
      <c r="D210" s="191"/>
      <c r="E210" s="199"/>
      <c r="F210" s="191"/>
      <c r="G210" s="155">
        <f aca="true" t="shared" si="15" ref="G210:H212">G211</f>
        <v>8651</v>
      </c>
      <c r="H210" s="155">
        <f t="shared" si="15"/>
        <v>320.2</v>
      </c>
      <c r="I210" s="156">
        <f t="shared" si="13"/>
        <v>3.70130620737487</v>
      </c>
    </row>
    <row r="211" spans="1:9" ht="21.75" customHeight="1">
      <c r="A211" s="157" t="s">
        <v>509</v>
      </c>
      <c r="B211" s="202" t="s">
        <v>673</v>
      </c>
      <c r="C211" s="158" t="s">
        <v>365</v>
      </c>
      <c r="D211" s="158" t="s">
        <v>546</v>
      </c>
      <c r="E211" s="158" t="s">
        <v>510</v>
      </c>
      <c r="F211" s="158" t="s">
        <v>511</v>
      </c>
      <c r="G211" s="203">
        <f t="shared" si="15"/>
        <v>8651</v>
      </c>
      <c r="H211" s="203">
        <f t="shared" si="15"/>
        <v>320.2</v>
      </c>
      <c r="I211" s="160">
        <f t="shared" si="13"/>
        <v>3.70130620737487</v>
      </c>
    </row>
    <row r="212" spans="1:9" ht="21.75" customHeight="1">
      <c r="A212" s="157" t="s">
        <v>380</v>
      </c>
      <c r="B212" s="202" t="s">
        <v>673</v>
      </c>
      <c r="C212" s="158" t="s">
        <v>365</v>
      </c>
      <c r="D212" s="158" t="s">
        <v>379</v>
      </c>
      <c r="E212" s="158" t="s">
        <v>510</v>
      </c>
      <c r="F212" s="158" t="s">
        <v>511</v>
      </c>
      <c r="G212" s="203">
        <f t="shared" si="15"/>
        <v>8651</v>
      </c>
      <c r="H212" s="203">
        <f t="shared" si="15"/>
        <v>320.2</v>
      </c>
      <c r="I212" s="160">
        <f t="shared" si="13"/>
        <v>3.70130620737487</v>
      </c>
    </row>
    <row r="213" spans="1:9" ht="30" customHeight="1">
      <c r="A213" s="186" t="s">
        <v>674</v>
      </c>
      <c r="B213" s="158" t="s">
        <v>673</v>
      </c>
      <c r="C213" s="158" t="s">
        <v>365</v>
      </c>
      <c r="D213" s="158" t="s">
        <v>379</v>
      </c>
      <c r="E213" s="187" t="s">
        <v>675</v>
      </c>
      <c r="F213" s="187" t="s">
        <v>511</v>
      </c>
      <c r="G213" s="159">
        <f>G215</f>
        <v>8651</v>
      </c>
      <c r="H213" s="159">
        <f>H215</f>
        <v>320.2</v>
      </c>
      <c r="I213" s="160">
        <f t="shared" si="13"/>
        <v>3.70130620737487</v>
      </c>
    </row>
    <row r="214" spans="1:9" ht="30" customHeight="1">
      <c r="A214" s="186" t="s">
        <v>652</v>
      </c>
      <c r="B214" s="158" t="s">
        <v>673</v>
      </c>
      <c r="C214" s="158" t="s">
        <v>365</v>
      </c>
      <c r="D214" s="158" t="s">
        <v>379</v>
      </c>
      <c r="E214" s="187" t="s">
        <v>676</v>
      </c>
      <c r="F214" s="187" t="s">
        <v>511</v>
      </c>
      <c r="G214" s="159">
        <f>G215</f>
        <v>8651</v>
      </c>
      <c r="H214" s="159">
        <f>H215</f>
        <v>320.2</v>
      </c>
      <c r="I214" s="160">
        <f t="shared" si="13"/>
        <v>3.70130620737487</v>
      </c>
    </row>
    <row r="215" spans="1:9" ht="30" customHeight="1">
      <c r="A215" s="186" t="s">
        <v>651</v>
      </c>
      <c r="B215" s="158" t="s">
        <v>673</v>
      </c>
      <c r="C215" s="158" t="s">
        <v>365</v>
      </c>
      <c r="D215" s="158" t="s">
        <v>379</v>
      </c>
      <c r="E215" s="187" t="s">
        <v>676</v>
      </c>
      <c r="F215" s="187" t="s">
        <v>508</v>
      </c>
      <c r="G215" s="159">
        <v>8651</v>
      </c>
      <c r="H215" s="162">
        <v>320.2</v>
      </c>
      <c r="I215" s="160">
        <f t="shared" si="13"/>
        <v>3.70130620737487</v>
      </c>
    </row>
    <row r="216" spans="1:9" ht="48" customHeight="1">
      <c r="A216" s="152" t="s">
        <v>677</v>
      </c>
      <c r="B216" s="153" t="s">
        <v>678</v>
      </c>
      <c r="C216" s="154"/>
      <c r="D216" s="154"/>
      <c r="E216" s="154"/>
      <c r="F216" s="154"/>
      <c r="G216" s="155">
        <f>G217</f>
        <v>9053</v>
      </c>
      <c r="H216" s="155">
        <f>H217</f>
        <v>1590.3</v>
      </c>
      <c r="I216" s="156">
        <f t="shared" si="13"/>
        <v>17.566552524025184</v>
      </c>
    </row>
    <row r="217" spans="1:9" ht="36" customHeight="1">
      <c r="A217" s="157" t="s">
        <v>679</v>
      </c>
      <c r="B217" s="158" t="s">
        <v>678</v>
      </c>
      <c r="C217" s="158" t="s">
        <v>381</v>
      </c>
      <c r="D217" s="158" t="s">
        <v>546</v>
      </c>
      <c r="E217" s="158" t="s">
        <v>510</v>
      </c>
      <c r="F217" s="158" t="s">
        <v>511</v>
      </c>
      <c r="G217" s="159">
        <f>G218</f>
        <v>9053</v>
      </c>
      <c r="H217" s="159">
        <f>H218</f>
        <v>1590.3</v>
      </c>
      <c r="I217" s="160">
        <f t="shared" si="13"/>
        <v>17.566552524025184</v>
      </c>
    </row>
    <row r="218" spans="1:9" ht="48" customHeight="1">
      <c r="A218" s="166" t="s">
        <v>386</v>
      </c>
      <c r="B218" s="158" t="s">
        <v>678</v>
      </c>
      <c r="C218" s="158" t="s">
        <v>381</v>
      </c>
      <c r="D218" s="158" t="s">
        <v>385</v>
      </c>
      <c r="E218" s="158" t="s">
        <v>510</v>
      </c>
      <c r="F218" s="158" t="s">
        <v>511</v>
      </c>
      <c r="G218" s="159">
        <f>G219+G222+G225</f>
        <v>9053</v>
      </c>
      <c r="H218" s="159">
        <f>H219+H222+H225</f>
        <v>1590.3</v>
      </c>
      <c r="I218" s="160">
        <f t="shared" si="13"/>
        <v>17.566552524025184</v>
      </c>
    </row>
    <row r="219" spans="1:9" ht="19.5" customHeight="1">
      <c r="A219" s="157" t="s">
        <v>378</v>
      </c>
      <c r="B219" s="158" t="s">
        <v>678</v>
      </c>
      <c r="C219" s="158" t="s">
        <v>381</v>
      </c>
      <c r="D219" s="158" t="s">
        <v>385</v>
      </c>
      <c r="E219" s="158" t="s">
        <v>525</v>
      </c>
      <c r="F219" s="158" t="s">
        <v>511</v>
      </c>
      <c r="G219" s="159">
        <f>G220</f>
        <v>15</v>
      </c>
      <c r="H219" s="159">
        <f>H220</f>
        <v>15</v>
      </c>
      <c r="I219" s="160">
        <f t="shared" si="13"/>
        <v>100</v>
      </c>
    </row>
    <row r="220" spans="1:9" ht="17.25" customHeight="1">
      <c r="A220" s="157" t="s">
        <v>526</v>
      </c>
      <c r="B220" s="158" t="s">
        <v>678</v>
      </c>
      <c r="C220" s="158" t="s">
        <v>381</v>
      </c>
      <c r="D220" s="158" t="s">
        <v>385</v>
      </c>
      <c r="E220" s="158" t="s">
        <v>527</v>
      </c>
      <c r="F220" s="158" t="s">
        <v>511</v>
      </c>
      <c r="G220" s="159">
        <f>G221</f>
        <v>15</v>
      </c>
      <c r="H220" s="159">
        <f>H221</f>
        <v>15</v>
      </c>
      <c r="I220" s="160">
        <f t="shared" si="13"/>
        <v>100</v>
      </c>
    </row>
    <row r="221" spans="1:9" ht="16.5" customHeight="1">
      <c r="A221" s="157" t="s">
        <v>528</v>
      </c>
      <c r="B221" s="158" t="s">
        <v>678</v>
      </c>
      <c r="C221" s="158" t="s">
        <v>381</v>
      </c>
      <c r="D221" s="158" t="s">
        <v>385</v>
      </c>
      <c r="E221" s="158" t="s">
        <v>527</v>
      </c>
      <c r="F221" s="158" t="s">
        <v>529</v>
      </c>
      <c r="G221" s="159">
        <v>15</v>
      </c>
      <c r="H221" s="164">
        <v>15</v>
      </c>
      <c r="I221" s="160">
        <f t="shared" si="13"/>
        <v>100</v>
      </c>
    </row>
    <row r="222" spans="1:9" ht="31.5" customHeight="1">
      <c r="A222" s="157" t="s">
        <v>680</v>
      </c>
      <c r="B222" s="158" t="s">
        <v>678</v>
      </c>
      <c r="C222" s="158" t="s">
        <v>381</v>
      </c>
      <c r="D222" s="158" t="s">
        <v>385</v>
      </c>
      <c r="E222" s="158" t="s">
        <v>681</v>
      </c>
      <c r="F222" s="158" t="s">
        <v>511</v>
      </c>
      <c r="G222" s="159">
        <f>G223</f>
        <v>8838</v>
      </c>
      <c r="H222" s="159">
        <f>H223</f>
        <v>1575.3</v>
      </c>
      <c r="I222" s="160">
        <f t="shared" si="13"/>
        <v>17.82416836388323</v>
      </c>
    </row>
    <row r="223" spans="1:9" ht="30">
      <c r="A223" s="157" t="s">
        <v>652</v>
      </c>
      <c r="B223" s="158" t="s">
        <v>678</v>
      </c>
      <c r="C223" s="158" t="s">
        <v>381</v>
      </c>
      <c r="D223" s="158" t="s">
        <v>385</v>
      </c>
      <c r="E223" s="158" t="s">
        <v>682</v>
      </c>
      <c r="F223" s="158" t="s">
        <v>511</v>
      </c>
      <c r="G223" s="159">
        <f>G224</f>
        <v>8838</v>
      </c>
      <c r="H223" s="159">
        <f>H224</f>
        <v>1575.3</v>
      </c>
      <c r="I223" s="160">
        <f t="shared" si="13"/>
        <v>17.82416836388323</v>
      </c>
    </row>
    <row r="224" spans="1:9" ht="30">
      <c r="A224" s="157" t="s">
        <v>683</v>
      </c>
      <c r="B224" s="158" t="s">
        <v>678</v>
      </c>
      <c r="C224" s="158" t="s">
        <v>381</v>
      </c>
      <c r="D224" s="158" t="s">
        <v>385</v>
      </c>
      <c r="E224" s="158" t="s">
        <v>682</v>
      </c>
      <c r="F224" s="158" t="s">
        <v>508</v>
      </c>
      <c r="G224" s="159">
        <v>8838</v>
      </c>
      <c r="H224" s="162">
        <v>1575.3</v>
      </c>
      <c r="I224" s="160">
        <f t="shared" si="13"/>
        <v>17.82416836388323</v>
      </c>
    </row>
    <row r="225" spans="1:9" ht="30">
      <c r="A225" s="157" t="s">
        <v>633</v>
      </c>
      <c r="B225" s="158" t="s">
        <v>678</v>
      </c>
      <c r="C225" s="158" t="s">
        <v>381</v>
      </c>
      <c r="D225" s="158" t="s">
        <v>385</v>
      </c>
      <c r="E225" s="158" t="s">
        <v>684</v>
      </c>
      <c r="F225" s="158" t="s">
        <v>511</v>
      </c>
      <c r="G225" s="159">
        <f>G226+G228</f>
        <v>200</v>
      </c>
      <c r="H225" s="159">
        <f>H226+H228</f>
        <v>0</v>
      </c>
      <c r="I225" s="160">
        <f t="shared" si="13"/>
        <v>0</v>
      </c>
    </row>
    <row r="226" spans="1:9" ht="44.25" customHeight="1">
      <c r="A226" s="204" t="s">
        <v>685</v>
      </c>
      <c r="B226" s="158" t="s">
        <v>678</v>
      </c>
      <c r="C226" s="158" t="s">
        <v>381</v>
      </c>
      <c r="D226" s="158" t="s">
        <v>385</v>
      </c>
      <c r="E226" s="158" t="s">
        <v>686</v>
      </c>
      <c r="F226" s="158" t="s">
        <v>511</v>
      </c>
      <c r="G226" s="159">
        <f>G227</f>
        <v>100</v>
      </c>
      <c r="H226" s="159">
        <f>H227</f>
        <v>0</v>
      </c>
      <c r="I226" s="160">
        <f t="shared" si="13"/>
        <v>0</v>
      </c>
    </row>
    <row r="227" spans="1:9" ht="30">
      <c r="A227" s="161" t="s">
        <v>516</v>
      </c>
      <c r="B227" s="158" t="s">
        <v>678</v>
      </c>
      <c r="C227" s="158" t="s">
        <v>381</v>
      </c>
      <c r="D227" s="158" t="s">
        <v>385</v>
      </c>
      <c r="E227" s="158" t="s">
        <v>687</v>
      </c>
      <c r="F227" s="158" t="s">
        <v>517</v>
      </c>
      <c r="G227" s="159">
        <v>100</v>
      </c>
      <c r="H227" s="171">
        <v>0</v>
      </c>
      <c r="I227" s="160">
        <f t="shared" si="13"/>
        <v>0</v>
      </c>
    </row>
    <row r="228" spans="1:9" ht="69" customHeight="1">
      <c r="A228" s="205" t="s">
        <v>688</v>
      </c>
      <c r="B228" s="158" t="s">
        <v>678</v>
      </c>
      <c r="C228" s="158" t="s">
        <v>381</v>
      </c>
      <c r="D228" s="158" t="s">
        <v>385</v>
      </c>
      <c r="E228" s="158" t="s">
        <v>689</v>
      </c>
      <c r="F228" s="158" t="s">
        <v>511</v>
      </c>
      <c r="G228" s="159">
        <f>G229</f>
        <v>100</v>
      </c>
      <c r="H228" s="159">
        <f>H229</f>
        <v>0</v>
      </c>
      <c r="I228" s="160">
        <f t="shared" si="13"/>
        <v>0</v>
      </c>
    </row>
    <row r="229" spans="1:9" ht="30">
      <c r="A229" s="161" t="s">
        <v>516</v>
      </c>
      <c r="B229" s="158" t="s">
        <v>678</v>
      </c>
      <c r="C229" s="158" t="s">
        <v>381</v>
      </c>
      <c r="D229" s="158" t="s">
        <v>385</v>
      </c>
      <c r="E229" s="158" t="s">
        <v>689</v>
      </c>
      <c r="F229" s="158" t="s">
        <v>517</v>
      </c>
      <c r="G229" s="159">
        <v>100</v>
      </c>
      <c r="H229" s="171">
        <v>0</v>
      </c>
      <c r="I229" s="160">
        <f t="shared" si="13"/>
        <v>0</v>
      </c>
    </row>
    <row r="230" spans="1:9" ht="28.5">
      <c r="A230" s="152" t="s">
        <v>690</v>
      </c>
      <c r="B230" s="153" t="s">
        <v>691</v>
      </c>
      <c r="C230" s="154"/>
      <c r="D230" s="154"/>
      <c r="E230" s="154"/>
      <c r="F230" s="154"/>
      <c r="G230" s="155">
        <f>G231+G290</f>
        <v>379135.69999999995</v>
      </c>
      <c r="H230" s="155">
        <f>H231+H290</f>
        <v>99468.9</v>
      </c>
      <c r="I230" s="156">
        <f t="shared" si="13"/>
        <v>26.23569872211981</v>
      </c>
    </row>
    <row r="231" spans="1:9" ht="15">
      <c r="A231" s="157" t="s">
        <v>692</v>
      </c>
      <c r="B231" s="158" t="s">
        <v>691</v>
      </c>
      <c r="C231" s="158" t="s">
        <v>413</v>
      </c>
      <c r="D231" s="158" t="s">
        <v>546</v>
      </c>
      <c r="E231" s="158" t="s">
        <v>510</v>
      </c>
      <c r="F231" s="158" t="s">
        <v>511</v>
      </c>
      <c r="G231" s="159">
        <f>G232+G238+G255+G261</f>
        <v>360654.39999999997</v>
      </c>
      <c r="H231" s="159">
        <f>H232+H238+H255+H261</f>
        <v>94661.79999999999</v>
      </c>
      <c r="I231" s="160">
        <f t="shared" si="13"/>
        <v>26.247232807918053</v>
      </c>
    </row>
    <row r="232" spans="1:9" ht="15">
      <c r="A232" s="175" t="s">
        <v>416</v>
      </c>
      <c r="B232" s="158" t="s">
        <v>691</v>
      </c>
      <c r="C232" s="158" t="s">
        <v>413</v>
      </c>
      <c r="D232" s="158" t="s">
        <v>415</v>
      </c>
      <c r="E232" s="158" t="s">
        <v>510</v>
      </c>
      <c r="F232" s="158" t="s">
        <v>511</v>
      </c>
      <c r="G232" s="159">
        <f>G233+G236</f>
        <v>111168.4</v>
      </c>
      <c r="H232" s="159">
        <f>H233+H236</f>
        <v>27193.399999999998</v>
      </c>
      <c r="I232" s="160">
        <f t="shared" si="13"/>
        <v>24.461447677577443</v>
      </c>
    </row>
    <row r="233" spans="1:9" ht="15">
      <c r="A233" s="157" t="s">
        <v>693</v>
      </c>
      <c r="B233" s="158" t="s">
        <v>691</v>
      </c>
      <c r="C233" s="158" t="s">
        <v>413</v>
      </c>
      <c r="D233" s="158" t="s">
        <v>415</v>
      </c>
      <c r="E233" s="158" t="s">
        <v>694</v>
      </c>
      <c r="F233" s="158" t="s">
        <v>511</v>
      </c>
      <c r="G233" s="159">
        <f>G234</f>
        <v>110823</v>
      </c>
      <c r="H233" s="159">
        <f>H234</f>
        <v>27144.3</v>
      </c>
      <c r="I233" s="160">
        <f t="shared" si="13"/>
        <v>24.493381337808938</v>
      </c>
    </row>
    <row r="234" spans="1:9" ht="30">
      <c r="A234" s="157" t="s">
        <v>695</v>
      </c>
      <c r="B234" s="158" t="s">
        <v>691</v>
      </c>
      <c r="C234" s="158" t="s">
        <v>413</v>
      </c>
      <c r="D234" s="158" t="s">
        <v>415</v>
      </c>
      <c r="E234" s="158" t="s">
        <v>696</v>
      </c>
      <c r="F234" s="158" t="s">
        <v>511</v>
      </c>
      <c r="G234" s="159">
        <f>G235</f>
        <v>110823</v>
      </c>
      <c r="H234" s="159">
        <f>H235</f>
        <v>27144.3</v>
      </c>
      <c r="I234" s="160">
        <f t="shared" si="13"/>
        <v>24.493381337808938</v>
      </c>
    </row>
    <row r="235" spans="1:9" ht="30">
      <c r="A235" s="157" t="s">
        <v>683</v>
      </c>
      <c r="B235" s="158" t="s">
        <v>691</v>
      </c>
      <c r="C235" s="158" t="s">
        <v>413</v>
      </c>
      <c r="D235" s="158" t="s">
        <v>415</v>
      </c>
      <c r="E235" s="158" t="s">
        <v>696</v>
      </c>
      <c r="F235" s="158" t="s">
        <v>508</v>
      </c>
      <c r="G235" s="159">
        <v>110823</v>
      </c>
      <c r="H235" s="162">
        <v>27144.3</v>
      </c>
      <c r="I235" s="160">
        <f t="shared" si="13"/>
        <v>24.493381337808938</v>
      </c>
    </row>
    <row r="236" spans="1:9" ht="45">
      <c r="A236" s="206" t="s">
        <v>697</v>
      </c>
      <c r="B236" s="158" t="s">
        <v>691</v>
      </c>
      <c r="C236" s="158" t="s">
        <v>413</v>
      </c>
      <c r="D236" s="158" t="s">
        <v>415</v>
      </c>
      <c r="E236" s="158" t="s">
        <v>698</v>
      </c>
      <c r="F236" s="158" t="s">
        <v>508</v>
      </c>
      <c r="G236" s="159">
        <f>G237</f>
        <v>345.4</v>
      </c>
      <c r="H236" s="159">
        <f>H237</f>
        <v>49.1</v>
      </c>
      <c r="I236" s="160">
        <f t="shared" si="13"/>
        <v>14.215402431962943</v>
      </c>
    </row>
    <row r="237" spans="1:9" ht="30">
      <c r="A237" s="175" t="s">
        <v>683</v>
      </c>
      <c r="B237" s="158" t="s">
        <v>691</v>
      </c>
      <c r="C237" s="158" t="s">
        <v>413</v>
      </c>
      <c r="D237" s="158" t="s">
        <v>415</v>
      </c>
      <c r="E237" s="158" t="s">
        <v>698</v>
      </c>
      <c r="F237" s="158" t="s">
        <v>508</v>
      </c>
      <c r="G237" s="159">
        <v>345.4</v>
      </c>
      <c r="H237" s="162">
        <v>49.1</v>
      </c>
      <c r="I237" s="160">
        <f t="shared" si="13"/>
        <v>14.215402431962943</v>
      </c>
    </row>
    <row r="238" spans="1:9" ht="15.75" customHeight="1">
      <c r="A238" s="157" t="s">
        <v>418</v>
      </c>
      <c r="B238" s="158" t="s">
        <v>691</v>
      </c>
      <c r="C238" s="158" t="s">
        <v>413</v>
      </c>
      <c r="D238" s="158" t="s">
        <v>417</v>
      </c>
      <c r="E238" s="158" t="s">
        <v>510</v>
      </c>
      <c r="F238" s="158" t="s">
        <v>511</v>
      </c>
      <c r="G238" s="159">
        <f>G239+G242+G245</f>
        <v>218412.2</v>
      </c>
      <c r="H238" s="159">
        <f>H239+H242+H245</f>
        <v>61348</v>
      </c>
      <c r="I238" s="160">
        <f t="shared" si="13"/>
        <v>28.088174561677416</v>
      </c>
    </row>
    <row r="239" spans="1:9" ht="34.5" customHeight="1">
      <c r="A239" s="157" t="s">
        <v>699</v>
      </c>
      <c r="B239" s="158" t="s">
        <v>691</v>
      </c>
      <c r="C239" s="158" t="s">
        <v>413</v>
      </c>
      <c r="D239" s="158" t="s">
        <v>417</v>
      </c>
      <c r="E239" s="158" t="s">
        <v>700</v>
      </c>
      <c r="F239" s="158" t="s">
        <v>511</v>
      </c>
      <c r="G239" s="159">
        <f>G240</f>
        <v>37069.4</v>
      </c>
      <c r="H239" s="159">
        <f>H240</f>
        <v>17552.8</v>
      </c>
      <c r="I239" s="160">
        <f t="shared" si="13"/>
        <v>47.351184534953354</v>
      </c>
    </row>
    <row r="240" spans="1:9" ht="30">
      <c r="A240" s="157" t="s">
        <v>575</v>
      </c>
      <c r="B240" s="158" t="s">
        <v>691</v>
      </c>
      <c r="C240" s="158" t="s">
        <v>413</v>
      </c>
      <c r="D240" s="158" t="s">
        <v>417</v>
      </c>
      <c r="E240" s="158" t="s">
        <v>701</v>
      </c>
      <c r="F240" s="158" t="s">
        <v>511</v>
      </c>
      <c r="G240" s="159">
        <f>G241</f>
        <v>37069.4</v>
      </c>
      <c r="H240" s="159">
        <f>H241</f>
        <v>17552.8</v>
      </c>
      <c r="I240" s="160">
        <f t="shared" si="13"/>
        <v>47.351184534953354</v>
      </c>
    </row>
    <row r="241" spans="1:9" ht="30">
      <c r="A241" s="157" t="s">
        <v>651</v>
      </c>
      <c r="B241" s="158" t="s">
        <v>691</v>
      </c>
      <c r="C241" s="158" t="s">
        <v>413</v>
      </c>
      <c r="D241" s="158" t="s">
        <v>417</v>
      </c>
      <c r="E241" s="158" t="s">
        <v>701</v>
      </c>
      <c r="F241" s="158" t="s">
        <v>508</v>
      </c>
      <c r="G241" s="159">
        <v>37069.4</v>
      </c>
      <c r="H241" s="162">
        <v>17552.8</v>
      </c>
      <c r="I241" s="160">
        <f t="shared" si="13"/>
        <v>47.351184534953354</v>
      </c>
    </row>
    <row r="242" spans="1:9" ht="17.25" customHeight="1">
      <c r="A242" s="157" t="s">
        <v>702</v>
      </c>
      <c r="B242" s="158" t="s">
        <v>691</v>
      </c>
      <c r="C242" s="158" t="s">
        <v>413</v>
      </c>
      <c r="D242" s="158" t="s">
        <v>417</v>
      </c>
      <c r="E242" s="158" t="s">
        <v>703</v>
      </c>
      <c r="F242" s="158" t="s">
        <v>511</v>
      </c>
      <c r="G242" s="159">
        <f>G243</f>
        <v>38092.1</v>
      </c>
      <c r="H242" s="159">
        <f>H243</f>
        <v>8556.1</v>
      </c>
      <c r="I242" s="160">
        <f t="shared" si="13"/>
        <v>22.46161277535237</v>
      </c>
    </row>
    <row r="243" spans="1:9" ht="30.75" customHeight="1">
      <c r="A243" s="157" t="s">
        <v>575</v>
      </c>
      <c r="B243" s="158" t="s">
        <v>691</v>
      </c>
      <c r="C243" s="158" t="s">
        <v>413</v>
      </c>
      <c r="D243" s="158" t="s">
        <v>417</v>
      </c>
      <c r="E243" s="158" t="s">
        <v>704</v>
      </c>
      <c r="F243" s="158" t="s">
        <v>511</v>
      </c>
      <c r="G243" s="159">
        <f>G244</f>
        <v>38092.1</v>
      </c>
      <c r="H243" s="159">
        <f>H244</f>
        <v>8556.1</v>
      </c>
      <c r="I243" s="160">
        <f t="shared" si="13"/>
        <v>22.46161277535237</v>
      </c>
    </row>
    <row r="244" spans="1:9" ht="30" customHeight="1">
      <c r="A244" s="157" t="s">
        <v>651</v>
      </c>
      <c r="B244" s="158" t="s">
        <v>691</v>
      </c>
      <c r="C244" s="158" t="s">
        <v>413</v>
      </c>
      <c r="D244" s="158" t="s">
        <v>417</v>
      </c>
      <c r="E244" s="158" t="s">
        <v>704</v>
      </c>
      <c r="F244" s="158" t="s">
        <v>508</v>
      </c>
      <c r="G244" s="159">
        <v>38092.1</v>
      </c>
      <c r="H244" s="162">
        <v>8556.1</v>
      </c>
      <c r="I244" s="160">
        <f t="shared" si="13"/>
        <v>22.46161277535237</v>
      </c>
    </row>
    <row r="245" spans="1:9" ht="30" customHeight="1">
      <c r="A245" s="157" t="s">
        <v>705</v>
      </c>
      <c r="B245" s="158" t="s">
        <v>691</v>
      </c>
      <c r="C245" s="158" t="s">
        <v>413</v>
      </c>
      <c r="D245" s="158" t="s">
        <v>417</v>
      </c>
      <c r="E245" s="158" t="s">
        <v>706</v>
      </c>
      <c r="F245" s="158" t="s">
        <v>511</v>
      </c>
      <c r="G245" s="159">
        <f>G246+G253</f>
        <v>143250.7</v>
      </c>
      <c r="H245" s="159">
        <f>H246+H253</f>
        <v>35239.1</v>
      </c>
      <c r="I245" s="160">
        <f t="shared" si="13"/>
        <v>24.599600560416107</v>
      </c>
    </row>
    <row r="246" spans="1:9" ht="30" customHeight="1">
      <c r="A246" s="157" t="s">
        <v>707</v>
      </c>
      <c r="B246" s="158" t="s">
        <v>691</v>
      </c>
      <c r="C246" s="158" t="s">
        <v>413</v>
      </c>
      <c r="D246" s="158" t="s">
        <v>417</v>
      </c>
      <c r="E246" s="158" t="s">
        <v>708</v>
      </c>
      <c r="F246" s="158" t="s">
        <v>511</v>
      </c>
      <c r="G246" s="159">
        <f>G247</f>
        <v>8774.7</v>
      </c>
      <c r="H246" s="159">
        <f>H247</f>
        <v>1630.1000000000001</v>
      </c>
      <c r="I246" s="160">
        <f t="shared" si="13"/>
        <v>18.577273297092777</v>
      </c>
    </row>
    <row r="247" spans="1:9" ht="29.25" customHeight="1">
      <c r="A247" s="157" t="s">
        <v>651</v>
      </c>
      <c r="B247" s="158" t="s">
        <v>691</v>
      </c>
      <c r="C247" s="158" t="s">
        <v>413</v>
      </c>
      <c r="D247" s="158" t="s">
        <v>417</v>
      </c>
      <c r="E247" s="158" t="s">
        <v>708</v>
      </c>
      <c r="F247" s="158" t="s">
        <v>508</v>
      </c>
      <c r="G247" s="159">
        <f>G249+G251</f>
        <v>8774.7</v>
      </c>
      <c r="H247" s="159">
        <f>H249+H251</f>
        <v>1630.1000000000001</v>
      </c>
      <c r="I247" s="160">
        <f t="shared" si="13"/>
        <v>18.577273297092777</v>
      </c>
    </row>
    <row r="248" spans="1:9" ht="30" customHeight="1" hidden="1">
      <c r="A248" s="157" t="s">
        <v>709</v>
      </c>
      <c r="B248" s="158" t="s">
        <v>691</v>
      </c>
      <c r="C248" s="158" t="s">
        <v>413</v>
      </c>
      <c r="D248" s="158" t="s">
        <v>417</v>
      </c>
      <c r="E248" s="158" t="s">
        <v>710</v>
      </c>
      <c r="F248" s="158" t="s">
        <v>508</v>
      </c>
      <c r="G248" s="159"/>
      <c r="H248" s="149"/>
      <c r="I248" s="160" t="e">
        <f t="shared" si="13"/>
        <v>#DIV/0!</v>
      </c>
    </row>
    <row r="249" spans="1:9" ht="47.25" customHeight="1">
      <c r="A249" s="157" t="s">
        <v>711</v>
      </c>
      <c r="B249" s="158" t="s">
        <v>691</v>
      </c>
      <c r="C249" s="158" t="s">
        <v>413</v>
      </c>
      <c r="D249" s="158" t="s">
        <v>417</v>
      </c>
      <c r="E249" s="158" t="s">
        <v>710</v>
      </c>
      <c r="F249" s="158" t="s">
        <v>511</v>
      </c>
      <c r="G249" s="159">
        <f>G250</f>
        <v>7149.1</v>
      </c>
      <c r="H249" s="159">
        <f>H250</f>
        <v>498.2</v>
      </c>
      <c r="I249" s="160">
        <f t="shared" si="13"/>
        <v>6.968709348029821</v>
      </c>
    </row>
    <row r="250" spans="1:9" ht="40.5" customHeight="1">
      <c r="A250" s="157" t="s">
        <v>651</v>
      </c>
      <c r="B250" s="158" t="s">
        <v>691</v>
      </c>
      <c r="C250" s="158" t="s">
        <v>413</v>
      </c>
      <c r="D250" s="158" t="s">
        <v>417</v>
      </c>
      <c r="E250" s="158" t="s">
        <v>710</v>
      </c>
      <c r="F250" s="158" t="s">
        <v>508</v>
      </c>
      <c r="G250" s="159">
        <v>7149.1</v>
      </c>
      <c r="H250" s="162">
        <v>498.2</v>
      </c>
      <c r="I250" s="160">
        <f t="shared" si="13"/>
        <v>6.968709348029821</v>
      </c>
    </row>
    <row r="251" spans="1:9" ht="42.75" customHeight="1">
      <c r="A251" s="157" t="s">
        <v>712</v>
      </c>
      <c r="B251" s="158" t="s">
        <v>691</v>
      </c>
      <c r="C251" s="158" t="s">
        <v>413</v>
      </c>
      <c r="D251" s="158" t="s">
        <v>417</v>
      </c>
      <c r="E251" s="158" t="s">
        <v>713</v>
      </c>
      <c r="F251" s="158" t="s">
        <v>511</v>
      </c>
      <c r="G251" s="159">
        <f>G252</f>
        <v>1625.6</v>
      </c>
      <c r="H251" s="159">
        <f>H252</f>
        <v>1131.9</v>
      </c>
      <c r="I251" s="160">
        <f t="shared" si="13"/>
        <v>69.6296751968504</v>
      </c>
    </row>
    <row r="252" spans="1:9" ht="42.75" customHeight="1">
      <c r="A252" s="157" t="s">
        <v>651</v>
      </c>
      <c r="B252" s="158" t="s">
        <v>691</v>
      </c>
      <c r="C252" s="158" t="s">
        <v>413</v>
      </c>
      <c r="D252" s="158" t="s">
        <v>417</v>
      </c>
      <c r="E252" s="158" t="s">
        <v>713</v>
      </c>
      <c r="F252" s="158" t="s">
        <v>508</v>
      </c>
      <c r="G252" s="159">
        <v>1625.6</v>
      </c>
      <c r="H252" s="162">
        <v>1131.9</v>
      </c>
      <c r="I252" s="160">
        <f t="shared" si="13"/>
        <v>69.6296751968504</v>
      </c>
    </row>
    <row r="253" spans="1:9" ht="30" customHeight="1">
      <c r="A253" s="157" t="s">
        <v>714</v>
      </c>
      <c r="B253" s="158" t="s">
        <v>691</v>
      </c>
      <c r="C253" s="158" t="s">
        <v>413</v>
      </c>
      <c r="D253" s="158" t="s">
        <v>417</v>
      </c>
      <c r="E253" s="158" t="s">
        <v>715</v>
      </c>
      <c r="F253" s="158" t="s">
        <v>508</v>
      </c>
      <c r="G253" s="159">
        <f>G254</f>
        <v>134476</v>
      </c>
      <c r="H253" s="159">
        <f>H254</f>
        <v>33609</v>
      </c>
      <c r="I253" s="160">
        <f t="shared" si="13"/>
        <v>24.99256372884381</v>
      </c>
    </row>
    <row r="254" spans="1:9" ht="30" customHeight="1">
      <c r="A254" s="157" t="s">
        <v>651</v>
      </c>
      <c r="B254" s="158" t="s">
        <v>691</v>
      </c>
      <c r="C254" s="158" t="s">
        <v>413</v>
      </c>
      <c r="D254" s="158" t="s">
        <v>417</v>
      </c>
      <c r="E254" s="158" t="s">
        <v>715</v>
      </c>
      <c r="F254" s="158" t="s">
        <v>508</v>
      </c>
      <c r="G254" s="159">
        <v>134476</v>
      </c>
      <c r="H254" s="164">
        <v>33609</v>
      </c>
      <c r="I254" s="160">
        <f t="shared" si="13"/>
        <v>24.99256372884381</v>
      </c>
    </row>
    <row r="255" spans="1:9" ht="17.25" customHeight="1">
      <c r="A255" s="157" t="s">
        <v>716</v>
      </c>
      <c r="B255" s="158" t="s">
        <v>691</v>
      </c>
      <c r="C255" s="158" t="s">
        <v>413</v>
      </c>
      <c r="D255" s="158" t="s">
        <v>419</v>
      </c>
      <c r="E255" s="158" t="s">
        <v>510</v>
      </c>
      <c r="F255" s="158" t="s">
        <v>511</v>
      </c>
      <c r="G255" s="159">
        <f>G256+G258</f>
        <v>1857.1999999999998</v>
      </c>
      <c r="H255" s="159">
        <f>H256+H258</f>
        <v>272.7</v>
      </c>
      <c r="I255" s="160">
        <f t="shared" si="13"/>
        <v>14.683394357096704</v>
      </c>
    </row>
    <row r="256" spans="1:9" ht="17.25" customHeight="1">
      <c r="A256" s="161" t="s">
        <v>717</v>
      </c>
      <c r="B256" s="158" t="s">
        <v>691</v>
      </c>
      <c r="C256" s="158" t="s">
        <v>413</v>
      </c>
      <c r="D256" s="158" t="s">
        <v>419</v>
      </c>
      <c r="E256" s="158" t="s">
        <v>718</v>
      </c>
      <c r="F256" s="207" t="s">
        <v>511</v>
      </c>
      <c r="G256" s="159">
        <f>G257</f>
        <v>746.4</v>
      </c>
      <c r="H256" s="159">
        <f>H257</f>
        <v>40.4</v>
      </c>
      <c r="I256" s="160">
        <f t="shared" si="13"/>
        <v>5.412647374062165</v>
      </c>
    </row>
    <row r="257" spans="1:9" ht="17.25" customHeight="1">
      <c r="A257" s="161" t="s">
        <v>540</v>
      </c>
      <c r="B257" s="158" t="s">
        <v>691</v>
      </c>
      <c r="C257" s="158" t="s">
        <v>413</v>
      </c>
      <c r="D257" s="158" t="s">
        <v>419</v>
      </c>
      <c r="E257" s="158" t="s">
        <v>718</v>
      </c>
      <c r="F257" s="207" t="s">
        <v>517</v>
      </c>
      <c r="G257" s="159">
        <v>746.4</v>
      </c>
      <c r="H257" s="159">
        <v>40.4</v>
      </c>
      <c r="I257" s="160">
        <f t="shared" si="13"/>
        <v>5.412647374062165</v>
      </c>
    </row>
    <row r="258" spans="1:9" ht="32.25" customHeight="1">
      <c r="A258" s="157" t="s">
        <v>719</v>
      </c>
      <c r="B258" s="158" t="s">
        <v>691</v>
      </c>
      <c r="C258" s="158" t="s">
        <v>413</v>
      </c>
      <c r="D258" s="158" t="s">
        <v>419</v>
      </c>
      <c r="E258" s="158" t="s">
        <v>720</v>
      </c>
      <c r="F258" s="158" t="s">
        <v>511</v>
      </c>
      <c r="G258" s="159">
        <f>G259</f>
        <v>1110.8</v>
      </c>
      <c r="H258" s="159">
        <f>H259</f>
        <v>232.3</v>
      </c>
      <c r="I258" s="160">
        <f t="shared" si="13"/>
        <v>20.91285559956788</v>
      </c>
    </row>
    <row r="259" spans="1:9" ht="33" customHeight="1">
      <c r="A259" s="157" t="s">
        <v>575</v>
      </c>
      <c r="B259" s="158" t="s">
        <v>691</v>
      </c>
      <c r="C259" s="158" t="s">
        <v>413</v>
      </c>
      <c r="D259" s="158" t="s">
        <v>419</v>
      </c>
      <c r="E259" s="158" t="s">
        <v>721</v>
      </c>
      <c r="F259" s="158" t="s">
        <v>511</v>
      </c>
      <c r="G259" s="159">
        <f>G260</f>
        <v>1110.8</v>
      </c>
      <c r="H259" s="159">
        <f>H260</f>
        <v>232.3</v>
      </c>
      <c r="I259" s="160">
        <f t="shared" si="13"/>
        <v>20.91285559956788</v>
      </c>
    </row>
    <row r="260" spans="1:9" ht="35.25" customHeight="1">
      <c r="A260" s="157" t="s">
        <v>651</v>
      </c>
      <c r="B260" s="158" t="s">
        <v>691</v>
      </c>
      <c r="C260" s="158" t="s">
        <v>413</v>
      </c>
      <c r="D260" s="158" t="s">
        <v>419</v>
      </c>
      <c r="E260" s="158" t="s">
        <v>721</v>
      </c>
      <c r="F260" s="158" t="s">
        <v>508</v>
      </c>
      <c r="G260" s="159">
        <v>1110.8</v>
      </c>
      <c r="H260" s="162">
        <v>232.3</v>
      </c>
      <c r="I260" s="160">
        <f t="shared" si="13"/>
        <v>20.91285559956788</v>
      </c>
    </row>
    <row r="261" spans="1:9" ht="15">
      <c r="A261" s="157" t="s">
        <v>422</v>
      </c>
      <c r="B261" s="158" t="s">
        <v>691</v>
      </c>
      <c r="C261" s="158" t="s">
        <v>413</v>
      </c>
      <c r="D261" s="158" t="s">
        <v>421</v>
      </c>
      <c r="E261" s="158" t="s">
        <v>722</v>
      </c>
      <c r="F261" s="158" t="s">
        <v>511</v>
      </c>
      <c r="G261" s="159">
        <f>G262+G265+G270+G272</f>
        <v>29216.6</v>
      </c>
      <c r="H261" s="159">
        <f>H262+H265+H270+H272</f>
        <v>5847.700000000001</v>
      </c>
      <c r="I261" s="160">
        <f t="shared" si="13"/>
        <v>20.014991477447754</v>
      </c>
    </row>
    <row r="262" spans="1:9" ht="79.5" customHeight="1">
      <c r="A262" s="161" t="s">
        <v>512</v>
      </c>
      <c r="B262" s="158" t="s">
        <v>691</v>
      </c>
      <c r="C262" s="158" t="s">
        <v>413</v>
      </c>
      <c r="D262" s="158" t="s">
        <v>421</v>
      </c>
      <c r="E262" s="158" t="s">
        <v>515</v>
      </c>
      <c r="F262" s="158" t="s">
        <v>511</v>
      </c>
      <c r="G262" s="159">
        <f>G263</f>
        <v>5165</v>
      </c>
      <c r="H262" s="159">
        <f>H263</f>
        <v>892.2</v>
      </c>
      <c r="I262" s="160">
        <f t="shared" si="13"/>
        <v>17.27395934172314</v>
      </c>
    </row>
    <row r="263" spans="1:9" ht="15">
      <c r="A263" s="161" t="s">
        <v>514</v>
      </c>
      <c r="B263" s="158" t="s">
        <v>691</v>
      </c>
      <c r="C263" s="158" t="s">
        <v>413</v>
      </c>
      <c r="D263" s="158" t="s">
        <v>421</v>
      </c>
      <c r="E263" s="158" t="s">
        <v>515</v>
      </c>
      <c r="F263" s="158" t="s">
        <v>511</v>
      </c>
      <c r="G263" s="159">
        <f>G264</f>
        <v>5165</v>
      </c>
      <c r="H263" s="159">
        <f>H264</f>
        <v>892.2</v>
      </c>
      <c r="I263" s="160">
        <f t="shared" si="13"/>
        <v>17.27395934172314</v>
      </c>
    </row>
    <row r="264" spans="1:9" ht="30">
      <c r="A264" s="161" t="s">
        <v>540</v>
      </c>
      <c r="B264" s="158" t="s">
        <v>691</v>
      </c>
      <c r="C264" s="158" t="s">
        <v>413</v>
      </c>
      <c r="D264" s="158" t="s">
        <v>421</v>
      </c>
      <c r="E264" s="158" t="s">
        <v>515</v>
      </c>
      <c r="F264" s="158" t="s">
        <v>517</v>
      </c>
      <c r="G264" s="159">
        <v>5165</v>
      </c>
      <c r="H264" s="162">
        <v>892.2</v>
      </c>
      <c r="I264" s="160">
        <f t="shared" si="13"/>
        <v>17.27395934172314</v>
      </c>
    </row>
    <row r="265" spans="1:9" ht="94.5" customHeight="1">
      <c r="A265" s="157" t="s">
        <v>723</v>
      </c>
      <c r="B265" s="158" t="s">
        <v>691</v>
      </c>
      <c r="C265" s="158" t="s">
        <v>413</v>
      </c>
      <c r="D265" s="158" t="s">
        <v>421</v>
      </c>
      <c r="E265" s="158" t="s">
        <v>724</v>
      </c>
      <c r="F265" s="158" t="s">
        <v>511</v>
      </c>
      <c r="G265" s="159">
        <f>G266</f>
        <v>15526.6</v>
      </c>
      <c r="H265" s="159">
        <f>H266</f>
        <v>3238.6</v>
      </c>
      <c r="I265" s="160">
        <f t="shared" si="13"/>
        <v>20.85839784627671</v>
      </c>
    </row>
    <row r="266" spans="1:9" ht="32.25" customHeight="1">
      <c r="A266" s="157" t="s">
        <v>575</v>
      </c>
      <c r="B266" s="158" t="s">
        <v>691</v>
      </c>
      <c r="C266" s="158" t="s">
        <v>413</v>
      </c>
      <c r="D266" s="158" t="s">
        <v>421</v>
      </c>
      <c r="E266" s="158" t="s">
        <v>725</v>
      </c>
      <c r="F266" s="158" t="s">
        <v>511</v>
      </c>
      <c r="G266" s="159">
        <f>G268</f>
        <v>15526.6</v>
      </c>
      <c r="H266" s="159">
        <f>H268</f>
        <v>3238.6</v>
      </c>
      <c r="I266" s="160">
        <f t="shared" si="13"/>
        <v>20.85839784627671</v>
      </c>
    </row>
    <row r="267" spans="1:9" ht="33" customHeight="1" hidden="1">
      <c r="A267" s="157" t="s">
        <v>726</v>
      </c>
      <c r="B267" s="158" t="s">
        <v>691</v>
      </c>
      <c r="C267" s="158" t="s">
        <v>413</v>
      </c>
      <c r="D267" s="158" t="s">
        <v>421</v>
      </c>
      <c r="E267" s="158" t="s">
        <v>537</v>
      </c>
      <c r="F267" s="158" t="s">
        <v>727</v>
      </c>
      <c r="G267" s="159" t="e">
        <f>#REF!+#REF!+#REF!</f>
        <v>#REF!</v>
      </c>
      <c r="H267" s="149"/>
      <c r="I267" s="160" t="e">
        <f aca="true" t="shared" si="16" ref="I267:I330">H267/G267*100</f>
        <v>#REF!</v>
      </c>
    </row>
    <row r="268" spans="1:9" ht="37.5" customHeight="1">
      <c r="A268" s="157" t="s">
        <v>683</v>
      </c>
      <c r="B268" s="158" t="s">
        <v>691</v>
      </c>
      <c r="C268" s="158" t="s">
        <v>413</v>
      </c>
      <c r="D268" s="158" t="s">
        <v>421</v>
      </c>
      <c r="E268" s="158" t="s">
        <v>725</v>
      </c>
      <c r="F268" s="158" t="s">
        <v>508</v>
      </c>
      <c r="G268" s="159">
        <v>15526.6</v>
      </c>
      <c r="H268" s="162">
        <v>3238.6</v>
      </c>
      <c r="I268" s="160">
        <f t="shared" si="16"/>
        <v>20.85839784627671</v>
      </c>
    </row>
    <row r="269" spans="1:9" ht="37.5" customHeight="1">
      <c r="A269" s="161" t="s">
        <v>728</v>
      </c>
      <c r="B269" s="158" t="s">
        <v>691</v>
      </c>
      <c r="C269" s="158" t="s">
        <v>413</v>
      </c>
      <c r="D269" s="158" t="s">
        <v>421</v>
      </c>
      <c r="E269" s="158" t="s">
        <v>729</v>
      </c>
      <c r="F269" s="158" t="s">
        <v>511</v>
      </c>
      <c r="G269" s="159">
        <f>G270</f>
        <v>2056.1</v>
      </c>
      <c r="H269" s="159">
        <f>H270</f>
        <v>686.3</v>
      </c>
      <c r="I269" s="160">
        <f t="shared" si="16"/>
        <v>33.37872671562667</v>
      </c>
    </row>
    <row r="270" spans="1:9" ht="57" customHeight="1">
      <c r="A270" s="161" t="s">
        <v>730</v>
      </c>
      <c r="B270" s="158" t="s">
        <v>691</v>
      </c>
      <c r="C270" s="158" t="s">
        <v>413</v>
      </c>
      <c r="D270" s="158" t="s">
        <v>421</v>
      </c>
      <c r="E270" s="158" t="s">
        <v>731</v>
      </c>
      <c r="F270" s="158" t="s">
        <v>511</v>
      </c>
      <c r="G270" s="159">
        <f>G271</f>
        <v>2056.1</v>
      </c>
      <c r="H270" s="159">
        <f>H271</f>
        <v>686.3</v>
      </c>
      <c r="I270" s="160">
        <f t="shared" si="16"/>
        <v>33.37872671562667</v>
      </c>
    </row>
    <row r="271" spans="1:9" ht="37.5" customHeight="1">
      <c r="A271" s="161" t="s">
        <v>540</v>
      </c>
      <c r="B271" s="158" t="s">
        <v>691</v>
      </c>
      <c r="C271" s="158" t="s">
        <v>413</v>
      </c>
      <c r="D271" s="158" t="s">
        <v>421</v>
      </c>
      <c r="E271" s="158" t="s">
        <v>731</v>
      </c>
      <c r="F271" s="158" t="s">
        <v>517</v>
      </c>
      <c r="G271" s="159">
        <v>2056.1</v>
      </c>
      <c r="H271" s="162">
        <v>686.3</v>
      </c>
      <c r="I271" s="160">
        <f t="shared" si="16"/>
        <v>33.37872671562667</v>
      </c>
    </row>
    <row r="272" spans="1:9" ht="37.5" customHeight="1">
      <c r="A272" s="157" t="s">
        <v>633</v>
      </c>
      <c r="B272" s="158" t="s">
        <v>691</v>
      </c>
      <c r="C272" s="158" t="s">
        <v>413</v>
      </c>
      <c r="D272" s="158" t="s">
        <v>421</v>
      </c>
      <c r="E272" s="158" t="s">
        <v>537</v>
      </c>
      <c r="F272" s="158" t="s">
        <v>511</v>
      </c>
      <c r="G272" s="159">
        <f>G273+G275+G277+G279+G281+G283+G285+G287</f>
        <v>6468.9</v>
      </c>
      <c r="H272" s="159">
        <f>H273+H275+H277+H279+H281+H283+H285+H287</f>
        <v>1030.6</v>
      </c>
      <c r="I272" s="160">
        <f t="shared" si="16"/>
        <v>15.93161124766189</v>
      </c>
    </row>
    <row r="273" spans="1:9" ht="26.25" customHeight="1">
      <c r="A273" s="157" t="s">
        <v>732</v>
      </c>
      <c r="B273" s="158" t="s">
        <v>691</v>
      </c>
      <c r="C273" s="158" t="s">
        <v>413</v>
      </c>
      <c r="D273" s="158" t="s">
        <v>421</v>
      </c>
      <c r="E273" s="158" t="s">
        <v>733</v>
      </c>
      <c r="F273" s="158" t="s">
        <v>511</v>
      </c>
      <c r="G273" s="159">
        <f>G274</f>
        <v>402</v>
      </c>
      <c r="H273" s="159">
        <f>H274</f>
        <v>72.8</v>
      </c>
      <c r="I273" s="160">
        <f t="shared" si="16"/>
        <v>18.109452736318406</v>
      </c>
    </row>
    <row r="274" spans="1:9" ht="37.5" customHeight="1">
      <c r="A274" s="166" t="s">
        <v>540</v>
      </c>
      <c r="B274" s="158" t="s">
        <v>691</v>
      </c>
      <c r="C274" s="158" t="s">
        <v>413</v>
      </c>
      <c r="D274" s="158" t="s">
        <v>421</v>
      </c>
      <c r="E274" s="158" t="s">
        <v>733</v>
      </c>
      <c r="F274" s="158" t="s">
        <v>517</v>
      </c>
      <c r="G274" s="159">
        <v>402</v>
      </c>
      <c r="H274" s="162">
        <v>72.8</v>
      </c>
      <c r="I274" s="160">
        <f t="shared" si="16"/>
        <v>18.109452736318406</v>
      </c>
    </row>
    <row r="275" spans="1:9" ht="45" customHeight="1">
      <c r="A275" s="157" t="s">
        <v>734</v>
      </c>
      <c r="B275" s="158" t="s">
        <v>691</v>
      </c>
      <c r="C275" s="158" t="s">
        <v>413</v>
      </c>
      <c r="D275" s="158" t="s">
        <v>421</v>
      </c>
      <c r="E275" s="158" t="s">
        <v>735</v>
      </c>
      <c r="F275" s="158" t="s">
        <v>511</v>
      </c>
      <c r="G275" s="159">
        <f>G276</f>
        <v>400</v>
      </c>
      <c r="H275" s="159">
        <f>H276</f>
        <v>0</v>
      </c>
      <c r="I275" s="160">
        <f t="shared" si="16"/>
        <v>0</v>
      </c>
    </row>
    <row r="276" spans="1:9" ht="37.5" customHeight="1">
      <c r="A276" s="166" t="s">
        <v>540</v>
      </c>
      <c r="B276" s="158" t="s">
        <v>691</v>
      </c>
      <c r="C276" s="158" t="s">
        <v>413</v>
      </c>
      <c r="D276" s="158" t="s">
        <v>421</v>
      </c>
      <c r="E276" s="158" t="s">
        <v>735</v>
      </c>
      <c r="F276" s="158" t="s">
        <v>517</v>
      </c>
      <c r="G276" s="159">
        <v>400</v>
      </c>
      <c r="H276" s="171">
        <v>0</v>
      </c>
      <c r="I276" s="160">
        <f t="shared" si="16"/>
        <v>0</v>
      </c>
    </row>
    <row r="277" spans="1:9" ht="37.5" customHeight="1">
      <c r="A277" s="157" t="s">
        <v>736</v>
      </c>
      <c r="B277" s="158" t="s">
        <v>691</v>
      </c>
      <c r="C277" s="158" t="s">
        <v>413</v>
      </c>
      <c r="D277" s="158" t="s">
        <v>421</v>
      </c>
      <c r="E277" s="158" t="s">
        <v>737</v>
      </c>
      <c r="F277" s="158" t="s">
        <v>511</v>
      </c>
      <c r="G277" s="159">
        <f>G278</f>
        <v>1863.2</v>
      </c>
      <c r="H277" s="159">
        <f>H278</f>
        <v>221.9</v>
      </c>
      <c r="I277" s="160">
        <f t="shared" si="16"/>
        <v>11.909617861743238</v>
      </c>
    </row>
    <row r="278" spans="1:9" ht="37.5" customHeight="1">
      <c r="A278" s="161" t="s">
        <v>540</v>
      </c>
      <c r="B278" s="158" t="s">
        <v>691</v>
      </c>
      <c r="C278" s="158" t="s">
        <v>413</v>
      </c>
      <c r="D278" s="158" t="s">
        <v>421</v>
      </c>
      <c r="E278" s="158" t="s">
        <v>737</v>
      </c>
      <c r="F278" s="158" t="s">
        <v>517</v>
      </c>
      <c r="G278" s="159">
        <v>1863.2</v>
      </c>
      <c r="H278" s="162">
        <v>221.9</v>
      </c>
      <c r="I278" s="160">
        <f t="shared" si="16"/>
        <v>11.909617861743238</v>
      </c>
    </row>
    <row r="279" spans="1:9" ht="37.5" customHeight="1">
      <c r="A279" s="157" t="s">
        <v>738</v>
      </c>
      <c r="B279" s="158" t="s">
        <v>691</v>
      </c>
      <c r="C279" s="158" t="s">
        <v>413</v>
      </c>
      <c r="D279" s="158" t="s">
        <v>421</v>
      </c>
      <c r="E279" s="158" t="s">
        <v>739</v>
      </c>
      <c r="F279" s="158" t="s">
        <v>511</v>
      </c>
      <c r="G279" s="159">
        <f>G280</f>
        <v>2324.5</v>
      </c>
      <c r="H279" s="159">
        <f>H280</f>
        <v>469.7</v>
      </c>
      <c r="I279" s="160">
        <f t="shared" si="16"/>
        <v>20.2064960206496</v>
      </c>
    </row>
    <row r="280" spans="1:9" ht="37.5" customHeight="1">
      <c r="A280" s="161" t="s">
        <v>540</v>
      </c>
      <c r="B280" s="158" t="s">
        <v>691</v>
      </c>
      <c r="C280" s="158" t="s">
        <v>413</v>
      </c>
      <c r="D280" s="158" t="s">
        <v>421</v>
      </c>
      <c r="E280" s="158" t="s">
        <v>739</v>
      </c>
      <c r="F280" s="158" t="s">
        <v>517</v>
      </c>
      <c r="G280" s="159">
        <v>2324.5</v>
      </c>
      <c r="H280" s="162">
        <v>469.7</v>
      </c>
      <c r="I280" s="160">
        <f t="shared" si="16"/>
        <v>20.2064960206496</v>
      </c>
    </row>
    <row r="281" spans="1:9" ht="37.5" customHeight="1">
      <c r="A281" s="157" t="s">
        <v>740</v>
      </c>
      <c r="B281" s="158" t="s">
        <v>691</v>
      </c>
      <c r="C281" s="158" t="s">
        <v>413</v>
      </c>
      <c r="D281" s="158" t="s">
        <v>421</v>
      </c>
      <c r="E281" s="158" t="s">
        <v>741</v>
      </c>
      <c r="F281" s="158" t="s">
        <v>511</v>
      </c>
      <c r="G281" s="159">
        <f>G282</f>
        <v>916.2</v>
      </c>
      <c r="H281" s="159">
        <f>H282</f>
        <v>266.2</v>
      </c>
      <c r="I281" s="160">
        <f t="shared" si="16"/>
        <v>29.05479153023357</v>
      </c>
    </row>
    <row r="282" spans="1:9" ht="37.5" customHeight="1">
      <c r="A282" s="161" t="s">
        <v>540</v>
      </c>
      <c r="B282" s="158" t="s">
        <v>691</v>
      </c>
      <c r="C282" s="158" t="s">
        <v>413</v>
      </c>
      <c r="D282" s="158" t="s">
        <v>421</v>
      </c>
      <c r="E282" s="158" t="s">
        <v>741</v>
      </c>
      <c r="F282" s="158" t="s">
        <v>517</v>
      </c>
      <c r="G282" s="159">
        <v>916.2</v>
      </c>
      <c r="H282" s="162">
        <v>266.2</v>
      </c>
      <c r="I282" s="160">
        <f t="shared" si="16"/>
        <v>29.05479153023357</v>
      </c>
    </row>
    <row r="283" spans="1:9" ht="37.5" customHeight="1">
      <c r="A283" s="157" t="s">
        <v>742</v>
      </c>
      <c r="B283" s="158" t="s">
        <v>691</v>
      </c>
      <c r="C283" s="158" t="s">
        <v>413</v>
      </c>
      <c r="D283" s="158" t="s">
        <v>421</v>
      </c>
      <c r="E283" s="158" t="s">
        <v>743</v>
      </c>
      <c r="F283" s="158" t="s">
        <v>511</v>
      </c>
      <c r="G283" s="159">
        <f>G284</f>
        <v>63</v>
      </c>
      <c r="H283" s="159">
        <f>H284</f>
        <v>0</v>
      </c>
      <c r="I283" s="160">
        <f t="shared" si="16"/>
        <v>0</v>
      </c>
    </row>
    <row r="284" spans="1:9" ht="37.5" customHeight="1">
      <c r="A284" s="161" t="s">
        <v>540</v>
      </c>
      <c r="B284" s="158" t="s">
        <v>691</v>
      </c>
      <c r="C284" s="158" t="s">
        <v>413</v>
      </c>
      <c r="D284" s="158" t="s">
        <v>421</v>
      </c>
      <c r="E284" s="158" t="s">
        <v>743</v>
      </c>
      <c r="F284" s="158" t="s">
        <v>517</v>
      </c>
      <c r="G284" s="159">
        <v>63</v>
      </c>
      <c r="H284" s="171">
        <v>0</v>
      </c>
      <c r="I284" s="160">
        <f t="shared" si="16"/>
        <v>0</v>
      </c>
    </row>
    <row r="285" spans="1:9" ht="57.75" customHeight="1">
      <c r="A285" s="175" t="s">
        <v>744</v>
      </c>
      <c r="B285" s="158" t="s">
        <v>691</v>
      </c>
      <c r="C285" s="158" t="s">
        <v>413</v>
      </c>
      <c r="D285" s="158" t="s">
        <v>421</v>
      </c>
      <c r="E285" s="158" t="s">
        <v>745</v>
      </c>
      <c r="F285" s="158" t="s">
        <v>511</v>
      </c>
      <c r="G285" s="159">
        <f>G286</f>
        <v>400</v>
      </c>
      <c r="H285" s="159">
        <f>H286</f>
        <v>0</v>
      </c>
      <c r="I285" s="160">
        <f t="shared" si="16"/>
        <v>0</v>
      </c>
    </row>
    <row r="286" spans="1:9" ht="40.5" customHeight="1">
      <c r="A286" s="161" t="s">
        <v>540</v>
      </c>
      <c r="B286" s="158" t="s">
        <v>691</v>
      </c>
      <c r="C286" s="158" t="s">
        <v>413</v>
      </c>
      <c r="D286" s="158" t="s">
        <v>421</v>
      </c>
      <c r="E286" s="158" t="s">
        <v>745</v>
      </c>
      <c r="F286" s="158" t="s">
        <v>517</v>
      </c>
      <c r="G286" s="159">
        <v>400</v>
      </c>
      <c r="H286" s="164">
        <v>0</v>
      </c>
      <c r="I286" s="160">
        <f t="shared" si="16"/>
        <v>0</v>
      </c>
    </row>
    <row r="287" spans="1:9" ht="30.75" customHeight="1">
      <c r="A287" s="175" t="s">
        <v>746</v>
      </c>
      <c r="B287" s="158" t="s">
        <v>691</v>
      </c>
      <c r="C287" s="158" t="s">
        <v>413</v>
      </c>
      <c r="D287" s="158" t="s">
        <v>421</v>
      </c>
      <c r="E287" s="158" t="s">
        <v>747</v>
      </c>
      <c r="F287" s="158" t="s">
        <v>511</v>
      </c>
      <c r="G287" s="159">
        <f>G288</f>
        <v>100</v>
      </c>
      <c r="H287" s="159">
        <f>H288</f>
        <v>0</v>
      </c>
      <c r="I287" s="160">
        <f t="shared" si="16"/>
        <v>0</v>
      </c>
    </row>
    <row r="288" spans="1:9" ht="37.5" customHeight="1">
      <c r="A288" s="161" t="s">
        <v>540</v>
      </c>
      <c r="B288" s="158" t="s">
        <v>691</v>
      </c>
      <c r="C288" s="158" t="s">
        <v>413</v>
      </c>
      <c r="D288" s="158" t="s">
        <v>421</v>
      </c>
      <c r="E288" s="158" t="s">
        <v>747</v>
      </c>
      <c r="F288" s="158" t="s">
        <v>517</v>
      </c>
      <c r="G288" s="159">
        <v>100</v>
      </c>
      <c r="H288" s="164">
        <v>0</v>
      </c>
      <c r="I288" s="160">
        <f t="shared" si="16"/>
        <v>0</v>
      </c>
    </row>
    <row r="289" spans="1:9" ht="24.75" customHeight="1">
      <c r="A289" s="157" t="s">
        <v>586</v>
      </c>
      <c r="B289" s="158" t="s">
        <v>691</v>
      </c>
      <c r="C289" s="158" t="s">
        <v>443</v>
      </c>
      <c r="D289" s="158" t="s">
        <v>449</v>
      </c>
      <c r="E289" s="158" t="s">
        <v>510</v>
      </c>
      <c r="F289" s="158" t="s">
        <v>511</v>
      </c>
      <c r="G289" s="159">
        <f>G290</f>
        <v>18481.3</v>
      </c>
      <c r="H289" s="159">
        <f>H290</f>
        <v>4807.1</v>
      </c>
      <c r="I289" s="160">
        <f t="shared" si="16"/>
        <v>26.01061613631076</v>
      </c>
    </row>
    <row r="290" spans="1:9" ht="22.5" customHeight="1">
      <c r="A290" s="157" t="s">
        <v>450</v>
      </c>
      <c r="B290" s="158" t="s">
        <v>691</v>
      </c>
      <c r="C290" s="158" t="s">
        <v>443</v>
      </c>
      <c r="D290" s="158" t="s">
        <v>449</v>
      </c>
      <c r="E290" s="158" t="s">
        <v>510</v>
      </c>
      <c r="F290" s="158" t="s">
        <v>511</v>
      </c>
      <c r="G290" s="159">
        <f>G291+G296+G303</f>
        <v>18481.3</v>
      </c>
      <c r="H290" s="159">
        <f>H291+H296+H303</f>
        <v>4807.1</v>
      </c>
      <c r="I290" s="160">
        <f t="shared" si="16"/>
        <v>26.01061613631076</v>
      </c>
    </row>
    <row r="291" spans="1:9" ht="78.75" customHeight="1">
      <c r="A291" s="208" t="s">
        <v>748</v>
      </c>
      <c r="B291" s="158" t="s">
        <v>691</v>
      </c>
      <c r="C291" s="158" t="s">
        <v>443</v>
      </c>
      <c r="D291" s="158" t="s">
        <v>449</v>
      </c>
      <c r="E291" s="183">
        <v>5201000</v>
      </c>
      <c r="F291" s="158" t="s">
        <v>592</v>
      </c>
      <c r="G291" s="159">
        <f>G294</f>
        <v>7429.1</v>
      </c>
      <c r="H291" s="159">
        <f>H294</f>
        <v>981.1</v>
      </c>
      <c r="I291" s="160">
        <f t="shared" si="16"/>
        <v>13.20617571442032</v>
      </c>
    </row>
    <row r="292" spans="1:9" ht="87.75" customHeight="1" hidden="1">
      <c r="A292" s="208" t="s">
        <v>749</v>
      </c>
      <c r="B292" s="158" t="s">
        <v>691</v>
      </c>
      <c r="C292" s="158" t="s">
        <v>443</v>
      </c>
      <c r="D292" s="158" t="s">
        <v>449</v>
      </c>
      <c r="E292" s="183">
        <v>5201001</v>
      </c>
      <c r="F292" s="158" t="s">
        <v>592</v>
      </c>
      <c r="G292" s="159">
        <f>G293</f>
        <v>0</v>
      </c>
      <c r="H292" s="149"/>
      <c r="I292" s="160" t="e">
        <f t="shared" si="16"/>
        <v>#DIV/0!</v>
      </c>
    </row>
    <row r="293" spans="1:9" ht="37.5" customHeight="1" hidden="1">
      <c r="A293" s="157" t="s">
        <v>591</v>
      </c>
      <c r="B293" s="158" t="s">
        <v>691</v>
      </c>
      <c r="C293" s="158" t="s">
        <v>443</v>
      </c>
      <c r="D293" s="158" t="s">
        <v>449</v>
      </c>
      <c r="E293" s="183">
        <v>5201001</v>
      </c>
      <c r="F293" s="158" t="s">
        <v>592</v>
      </c>
      <c r="G293" s="159"/>
      <c r="H293" s="149"/>
      <c r="I293" s="160" t="e">
        <f t="shared" si="16"/>
        <v>#DIV/0!</v>
      </c>
    </row>
    <row r="294" spans="1:9" ht="94.5" customHeight="1">
      <c r="A294" s="208" t="s">
        <v>750</v>
      </c>
      <c r="B294" s="158" t="s">
        <v>691</v>
      </c>
      <c r="C294" s="158" t="s">
        <v>443</v>
      </c>
      <c r="D294" s="158" t="s">
        <v>449</v>
      </c>
      <c r="E294" s="183">
        <v>5201002</v>
      </c>
      <c r="F294" s="158" t="s">
        <v>592</v>
      </c>
      <c r="G294" s="159">
        <f>G295</f>
        <v>7429.1</v>
      </c>
      <c r="H294" s="159">
        <f>H295</f>
        <v>981.1</v>
      </c>
      <c r="I294" s="160">
        <f t="shared" si="16"/>
        <v>13.20617571442032</v>
      </c>
    </row>
    <row r="295" spans="1:9" ht="37.5" customHeight="1">
      <c r="A295" s="157" t="s">
        <v>591</v>
      </c>
      <c r="B295" s="158" t="s">
        <v>691</v>
      </c>
      <c r="C295" s="158" t="s">
        <v>443</v>
      </c>
      <c r="D295" s="158" t="s">
        <v>449</v>
      </c>
      <c r="E295" s="183">
        <v>5201002</v>
      </c>
      <c r="F295" s="158" t="s">
        <v>592</v>
      </c>
      <c r="G295" s="159">
        <v>7429.1</v>
      </c>
      <c r="H295" s="162">
        <v>981.1</v>
      </c>
      <c r="I295" s="160">
        <f t="shared" si="16"/>
        <v>13.20617571442032</v>
      </c>
    </row>
    <row r="296" spans="1:9" ht="66" customHeight="1">
      <c r="A296" s="186" t="s">
        <v>751</v>
      </c>
      <c r="B296" s="187" t="s">
        <v>691</v>
      </c>
      <c r="C296" s="158" t="s">
        <v>443</v>
      </c>
      <c r="D296" s="158" t="s">
        <v>449</v>
      </c>
      <c r="E296" s="209">
        <v>5201302</v>
      </c>
      <c r="F296" s="187" t="s">
        <v>511</v>
      </c>
      <c r="G296" s="159">
        <f>G297+G299+G301</f>
        <v>10920.9</v>
      </c>
      <c r="H296" s="159">
        <f>H297+H299+H301</f>
        <v>3826</v>
      </c>
      <c r="I296" s="160">
        <f t="shared" si="16"/>
        <v>35.03374264025859</v>
      </c>
    </row>
    <row r="297" spans="1:9" ht="37.5" customHeight="1">
      <c r="A297" s="186" t="s">
        <v>752</v>
      </c>
      <c r="B297" s="187" t="s">
        <v>691</v>
      </c>
      <c r="C297" s="158" t="s">
        <v>443</v>
      </c>
      <c r="D297" s="158" t="s">
        <v>449</v>
      </c>
      <c r="E297" s="209">
        <v>5201302</v>
      </c>
      <c r="F297" s="187" t="s">
        <v>511</v>
      </c>
      <c r="G297" s="159">
        <f>G298</f>
        <v>764.4</v>
      </c>
      <c r="H297" s="159">
        <f>H298</f>
        <v>212.1</v>
      </c>
      <c r="I297" s="160">
        <f t="shared" si="16"/>
        <v>27.747252747252748</v>
      </c>
    </row>
    <row r="298" spans="1:9" ht="28.5" customHeight="1">
      <c r="A298" s="157" t="s">
        <v>591</v>
      </c>
      <c r="B298" s="187" t="s">
        <v>691</v>
      </c>
      <c r="C298" s="158" t="s">
        <v>443</v>
      </c>
      <c r="D298" s="158" t="s">
        <v>449</v>
      </c>
      <c r="E298" s="209">
        <v>5201302</v>
      </c>
      <c r="F298" s="187" t="s">
        <v>592</v>
      </c>
      <c r="G298" s="159">
        <v>764.4</v>
      </c>
      <c r="H298" s="162">
        <v>212.1</v>
      </c>
      <c r="I298" s="160">
        <f t="shared" si="16"/>
        <v>27.747252747252748</v>
      </c>
    </row>
    <row r="299" spans="1:9" ht="37.5" customHeight="1">
      <c r="A299" s="186" t="s">
        <v>753</v>
      </c>
      <c r="B299" s="187" t="s">
        <v>691</v>
      </c>
      <c r="C299" s="158" t="s">
        <v>443</v>
      </c>
      <c r="D299" s="158" t="s">
        <v>449</v>
      </c>
      <c r="E299" s="209">
        <v>5201302</v>
      </c>
      <c r="F299" s="187" t="s">
        <v>511</v>
      </c>
      <c r="G299" s="159">
        <f>G300</f>
        <v>1621.6</v>
      </c>
      <c r="H299" s="159">
        <f>H300</f>
        <v>336.3</v>
      </c>
      <c r="I299" s="160">
        <f t="shared" si="16"/>
        <v>20.73877651702023</v>
      </c>
    </row>
    <row r="300" spans="1:9" ht="27.75" customHeight="1">
      <c r="A300" s="157" t="s">
        <v>591</v>
      </c>
      <c r="B300" s="169" t="s">
        <v>691</v>
      </c>
      <c r="C300" s="158" t="s">
        <v>443</v>
      </c>
      <c r="D300" s="158" t="s">
        <v>449</v>
      </c>
      <c r="E300" s="183">
        <v>5201302</v>
      </c>
      <c r="F300" s="169" t="s">
        <v>592</v>
      </c>
      <c r="G300" s="159">
        <v>1621.6</v>
      </c>
      <c r="H300" s="149">
        <v>336.3</v>
      </c>
      <c r="I300" s="160">
        <f t="shared" si="16"/>
        <v>20.73877651702023</v>
      </c>
    </row>
    <row r="301" spans="1:9" ht="37.5" customHeight="1">
      <c r="A301" s="157" t="s">
        <v>754</v>
      </c>
      <c r="B301" s="158" t="s">
        <v>691</v>
      </c>
      <c r="C301" s="158" t="s">
        <v>443</v>
      </c>
      <c r="D301" s="158" t="s">
        <v>449</v>
      </c>
      <c r="E301" s="183">
        <v>5201302</v>
      </c>
      <c r="F301" s="158" t="s">
        <v>511</v>
      </c>
      <c r="G301" s="159">
        <f>G302</f>
        <v>8534.9</v>
      </c>
      <c r="H301" s="159">
        <f>H302</f>
        <v>3277.6</v>
      </c>
      <c r="I301" s="160">
        <f t="shared" si="16"/>
        <v>38.402324573222884</v>
      </c>
    </row>
    <row r="302" spans="1:9" ht="24" customHeight="1">
      <c r="A302" s="157" t="s">
        <v>591</v>
      </c>
      <c r="B302" s="158" t="s">
        <v>691</v>
      </c>
      <c r="C302" s="158" t="s">
        <v>443</v>
      </c>
      <c r="D302" s="158" t="s">
        <v>449</v>
      </c>
      <c r="E302" s="183">
        <v>5201302</v>
      </c>
      <c r="F302" s="158" t="s">
        <v>592</v>
      </c>
      <c r="G302" s="159">
        <v>8534.9</v>
      </c>
      <c r="H302" s="162">
        <v>3277.6</v>
      </c>
      <c r="I302" s="160">
        <f t="shared" si="16"/>
        <v>38.402324573222884</v>
      </c>
    </row>
    <row r="303" spans="1:9" ht="51" customHeight="1">
      <c r="A303" s="157" t="s">
        <v>755</v>
      </c>
      <c r="B303" s="158" t="s">
        <v>691</v>
      </c>
      <c r="C303" s="158" t="s">
        <v>443</v>
      </c>
      <c r="D303" s="158" t="s">
        <v>449</v>
      </c>
      <c r="E303" s="183" t="s">
        <v>756</v>
      </c>
      <c r="F303" s="158" t="s">
        <v>511</v>
      </c>
      <c r="G303" s="159">
        <f>G304</f>
        <v>131.3</v>
      </c>
      <c r="H303" s="159">
        <f>H304</f>
        <v>0</v>
      </c>
      <c r="I303" s="160">
        <f t="shared" si="16"/>
        <v>0</v>
      </c>
    </row>
    <row r="304" spans="1:9" ht="37.5" customHeight="1">
      <c r="A304" s="157" t="s">
        <v>591</v>
      </c>
      <c r="B304" s="158" t="s">
        <v>691</v>
      </c>
      <c r="C304" s="158" t="s">
        <v>443</v>
      </c>
      <c r="D304" s="158" t="s">
        <v>449</v>
      </c>
      <c r="E304" s="183" t="s">
        <v>756</v>
      </c>
      <c r="F304" s="158" t="s">
        <v>592</v>
      </c>
      <c r="G304" s="159">
        <v>131.3</v>
      </c>
      <c r="H304" s="171">
        <v>0</v>
      </c>
      <c r="I304" s="160">
        <f t="shared" si="16"/>
        <v>0</v>
      </c>
    </row>
    <row r="305" spans="1:9" ht="28.5">
      <c r="A305" s="152" t="s">
        <v>0</v>
      </c>
      <c r="B305" s="153" t="s">
        <v>529</v>
      </c>
      <c r="C305" s="158"/>
      <c r="D305" s="169"/>
      <c r="E305" s="168"/>
      <c r="F305" s="158"/>
      <c r="G305" s="189">
        <f>G306+G311</f>
        <v>41321.3</v>
      </c>
      <c r="H305" s="155">
        <f>H306+H311</f>
        <v>9687.900000000001</v>
      </c>
      <c r="I305" s="156">
        <f t="shared" si="16"/>
        <v>23.44529334749875</v>
      </c>
    </row>
    <row r="306" spans="1:9" ht="14.25" customHeight="1">
      <c r="A306" s="157" t="s">
        <v>692</v>
      </c>
      <c r="B306" s="158" t="s">
        <v>529</v>
      </c>
      <c r="C306" s="158" t="s">
        <v>413</v>
      </c>
      <c r="D306" s="158" t="s">
        <v>417</v>
      </c>
      <c r="E306" s="158" t="s">
        <v>703</v>
      </c>
      <c r="F306" s="158" t="s">
        <v>511</v>
      </c>
      <c r="G306" s="159">
        <f aca="true" t="shared" si="17" ref="G306:H309">G307</f>
        <v>8375</v>
      </c>
      <c r="H306" s="159">
        <f t="shared" si="17"/>
        <v>1539.2</v>
      </c>
      <c r="I306" s="160">
        <f t="shared" si="16"/>
        <v>18.378507462686567</v>
      </c>
    </row>
    <row r="307" spans="1:9" ht="15">
      <c r="A307" s="157" t="s">
        <v>418</v>
      </c>
      <c r="B307" s="158" t="s">
        <v>529</v>
      </c>
      <c r="C307" s="158" t="s">
        <v>413</v>
      </c>
      <c r="D307" s="158" t="s">
        <v>417</v>
      </c>
      <c r="E307" s="158" t="s">
        <v>704</v>
      </c>
      <c r="F307" s="158" t="s">
        <v>511</v>
      </c>
      <c r="G307" s="159">
        <f t="shared" si="17"/>
        <v>8375</v>
      </c>
      <c r="H307" s="159">
        <f t="shared" si="17"/>
        <v>1539.2</v>
      </c>
      <c r="I307" s="160">
        <f t="shared" si="16"/>
        <v>18.378507462686567</v>
      </c>
    </row>
    <row r="308" spans="1:9" ht="15.75" customHeight="1">
      <c r="A308" s="157" t="s">
        <v>702</v>
      </c>
      <c r="B308" s="158" t="s">
        <v>529</v>
      </c>
      <c r="C308" s="158" t="s">
        <v>413</v>
      </c>
      <c r="D308" s="158" t="s">
        <v>417</v>
      </c>
      <c r="E308" s="158" t="s">
        <v>704</v>
      </c>
      <c r="F308" s="158" t="s">
        <v>511</v>
      </c>
      <c r="G308" s="159">
        <f t="shared" si="17"/>
        <v>8375</v>
      </c>
      <c r="H308" s="159">
        <f t="shared" si="17"/>
        <v>1539.2</v>
      </c>
      <c r="I308" s="160">
        <f t="shared" si="16"/>
        <v>18.378507462686567</v>
      </c>
    </row>
    <row r="309" spans="1:9" ht="30">
      <c r="A309" s="157" t="s">
        <v>575</v>
      </c>
      <c r="B309" s="158" t="s">
        <v>529</v>
      </c>
      <c r="C309" s="158" t="s">
        <v>413</v>
      </c>
      <c r="D309" s="158" t="s">
        <v>417</v>
      </c>
      <c r="E309" s="158" t="s">
        <v>704</v>
      </c>
      <c r="F309" s="158" t="s">
        <v>511</v>
      </c>
      <c r="G309" s="159">
        <f t="shared" si="17"/>
        <v>8375</v>
      </c>
      <c r="H309" s="159">
        <f t="shared" si="17"/>
        <v>1539.2</v>
      </c>
      <c r="I309" s="160">
        <f t="shared" si="16"/>
        <v>18.378507462686567</v>
      </c>
    </row>
    <row r="310" spans="1:9" ht="30">
      <c r="A310" s="157" t="s">
        <v>651</v>
      </c>
      <c r="B310" s="158" t="s">
        <v>529</v>
      </c>
      <c r="C310" s="158" t="s">
        <v>413</v>
      </c>
      <c r="D310" s="158" t="s">
        <v>417</v>
      </c>
      <c r="E310" s="158" t="s">
        <v>704</v>
      </c>
      <c r="F310" s="158" t="s">
        <v>508</v>
      </c>
      <c r="G310" s="159">
        <v>8375</v>
      </c>
      <c r="H310" s="149">
        <v>1539.2</v>
      </c>
      <c r="I310" s="160">
        <f t="shared" si="16"/>
        <v>18.378507462686567</v>
      </c>
    </row>
    <row r="311" spans="1:9" ht="30">
      <c r="A311" s="157" t="s">
        <v>571</v>
      </c>
      <c r="B311" s="158" t="s">
        <v>529</v>
      </c>
      <c r="C311" s="158" t="s">
        <v>423</v>
      </c>
      <c r="D311" s="158" t="s">
        <v>546</v>
      </c>
      <c r="E311" s="158" t="s">
        <v>510</v>
      </c>
      <c r="F311" s="158" t="s">
        <v>511</v>
      </c>
      <c r="G311" s="159">
        <f>G312+G329</f>
        <v>32946.3</v>
      </c>
      <c r="H311" s="159">
        <f>H312+H329</f>
        <v>8148.700000000001</v>
      </c>
      <c r="I311" s="160">
        <f t="shared" si="16"/>
        <v>24.733278091925346</v>
      </c>
    </row>
    <row r="312" spans="1:9" ht="15">
      <c r="A312" s="157" t="s">
        <v>572</v>
      </c>
      <c r="B312" s="158" t="s">
        <v>529</v>
      </c>
      <c r="C312" s="158" t="s">
        <v>423</v>
      </c>
      <c r="D312" s="158" t="s">
        <v>425</v>
      </c>
      <c r="E312" s="158" t="s">
        <v>510</v>
      </c>
      <c r="F312" s="158" t="s">
        <v>511</v>
      </c>
      <c r="G312" s="159">
        <f>G313+G316+G319+G324+G322</f>
        <v>26611.3</v>
      </c>
      <c r="H312" s="159">
        <f>H313+H316+H319+H324+H322</f>
        <v>6728.800000000001</v>
      </c>
      <c r="I312" s="160">
        <f t="shared" si="16"/>
        <v>25.285499017334743</v>
      </c>
    </row>
    <row r="313" spans="1:9" ht="30" customHeight="1">
      <c r="A313" s="157" t="s">
        <v>1</v>
      </c>
      <c r="B313" s="158" t="s">
        <v>529</v>
      </c>
      <c r="C313" s="158" t="s">
        <v>423</v>
      </c>
      <c r="D313" s="158" t="s">
        <v>425</v>
      </c>
      <c r="E313" s="158" t="s">
        <v>2</v>
      </c>
      <c r="F313" s="158" t="s">
        <v>511</v>
      </c>
      <c r="G313" s="159">
        <f>G314</f>
        <v>14796</v>
      </c>
      <c r="H313" s="159">
        <f>H314</f>
        <v>4143.5</v>
      </c>
      <c r="I313" s="160">
        <f t="shared" si="16"/>
        <v>28.00419032170857</v>
      </c>
    </row>
    <row r="314" spans="1:9" ht="30">
      <c r="A314" s="157" t="s">
        <v>575</v>
      </c>
      <c r="B314" s="158" t="s">
        <v>529</v>
      </c>
      <c r="C314" s="158" t="s">
        <v>423</v>
      </c>
      <c r="D314" s="158" t="s">
        <v>425</v>
      </c>
      <c r="E314" s="158" t="s">
        <v>3</v>
      </c>
      <c r="F314" s="158" t="s">
        <v>511</v>
      </c>
      <c r="G314" s="159">
        <f>G315</f>
        <v>14796</v>
      </c>
      <c r="H314" s="159">
        <f>H315</f>
        <v>4143.5</v>
      </c>
      <c r="I314" s="160">
        <f t="shared" si="16"/>
        <v>28.00419032170857</v>
      </c>
    </row>
    <row r="315" spans="1:9" ht="33" customHeight="1">
      <c r="A315" s="157" t="s">
        <v>651</v>
      </c>
      <c r="B315" s="158" t="s">
        <v>529</v>
      </c>
      <c r="C315" s="158" t="s">
        <v>423</v>
      </c>
      <c r="D315" s="158" t="s">
        <v>425</v>
      </c>
      <c r="E315" s="158" t="s">
        <v>3</v>
      </c>
      <c r="F315" s="158" t="s">
        <v>508</v>
      </c>
      <c r="G315" s="159">
        <v>14796</v>
      </c>
      <c r="H315" s="162">
        <v>4143.5</v>
      </c>
      <c r="I315" s="160">
        <f t="shared" si="16"/>
        <v>28.00419032170857</v>
      </c>
    </row>
    <row r="316" spans="1:9" ht="15">
      <c r="A316" s="157" t="s">
        <v>4</v>
      </c>
      <c r="B316" s="158" t="s">
        <v>529</v>
      </c>
      <c r="C316" s="158" t="s">
        <v>423</v>
      </c>
      <c r="D316" s="158" t="s">
        <v>425</v>
      </c>
      <c r="E316" s="158" t="s">
        <v>5</v>
      </c>
      <c r="F316" s="158" t="s">
        <v>511</v>
      </c>
      <c r="G316" s="159">
        <f>G317</f>
        <v>1914</v>
      </c>
      <c r="H316" s="159">
        <f>H317</f>
        <v>424.3</v>
      </c>
      <c r="I316" s="160">
        <f t="shared" si="16"/>
        <v>22.16823406478579</v>
      </c>
    </row>
    <row r="317" spans="1:9" ht="30">
      <c r="A317" s="157" t="s">
        <v>575</v>
      </c>
      <c r="B317" s="158" t="s">
        <v>529</v>
      </c>
      <c r="C317" s="158" t="s">
        <v>423</v>
      </c>
      <c r="D317" s="158" t="s">
        <v>425</v>
      </c>
      <c r="E317" s="158" t="s">
        <v>6</v>
      </c>
      <c r="F317" s="158" t="s">
        <v>511</v>
      </c>
      <c r="G317" s="159">
        <f>G318</f>
        <v>1914</v>
      </c>
      <c r="H317" s="159">
        <f>H318</f>
        <v>424.3</v>
      </c>
      <c r="I317" s="160">
        <f t="shared" si="16"/>
        <v>22.16823406478579</v>
      </c>
    </row>
    <row r="318" spans="1:9" ht="33" customHeight="1">
      <c r="A318" s="157" t="s">
        <v>651</v>
      </c>
      <c r="B318" s="158" t="s">
        <v>529</v>
      </c>
      <c r="C318" s="158" t="s">
        <v>423</v>
      </c>
      <c r="D318" s="158" t="s">
        <v>425</v>
      </c>
      <c r="E318" s="158" t="s">
        <v>6</v>
      </c>
      <c r="F318" s="158" t="s">
        <v>508</v>
      </c>
      <c r="G318" s="159">
        <v>1914</v>
      </c>
      <c r="H318" s="162">
        <v>424.3</v>
      </c>
      <c r="I318" s="160">
        <f t="shared" si="16"/>
        <v>22.16823406478579</v>
      </c>
    </row>
    <row r="319" spans="1:9" ht="15">
      <c r="A319" s="157" t="s">
        <v>7</v>
      </c>
      <c r="B319" s="158" t="s">
        <v>529</v>
      </c>
      <c r="C319" s="158" t="s">
        <v>423</v>
      </c>
      <c r="D319" s="158" t="s">
        <v>425</v>
      </c>
      <c r="E319" s="158" t="s">
        <v>8</v>
      </c>
      <c r="F319" s="158" t="s">
        <v>511</v>
      </c>
      <c r="G319" s="159">
        <f>G320</f>
        <v>7333</v>
      </c>
      <c r="H319" s="159">
        <f>H320</f>
        <v>1936.4</v>
      </c>
      <c r="I319" s="160">
        <f t="shared" si="16"/>
        <v>26.406654847947635</v>
      </c>
    </row>
    <row r="320" spans="1:9" ht="30">
      <c r="A320" s="157" t="s">
        <v>575</v>
      </c>
      <c r="B320" s="158" t="s">
        <v>529</v>
      </c>
      <c r="C320" s="158" t="s">
        <v>423</v>
      </c>
      <c r="D320" s="158" t="s">
        <v>425</v>
      </c>
      <c r="E320" s="158" t="s">
        <v>9</v>
      </c>
      <c r="F320" s="158" t="s">
        <v>511</v>
      </c>
      <c r="G320" s="159">
        <f>G321</f>
        <v>7333</v>
      </c>
      <c r="H320" s="159">
        <f>H321</f>
        <v>1936.4</v>
      </c>
      <c r="I320" s="160">
        <f t="shared" si="16"/>
        <v>26.406654847947635</v>
      </c>
    </row>
    <row r="321" spans="1:9" ht="31.5" customHeight="1">
      <c r="A321" s="157" t="s">
        <v>651</v>
      </c>
      <c r="B321" s="158" t="s">
        <v>529</v>
      </c>
      <c r="C321" s="158" t="s">
        <v>423</v>
      </c>
      <c r="D321" s="158" t="s">
        <v>425</v>
      </c>
      <c r="E321" s="158" t="s">
        <v>9</v>
      </c>
      <c r="F321" s="158" t="s">
        <v>508</v>
      </c>
      <c r="G321" s="159">
        <v>7333</v>
      </c>
      <c r="H321" s="162">
        <v>1936.4</v>
      </c>
      <c r="I321" s="160">
        <f t="shared" si="16"/>
        <v>26.406654847947635</v>
      </c>
    </row>
    <row r="322" spans="1:9" ht="31.5" customHeight="1">
      <c r="A322" s="157" t="s">
        <v>10</v>
      </c>
      <c r="B322" s="158" t="s">
        <v>529</v>
      </c>
      <c r="C322" s="158" t="s">
        <v>423</v>
      </c>
      <c r="D322" s="158" t="s">
        <v>425</v>
      </c>
      <c r="E322" s="158" t="s">
        <v>11</v>
      </c>
      <c r="F322" s="158" t="s">
        <v>508</v>
      </c>
      <c r="G322" s="210">
        <f>G323</f>
        <v>179.3</v>
      </c>
      <c r="H322" s="159">
        <f>H323</f>
        <v>0</v>
      </c>
      <c r="I322" s="160">
        <f t="shared" si="16"/>
        <v>0</v>
      </c>
    </row>
    <row r="323" spans="1:9" ht="31.5" customHeight="1">
      <c r="A323" s="157" t="s">
        <v>651</v>
      </c>
      <c r="B323" s="158" t="s">
        <v>529</v>
      </c>
      <c r="C323" s="158" t="s">
        <v>423</v>
      </c>
      <c r="D323" s="158" t="s">
        <v>425</v>
      </c>
      <c r="E323" s="158" t="s">
        <v>11</v>
      </c>
      <c r="F323" s="158" t="s">
        <v>508</v>
      </c>
      <c r="G323" s="210">
        <v>179.3</v>
      </c>
      <c r="H323" s="164">
        <v>0</v>
      </c>
      <c r="I323" s="160">
        <f t="shared" si="16"/>
        <v>0</v>
      </c>
    </row>
    <row r="324" spans="1:9" ht="30">
      <c r="A324" s="157" t="s">
        <v>536</v>
      </c>
      <c r="B324" s="158" t="s">
        <v>529</v>
      </c>
      <c r="C324" s="158" t="s">
        <v>423</v>
      </c>
      <c r="D324" s="158" t="s">
        <v>425</v>
      </c>
      <c r="E324" s="158" t="s">
        <v>537</v>
      </c>
      <c r="F324" s="158" t="s">
        <v>511</v>
      </c>
      <c r="G324" s="159">
        <f>G325+G327</f>
        <v>2389</v>
      </c>
      <c r="H324" s="159">
        <f>H325+H327</f>
        <v>224.6</v>
      </c>
      <c r="I324" s="160">
        <f t="shared" si="16"/>
        <v>9.401423189619088</v>
      </c>
    </row>
    <row r="325" spans="1:9" ht="30">
      <c r="A325" s="157" t="s">
        <v>12</v>
      </c>
      <c r="B325" s="158" t="s">
        <v>529</v>
      </c>
      <c r="C325" s="158" t="s">
        <v>423</v>
      </c>
      <c r="D325" s="158" t="s">
        <v>425</v>
      </c>
      <c r="E325" s="158" t="s">
        <v>13</v>
      </c>
      <c r="F325" s="158" t="s">
        <v>511</v>
      </c>
      <c r="G325" s="159">
        <f>G326</f>
        <v>1289</v>
      </c>
      <c r="H325" s="159">
        <f>H326</f>
        <v>224.6</v>
      </c>
      <c r="I325" s="160">
        <f t="shared" si="16"/>
        <v>17.424359968968194</v>
      </c>
    </row>
    <row r="326" spans="1:9" ht="60">
      <c r="A326" s="211" t="s">
        <v>14</v>
      </c>
      <c r="B326" s="158" t="s">
        <v>529</v>
      </c>
      <c r="C326" s="158" t="s">
        <v>423</v>
      </c>
      <c r="D326" s="158" t="s">
        <v>425</v>
      </c>
      <c r="E326" s="158" t="s">
        <v>13</v>
      </c>
      <c r="F326" s="158" t="s">
        <v>15</v>
      </c>
      <c r="G326" s="159">
        <v>1289</v>
      </c>
      <c r="H326" s="149">
        <v>224.6</v>
      </c>
      <c r="I326" s="160">
        <f t="shared" si="16"/>
        <v>17.424359968968194</v>
      </c>
    </row>
    <row r="327" spans="1:9" ht="30">
      <c r="A327" s="172" t="s">
        <v>16</v>
      </c>
      <c r="B327" s="158" t="s">
        <v>529</v>
      </c>
      <c r="C327" s="158" t="s">
        <v>423</v>
      </c>
      <c r="D327" s="158" t="s">
        <v>425</v>
      </c>
      <c r="E327" s="158" t="s">
        <v>17</v>
      </c>
      <c r="F327" s="158" t="s">
        <v>511</v>
      </c>
      <c r="G327" s="159">
        <f>G328</f>
        <v>1100</v>
      </c>
      <c r="H327" s="159">
        <f>H328</f>
        <v>0</v>
      </c>
      <c r="I327" s="160">
        <f t="shared" si="16"/>
        <v>0</v>
      </c>
    </row>
    <row r="328" spans="1:9" ht="62.25" customHeight="1">
      <c r="A328" s="211" t="s">
        <v>14</v>
      </c>
      <c r="B328" s="158" t="s">
        <v>529</v>
      </c>
      <c r="C328" s="158" t="s">
        <v>423</v>
      </c>
      <c r="D328" s="158" t="s">
        <v>425</v>
      </c>
      <c r="E328" s="158" t="s">
        <v>17</v>
      </c>
      <c r="F328" s="158" t="s">
        <v>15</v>
      </c>
      <c r="G328" s="159">
        <v>1100</v>
      </c>
      <c r="H328" s="164">
        <v>0</v>
      </c>
      <c r="I328" s="160">
        <f t="shared" si="16"/>
        <v>0</v>
      </c>
    </row>
    <row r="329" spans="1:9" ht="48.75" customHeight="1">
      <c r="A329" s="157" t="s">
        <v>430</v>
      </c>
      <c r="B329" s="158" t="s">
        <v>529</v>
      </c>
      <c r="C329" s="158" t="s">
        <v>423</v>
      </c>
      <c r="D329" s="158" t="s">
        <v>429</v>
      </c>
      <c r="E329" s="158" t="s">
        <v>510</v>
      </c>
      <c r="F329" s="158" t="s">
        <v>511</v>
      </c>
      <c r="G329" s="159">
        <f>G330+G333</f>
        <v>6335</v>
      </c>
      <c r="H329" s="159">
        <f>H330+H333</f>
        <v>1419.9</v>
      </c>
      <c r="I329" s="160">
        <f t="shared" si="16"/>
        <v>22.41357537490134</v>
      </c>
    </row>
    <row r="330" spans="1:9" ht="78.75" customHeight="1">
      <c r="A330" s="157" t="s">
        <v>18</v>
      </c>
      <c r="B330" s="158" t="s">
        <v>529</v>
      </c>
      <c r="C330" s="158" t="s">
        <v>423</v>
      </c>
      <c r="D330" s="158" t="s">
        <v>429</v>
      </c>
      <c r="E330" s="158" t="s">
        <v>513</v>
      </c>
      <c r="F330" s="158" t="s">
        <v>511</v>
      </c>
      <c r="G330" s="159">
        <f>G331</f>
        <v>1832</v>
      </c>
      <c r="H330" s="159">
        <f>H331</f>
        <v>321.5</v>
      </c>
      <c r="I330" s="160">
        <f t="shared" si="16"/>
        <v>17.549126637554586</v>
      </c>
    </row>
    <row r="331" spans="1:9" ht="15">
      <c r="A331" s="157" t="s">
        <v>514</v>
      </c>
      <c r="B331" s="158" t="s">
        <v>529</v>
      </c>
      <c r="C331" s="158" t="s">
        <v>423</v>
      </c>
      <c r="D331" s="158" t="s">
        <v>429</v>
      </c>
      <c r="E331" s="158" t="s">
        <v>515</v>
      </c>
      <c r="F331" s="158" t="s">
        <v>511</v>
      </c>
      <c r="G331" s="159">
        <f>G332</f>
        <v>1832</v>
      </c>
      <c r="H331" s="159">
        <f>H332</f>
        <v>321.5</v>
      </c>
      <c r="I331" s="160">
        <f aca="true" t="shared" si="18" ref="I331:I383">H331/G331*100</f>
        <v>17.549126637554586</v>
      </c>
    </row>
    <row r="332" spans="1:9" ht="30">
      <c r="A332" s="157" t="s">
        <v>540</v>
      </c>
      <c r="B332" s="158" t="s">
        <v>529</v>
      </c>
      <c r="C332" s="158" t="s">
        <v>423</v>
      </c>
      <c r="D332" s="158" t="s">
        <v>429</v>
      </c>
      <c r="E332" s="158" t="s">
        <v>515</v>
      </c>
      <c r="F332" s="158" t="s">
        <v>517</v>
      </c>
      <c r="G332" s="159">
        <v>1832</v>
      </c>
      <c r="H332" s="162">
        <v>321.5</v>
      </c>
      <c r="I332" s="160">
        <f t="shared" si="18"/>
        <v>17.549126637554586</v>
      </c>
    </row>
    <row r="333" spans="1:9" ht="96" customHeight="1">
      <c r="A333" s="157" t="s">
        <v>723</v>
      </c>
      <c r="B333" s="158" t="s">
        <v>529</v>
      </c>
      <c r="C333" s="158" t="s">
        <v>423</v>
      </c>
      <c r="D333" s="158" t="s">
        <v>429</v>
      </c>
      <c r="E333" s="158" t="s">
        <v>19</v>
      </c>
      <c r="F333" s="158" t="s">
        <v>511</v>
      </c>
      <c r="G333" s="159">
        <f>G334</f>
        <v>4503</v>
      </c>
      <c r="H333" s="159">
        <f>H334</f>
        <v>1098.4</v>
      </c>
      <c r="I333" s="160">
        <f t="shared" si="18"/>
        <v>24.392627137463915</v>
      </c>
    </row>
    <row r="334" spans="1:9" ht="30">
      <c r="A334" s="157" t="s">
        <v>575</v>
      </c>
      <c r="B334" s="158" t="s">
        <v>529</v>
      </c>
      <c r="C334" s="158" t="s">
        <v>423</v>
      </c>
      <c r="D334" s="158" t="s">
        <v>429</v>
      </c>
      <c r="E334" s="158" t="s">
        <v>19</v>
      </c>
      <c r="F334" s="158" t="s">
        <v>511</v>
      </c>
      <c r="G334" s="159">
        <f>G335</f>
        <v>4503</v>
      </c>
      <c r="H334" s="159">
        <f>H335</f>
        <v>1098.4</v>
      </c>
      <c r="I334" s="160">
        <f t="shared" si="18"/>
        <v>24.392627137463915</v>
      </c>
    </row>
    <row r="335" spans="1:9" ht="33" customHeight="1">
      <c r="A335" s="157" t="s">
        <v>651</v>
      </c>
      <c r="B335" s="158" t="s">
        <v>529</v>
      </c>
      <c r="C335" s="158" t="s">
        <v>423</v>
      </c>
      <c r="D335" s="158" t="s">
        <v>429</v>
      </c>
      <c r="E335" s="158" t="s">
        <v>19</v>
      </c>
      <c r="F335" s="158" t="s">
        <v>508</v>
      </c>
      <c r="G335" s="159">
        <v>4503</v>
      </c>
      <c r="H335" s="162">
        <v>1098.4</v>
      </c>
      <c r="I335" s="160">
        <f t="shared" si="18"/>
        <v>24.392627137463915</v>
      </c>
    </row>
    <row r="336" spans="1:9" ht="28.5">
      <c r="A336" s="152" t="s">
        <v>20</v>
      </c>
      <c r="B336" s="153" t="s">
        <v>21</v>
      </c>
      <c r="C336" s="154"/>
      <c r="D336" s="169"/>
      <c r="E336" s="168"/>
      <c r="F336" s="154"/>
      <c r="G336" s="155">
        <f>G337</f>
        <v>106805.7</v>
      </c>
      <c r="H336" s="155">
        <f>H337</f>
        <v>28066.8</v>
      </c>
      <c r="I336" s="156">
        <f t="shared" si="18"/>
        <v>26.27837278347504</v>
      </c>
    </row>
    <row r="337" spans="1:9" ht="30">
      <c r="A337" s="157" t="s">
        <v>577</v>
      </c>
      <c r="B337" s="158" t="s">
        <v>21</v>
      </c>
      <c r="C337" s="158" t="s">
        <v>431</v>
      </c>
      <c r="D337" s="158" t="s">
        <v>546</v>
      </c>
      <c r="E337" s="158" t="s">
        <v>510</v>
      </c>
      <c r="F337" s="154" t="s">
        <v>511</v>
      </c>
      <c r="G337" s="159">
        <f>G338+G342+G357+G366</f>
        <v>106805.7</v>
      </c>
      <c r="H337" s="159">
        <f>H338+H342+H357+H366</f>
        <v>28066.8</v>
      </c>
      <c r="I337" s="160">
        <f t="shared" si="18"/>
        <v>26.27837278347504</v>
      </c>
    </row>
    <row r="338" spans="1:9" ht="15">
      <c r="A338" s="157" t="s">
        <v>434</v>
      </c>
      <c r="B338" s="158" t="s">
        <v>21</v>
      </c>
      <c r="C338" s="158" t="s">
        <v>431</v>
      </c>
      <c r="D338" s="158" t="s">
        <v>433</v>
      </c>
      <c r="E338" s="158" t="s">
        <v>510</v>
      </c>
      <c r="F338" s="158" t="s">
        <v>511</v>
      </c>
      <c r="G338" s="159">
        <f aca="true" t="shared" si="19" ref="G338:H340">G339</f>
        <v>35580</v>
      </c>
      <c r="H338" s="159">
        <f t="shared" si="19"/>
        <v>15044.9</v>
      </c>
      <c r="I338" s="160">
        <f t="shared" si="18"/>
        <v>42.28471051152333</v>
      </c>
    </row>
    <row r="339" spans="1:9" ht="30">
      <c r="A339" s="157" t="s">
        <v>22</v>
      </c>
      <c r="B339" s="158" t="s">
        <v>21</v>
      </c>
      <c r="C339" s="158" t="s">
        <v>431</v>
      </c>
      <c r="D339" s="158" t="s">
        <v>433</v>
      </c>
      <c r="E339" s="158" t="s">
        <v>23</v>
      </c>
      <c r="F339" s="158" t="s">
        <v>511</v>
      </c>
      <c r="G339" s="159">
        <f t="shared" si="19"/>
        <v>35580</v>
      </c>
      <c r="H339" s="159">
        <f t="shared" si="19"/>
        <v>15044.9</v>
      </c>
      <c r="I339" s="160">
        <f t="shared" si="18"/>
        <v>42.28471051152333</v>
      </c>
    </row>
    <row r="340" spans="1:9" ht="30">
      <c r="A340" s="157" t="s">
        <v>652</v>
      </c>
      <c r="B340" s="158" t="s">
        <v>21</v>
      </c>
      <c r="C340" s="158" t="s">
        <v>431</v>
      </c>
      <c r="D340" s="158" t="s">
        <v>433</v>
      </c>
      <c r="E340" s="158" t="s">
        <v>24</v>
      </c>
      <c r="F340" s="158" t="s">
        <v>511</v>
      </c>
      <c r="G340" s="159">
        <f t="shared" si="19"/>
        <v>35580</v>
      </c>
      <c r="H340" s="159">
        <f t="shared" si="19"/>
        <v>15044.9</v>
      </c>
      <c r="I340" s="160">
        <f t="shared" si="18"/>
        <v>42.28471051152333</v>
      </c>
    </row>
    <row r="341" spans="1:9" ht="36" customHeight="1">
      <c r="A341" s="157" t="s">
        <v>651</v>
      </c>
      <c r="B341" s="158" t="s">
        <v>21</v>
      </c>
      <c r="C341" s="158" t="s">
        <v>431</v>
      </c>
      <c r="D341" s="158" t="s">
        <v>433</v>
      </c>
      <c r="E341" s="158" t="s">
        <v>24</v>
      </c>
      <c r="F341" s="158" t="s">
        <v>508</v>
      </c>
      <c r="G341" s="159">
        <v>35580</v>
      </c>
      <c r="H341" s="162">
        <v>15044.9</v>
      </c>
      <c r="I341" s="160">
        <f t="shared" si="18"/>
        <v>42.28471051152333</v>
      </c>
    </row>
    <row r="342" spans="1:9" ht="15">
      <c r="A342" s="157" t="s">
        <v>436</v>
      </c>
      <c r="B342" s="158" t="s">
        <v>21</v>
      </c>
      <c r="C342" s="158" t="s">
        <v>431</v>
      </c>
      <c r="D342" s="158" t="s">
        <v>435</v>
      </c>
      <c r="E342" s="158" t="s">
        <v>510</v>
      </c>
      <c r="F342" s="158" t="s">
        <v>511</v>
      </c>
      <c r="G342" s="159">
        <f>G346+G349+G343+G352</f>
        <v>22230</v>
      </c>
      <c r="H342" s="159">
        <f>H346+H349+H343+H352</f>
        <v>2198.8999999999996</v>
      </c>
      <c r="I342" s="160">
        <f t="shared" si="18"/>
        <v>9.891587944219522</v>
      </c>
    </row>
    <row r="343" spans="1:9" ht="30">
      <c r="A343" s="157" t="s">
        <v>22</v>
      </c>
      <c r="B343" s="158" t="s">
        <v>21</v>
      </c>
      <c r="C343" s="158" t="s">
        <v>431</v>
      </c>
      <c r="D343" s="158" t="s">
        <v>435</v>
      </c>
      <c r="E343" s="158" t="s">
        <v>23</v>
      </c>
      <c r="F343" s="158" t="s">
        <v>511</v>
      </c>
      <c r="G343" s="159">
        <f>G344</f>
        <v>20323</v>
      </c>
      <c r="H343" s="159">
        <f>H344</f>
        <v>1607.6</v>
      </c>
      <c r="I343" s="160">
        <f t="shared" si="18"/>
        <v>7.91024947104266</v>
      </c>
    </row>
    <row r="344" spans="1:9" ht="30">
      <c r="A344" s="157" t="s">
        <v>652</v>
      </c>
      <c r="B344" s="158" t="s">
        <v>21</v>
      </c>
      <c r="C344" s="158" t="s">
        <v>431</v>
      </c>
      <c r="D344" s="158" t="s">
        <v>435</v>
      </c>
      <c r="E344" s="158" t="s">
        <v>24</v>
      </c>
      <c r="F344" s="158" t="s">
        <v>511</v>
      </c>
      <c r="G344" s="159">
        <f>G345</f>
        <v>20323</v>
      </c>
      <c r="H344" s="159">
        <f>H345</f>
        <v>1607.6</v>
      </c>
      <c r="I344" s="160">
        <f t="shared" si="18"/>
        <v>7.91024947104266</v>
      </c>
    </row>
    <row r="345" spans="1:9" ht="30">
      <c r="A345" s="157" t="s">
        <v>651</v>
      </c>
      <c r="B345" s="158" t="s">
        <v>21</v>
      </c>
      <c r="C345" s="158" t="s">
        <v>431</v>
      </c>
      <c r="D345" s="158" t="s">
        <v>435</v>
      </c>
      <c r="E345" s="158" t="s">
        <v>24</v>
      </c>
      <c r="F345" s="158" t="s">
        <v>508</v>
      </c>
      <c r="G345" s="159">
        <v>20323</v>
      </c>
      <c r="H345" s="162">
        <v>1607.6</v>
      </c>
      <c r="I345" s="160">
        <f t="shared" si="18"/>
        <v>7.91024947104266</v>
      </c>
    </row>
    <row r="346" spans="1:9" ht="30">
      <c r="A346" s="157" t="s">
        <v>25</v>
      </c>
      <c r="B346" s="158" t="s">
        <v>21</v>
      </c>
      <c r="C346" s="158" t="s">
        <v>431</v>
      </c>
      <c r="D346" s="158" t="s">
        <v>435</v>
      </c>
      <c r="E346" s="158" t="s">
        <v>26</v>
      </c>
      <c r="F346" s="158" t="s">
        <v>511</v>
      </c>
      <c r="G346" s="159">
        <f>G347</f>
        <v>1389</v>
      </c>
      <c r="H346" s="159">
        <f>H347</f>
        <v>517.4</v>
      </c>
      <c r="I346" s="160">
        <f t="shared" si="18"/>
        <v>37.24982001439885</v>
      </c>
    </row>
    <row r="347" spans="1:9" ht="30">
      <c r="A347" s="157" t="s">
        <v>575</v>
      </c>
      <c r="B347" s="158" t="s">
        <v>21</v>
      </c>
      <c r="C347" s="158" t="s">
        <v>431</v>
      </c>
      <c r="D347" s="158" t="s">
        <v>435</v>
      </c>
      <c r="E347" s="158" t="s">
        <v>27</v>
      </c>
      <c r="F347" s="158" t="s">
        <v>511</v>
      </c>
      <c r="G347" s="159">
        <f>G348</f>
        <v>1389</v>
      </c>
      <c r="H347" s="159">
        <f>H348</f>
        <v>517.4</v>
      </c>
      <c r="I347" s="160">
        <f t="shared" si="18"/>
        <v>37.24982001439885</v>
      </c>
    </row>
    <row r="348" spans="1:9" ht="36" customHeight="1">
      <c r="A348" s="157" t="s">
        <v>651</v>
      </c>
      <c r="B348" s="158" t="s">
        <v>21</v>
      </c>
      <c r="C348" s="158" t="s">
        <v>431</v>
      </c>
      <c r="D348" s="158" t="s">
        <v>435</v>
      </c>
      <c r="E348" s="158" t="s">
        <v>27</v>
      </c>
      <c r="F348" s="158" t="s">
        <v>508</v>
      </c>
      <c r="G348" s="159">
        <v>1389</v>
      </c>
      <c r="H348" s="162">
        <v>517.4</v>
      </c>
      <c r="I348" s="160">
        <f t="shared" si="18"/>
        <v>37.24982001439885</v>
      </c>
    </row>
    <row r="349" spans="1:9" ht="15">
      <c r="A349" s="157" t="s">
        <v>28</v>
      </c>
      <c r="B349" s="158" t="s">
        <v>21</v>
      </c>
      <c r="C349" s="158" t="s">
        <v>431</v>
      </c>
      <c r="D349" s="158" t="s">
        <v>435</v>
      </c>
      <c r="E349" s="158" t="s">
        <v>29</v>
      </c>
      <c r="F349" s="158" t="s">
        <v>511</v>
      </c>
      <c r="G349" s="159">
        <f>G350</f>
        <v>421</v>
      </c>
      <c r="H349" s="159">
        <f>H350</f>
        <v>52.7</v>
      </c>
      <c r="I349" s="160">
        <f t="shared" si="18"/>
        <v>12.517814726840855</v>
      </c>
    </row>
    <row r="350" spans="1:9" ht="30">
      <c r="A350" s="157" t="s">
        <v>575</v>
      </c>
      <c r="B350" s="158" t="s">
        <v>21</v>
      </c>
      <c r="C350" s="158" t="s">
        <v>431</v>
      </c>
      <c r="D350" s="158" t="s">
        <v>435</v>
      </c>
      <c r="E350" s="158" t="s">
        <v>30</v>
      </c>
      <c r="F350" s="158" t="s">
        <v>511</v>
      </c>
      <c r="G350" s="159">
        <f>G351</f>
        <v>421</v>
      </c>
      <c r="H350" s="159">
        <f>H351</f>
        <v>52.7</v>
      </c>
      <c r="I350" s="160">
        <f t="shared" si="18"/>
        <v>12.517814726840855</v>
      </c>
    </row>
    <row r="351" spans="1:9" ht="30">
      <c r="A351" s="157" t="s">
        <v>651</v>
      </c>
      <c r="B351" s="158" t="s">
        <v>21</v>
      </c>
      <c r="C351" s="158" t="s">
        <v>431</v>
      </c>
      <c r="D351" s="158" t="s">
        <v>435</v>
      </c>
      <c r="E351" s="158" t="s">
        <v>30</v>
      </c>
      <c r="F351" s="158" t="s">
        <v>508</v>
      </c>
      <c r="G351" s="159">
        <v>421</v>
      </c>
      <c r="H351" s="162">
        <v>52.7</v>
      </c>
      <c r="I351" s="160">
        <f t="shared" si="18"/>
        <v>12.517814726840855</v>
      </c>
    </row>
    <row r="352" spans="1:9" ht="30">
      <c r="A352" s="157" t="s">
        <v>705</v>
      </c>
      <c r="B352" s="158" t="s">
        <v>21</v>
      </c>
      <c r="C352" s="158" t="s">
        <v>431</v>
      </c>
      <c r="D352" s="158" t="s">
        <v>435</v>
      </c>
      <c r="E352" s="158" t="s">
        <v>706</v>
      </c>
      <c r="F352" s="158" t="s">
        <v>511</v>
      </c>
      <c r="G352" s="159">
        <f>G353+G355</f>
        <v>97</v>
      </c>
      <c r="H352" s="159">
        <f>H353+H355</f>
        <v>21.2</v>
      </c>
      <c r="I352" s="160">
        <f t="shared" si="18"/>
        <v>21.855670103092784</v>
      </c>
    </row>
    <row r="353" spans="1:9" ht="75">
      <c r="A353" s="166" t="s">
        <v>31</v>
      </c>
      <c r="B353" s="158" t="s">
        <v>21</v>
      </c>
      <c r="C353" s="158" t="s">
        <v>431</v>
      </c>
      <c r="D353" s="158" t="s">
        <v>435</v>
      </c>
      <c r="E353" s="158" t="s">
        <v>32</v>
      </c>
      <c r="F353" s="158" t="s">
        <v>511</v>
      </c>
      <c r="G353" s="159">
        <f>G354</f>
        <v>87</v>
      </c>
      <c r="H353" s="159">
        <f>H354</f>
        <v>19.9</v>
      </c>
      <c r="I353" s="160">
        <f t="shared" si="18"/>
        <v>22.873563218390803</v>
      </c>
    </row>
    <row r="354" spans="1:9" ht="30">
      <c r="A354" s="157" t="s">
        <v>651</v>
      </c>
      <c r="B354" s="158" t="s">
        <v>21</v>
      </c>
      <c r="C354" s="158" t="s">
        <v>431</v>
      </c>
      <c r="D354" s="158" t="s">
        <v>435</v>
      </c>
      <c r="E354" s="158" t="s">
        <v>32</v>
      </c>
      <c r="F354" s="158" t="s">
        <v>508</v>
      </c>
      <c r="G354" s="159">
        <v>87</v>
      </c>
      <c r="H354" s="162">
        <v>19.9</v>
      </c>
      <c r="I354" s="160">
        <f t="shared" si="18"/>
        <v>22.873563218390803</v>
      </c>
    </row>
    <row r="355" spans="1:9" ht="75">
      <c r="A355" s="166" t="s">
        <v>33</v>
      </c>
      <c r="B355" s="158" t="s">
        <v>21</v>
      </c>
      <c r="C355" s="158" t="s">
        <v>431</v>
      </c>
      <c r="D355" s="158" t="s">
        <v>435</v>
      </c>
      <c r="E355" s="158" t="s">
        <v>34</v>
      </c>
      <c r="F355" s="158" t="s">
        <v>511</v>
      </c>
      <c r="G355" s="159">
        <f>G356</f>
        <v>10</v>
      </c>
      <c r="H355" s="159">
        <f>H356</f>
        <v>1.3</v>
      </c>
      <c r="I355" s="160">
        <f t="shared" si="18"/>
        <v>13</v>
      </c>
    </row>
    <row r="356" spans="1:9" ht="30">
      <c r="A356" s="157" t="s">
        <v>651</v>
      </c>
      <c r="B356" s="158" t="s">
        <v>21</v>
      </c>
      <c r="C356" s="158" t="s">
        <v>431</v>
      </c>
      <c r="D356" s="158" t="s">
        <v>435</v>
      </c>
      <c r="E356" s="158" t="s">
        <v>34</v>
      </c>
      <c r="F356" s="158" t="s">
        <v>508</v>
      </c>
      <c r="G356" s="159">
        <v>10</v>
      </c>
      <c r="H356" s="162">
        <v>1.3</v>
      </c>
      <c r="I356" s="160">
        <f t="shared" si="18"/>
        <v>13</v>
      </c>
    </row>
    <row r="357" spans="1:9" ht="15">
      <c r="A357" s="157" t="s">
        <v>438</v>
      </c>
      <c r="B357" s="158" t="s">
        <v>21</v>
      </c>
      <c r="C357" s="158" t="s">
        <v>431</v>
      </c>
      <c r="D357" s="158" t="s">
        <v>437</v>
      </c>
      <c r="E357" s="158" t="s">
        <v>510</v>
      </c>
      <c r="F357" s="158" t="s">
        <v>511</v>
      </c>
      <c r="G357" s="159">
        <f>G358+G361</f>
        <v>40281.7</v>
      </c>
      <c r="H357" s="159">
        <f>H358+H361</f>
        <v>9140.7</v>
      </c>
      <c r="I357" s="160">
        <f t="shared" si="18"/>
        <v>22.691941998475738</v>
      </c>
    </row>
    <row r="358" spans="1:9" ht="15">
      <c r="A358" s="157" t="s">
        <v>35</v>
      </c>
      <c r="B358" s="158" t="s">
        <v>21</v>
      </c>
      <c r="C358" s="158" t="s">
        <v>431</v>
      </c>
      <c r="D358" s="158" t="s">
        <v>437</v>
      </c>
      <c r="E358" s="158" t="s">
        <v>36</v>
      </c>
      <c r="F358" s="158" t="s">
        <v>511</v>
      </c>
      <c r="G358" s="159">
        <f>G360</f>
        <v>33541</v>
      </c>
      <c r="H358" s="159">
        <f>H360</f>
        <v>7534.7</v>
      </c>
      <c r="I358" s="160">
        <f t="shared" si="18"/>
        <v>22.464148355743717</v>
      </c>
    </row>
    <row r="359" spans="1:9" ht="30">
      <c r="A359" s="157" t="s">
        <v>575</v>
      </c>
      <c r="B359" s="158" t="s">
        <v>21</v>
      </c>
      <c r="C359" s="158" t="s">
        <v>431</v>
      </c>
      <c r="D359" s="158" t="s">
        <v>437</v>
      </c>
      <c r="E359" s="158" t="s">
        <v>36</v>
      </c>
      <c r="F359" s="158" t="s">
        <v>511</v>
      </c>
      <c r="G359" s="159">
        <f>G360</f>
        <v>33541</v>
      </c>
      <c r="H359" s="159">
        <f>H360</f>
        <v>7534.7</v>
      </c>
      <c r="I359" s="160">
        <f t="shared" si="18"/>
        <v>22.464148355743717</v>
      </c>
    </row>
    <row r="360" spans="1:9" ht="35.25" customHeight="1">
      <c r="A360" s="157" t="s">
        <v>651</v>
      </c>
      <c r="B360" s="158" t="s">
        <v>21</v>
      </c>
      <c r="C360" s="158" t="s">
        <v>431</v>
      </c>
      <c r="D360" s="158" t="s">
        <v>437</v>
      </c>
      <c r="E360" s="158" t="s">
        <v>36</v>
      </c>
      <c r="F360" s="158" t="s">
        <v>508</v>
      </c>
      <c r="G360" s="159">
        <v>33541</v>
      </c>
      <c r="H360" s="162">
        <v>7534.7</v>
      </c>
      <c r="I360" s="160">
        <f t="shared" si="18"/>
        <v>22.464148355743717</v>
      </c>
    </row>
    <row r="361" spans="1:9" ht="35.25" customHeight="1">
      <c r="A361" s="157" t="s">
        <v>705</v>
      </c>
      <c r="B361" s="158" t="s">
        <v>21</v>
      </c>
      <c r="C361" s="158" t="s">
        <v>431</v>
      </c>
      <c r="D361" s="158" t="s">
        <v>437</v>
      </c>
      <c r="E361" s="158" t="s">
        <v>706</v>
      </c>
      <c r="F361" s="158" t="s">
        <v>511</v>
      </c>
      <c r="G361" s="159">
        <f>G362+G364</f>
        <v>6740.7</v>
      </c>
      <c r="H361" s="159">
        <f>H362+H364</f>
        <v>1606</v>
      </c>
      <c r="I361" s="160">
        <f t="shared" si="18"/>
        <v>23.825418725058228</v>
      </c>
    </row>
    <row r="362" spans="1:9" ht="78.75" customHeight="1">
      <c r="A362" s="166" t="s">
        <v>31</v>
      </c>
      <c r="B362" s="158" t="s">
        <v>21</v>
      </c>
      <c r="C362" s="158" t="s">
        <v>431</v>
      </c>
      <c r="D362" s="158" t="s">
        <v>437</v>
      </c>
      <c r="E362" s="158" t="s">
        <v>32</v>
      </c>
      <c r="F362" s="158" t="s">
        <v>511</v>
      </c>
      <c r="G362" s="159">
        <f>G363</f>
        <v>6173</v>
      </c>
      <c r="H362" s="159">
        <f>H363</f>
        <v>1501.7</v>
      </c>
      <c r="I362" s="160">
        <f t="shared" si="18"/>
        <v>24.32690750040499</v>
      </c>
    </row>
    <row r="363" spans="1:9" ht="35.25" customHeight="1">
      <c r="A363" s="157" t="s">
        <v>651</v>
      </c>
      <c r="B363" s="158" t="s">
        <v>21</v>
      </c>
      <c r="C363" s="158" t="s">
        <v>431</v>
      </c>
      <c r="D363" s="158" t="s">
        <v>437</v>
      </c>
      <c r="E363" s="158" t="s">
        <v>32</v>
      </c>
      <c r="F363" s="158" t="s">
        <v>508</v>
      </c>
      <c r="G363" s="159">
        <v>6173</v>
      </c>
      <c r="H363" s="162">
        <v>1501.7</v>
      </c>
      <c r="I363" s="160">
        <f t="shared" si="18"/>
        <v>24.32690750040499</v>
      </c>
    </row>
    <row r="364" spans="1:9" ht="82.5" customHeight="1">
      <c r="A364" s="166" t="s">
        <v>33</v>
      </c>
      <c r="B364" s="158" t="s">
        <v>21</v>
      </c>
      <c r="C364" s="158" t="s">
        <v>431</v>
      </c>
      <c r="D364" s="158" t="s">
        <v>437</v>
      </c>
      <c r="E364" s="158" t="s">
        <v>34</v>
      </c>
      <c r="F364" s="158" t="s">
        <v>511</v>
      </c>
      <c r="G364" s="159">
        <f>G365</f>
        <v>567.7</v>
      </c>
      <c r="H364" s="159">
        <f>H365</f>
        <v>104.3</v>
      </c>
      <c r="I364" s="160">
        <f t="shared" si="18"/>
        <v>18.372379778051787</v>
      </c>
    </row>
    <row r="365" spans="1:9" ht="35.25" customHeight="1">
      <c r="A365" s="157" t="s">
        <v>651</v>
      </c>
      <c r="B365" s="158" t="s">
        <v>21</v>
      </c>
      <c r="C365" s="158" t="s">
        <v>431</v>
      </c>
      <c r="D365" s="158" t="s">
        <v>437</v>
      </c>
      <c r="E365" s="158" t="s">
        <v>34</v>
      </c>
      <c r="F365" s="158" t="s">
        <v>508</v>
      </c>
      <c r="G365" s="159">
        <v>567.7</v>
      </c>
      <c r="H365" s="162">
        <v>104.3</v>
      </c>
      <c r="I365" s="160">
        <f t="shared" si="18"/>
        <v>18.372379778051787</v>
      </c>
    </row>
    <row r="366" spans="1:9" ht="30">
      <c r="A366" s="157" t="s">
        <v>442</v>
      </c>
      <c r="B366" s="158" t="s">
        <v>21</v>
      </c>
      <c r="C366" s="158" t="s">
        <v>431</v>
      </c>
      <c r="D366" s="158" t="s">
        <v>441</v>
      </c>
      <c r="E366" s="158" t="s">
        <v>510</v>
      </c>
      <c r="F366" s="158" t="s">
        <v>511</v>
      </c>
      <c r="G366" s="159">
        <f>G367+G373+G376+G371</f>
        <v>8714</v>
      </c>
      <c r="H366" s="159">
        <f>H367+H373+H376+H371</f>
        <v>1682.3</v>
      </c>
      <c r="I366" s="160">
        <f t="shared" si="18"/>
        <v>19.30571494147349</v>
      </c>
    </row>
    <row r="367" spans="1:9" ht="66.75" customHeight="1">
      <c r="A367" s="161" t="s">
        <v>512</v>
      </c>
      <c r="B367" s="158" t="s">
        <v>21</v>
      </c>
      <c r="C367" s="158" t="s">
        <v>431</v>
      </c>
      <c r="D367" s="158" t="s">
        <v>441</v>
      </c>
      <c r="E367" s="158" t="s">
        <v>513</v>
      </c>
      <c r="F367" s="158" t="s">
        <v>511</v>
      </c>
      <c r="G367" s="159">
        <f>G368</f>
        <v>2355</v>
      </c>
      <c r="H367" s="159">
        <f>H368</f>
        <v>488.2</v>
      </c>
      <c r="I367" s="160">
        <f t="shared" si="18"/>
        <v>20.730360934182592</v>
      </c>
    </row>
    <row r="368" spans="1:9" ht="15">
      <c r="A368" s="161" t="s">
        <v>514</v>
      </c>
      <c r="B368" s="158" t="s">
        <v>21</v>
      </c>
      <c r="C368" s="158" t="s">
        <v>431</v>
      </c>
      <c r="D368" s="158" t="s">
        <v>441</v>
      </c>
      <c r="E368" s="158" t="s">
        <v>515</v>
      </c>
      <c r="F368" s="158" t="s">
        <v>511</v>
      </c>
      <c r="G368" s="159">
        <f>G369</f>
        <v>2355</v>
      </c>
      <c r="H368" s="159">
        <f>H369</f>
        <v>488.2</v>
      </c>
      <c r="I368" s="160">
        <f t="shared" si="18"/>
        <v>20.730360934182592</v>
      </c>
    </row>
    <row r="369" spans="1:9" ht="30">
      <c r="A369" s="161" t="s">
        <v>540</v>
      </c>
      <c r="B369" s="158" t="s">
        <v>21</v>
      </c>
      <c r="C369" s="158" t="s">
        <v>431</v>
      </c>
      <c r="D369" s="158" t="s">
        <v>441</v>
      </c>
      <c r="E369" s="158" t="s">
        <v>515</v>
      </c>
      <c r="F369" s="158" t="s">
        <v>517</v>
      </c>
      <c r="G369" s="159">
        <v>2355</v>
      </c>
      <c r="H369" s="162">
        <v>488.2</v>
      </c>
      <c r="I369" s="160">
        <f t="shared" si="18"/>
        <v>20.730360934182592</v>
      </c>
    </row>
    <row r="370" spans="1:9" ht="30">
      <c r="A370" s="161" t="s">
        <v>728</v>
      </c>
      <c r="B370" s="158" t="s">
        <v>21</v>
      </c>
      <c r="C370" s="158" t="s">
        <v>431</v>
      </c>
      <c r="D370" s="158" t="s">
        <v>441</v>
      </c>
      <c r="E370" s="158" t="s">
        <v>729</v>
      </c>
      <c r="F370" s="158" t="s">
        <v>511</v>
      </c>
      <c r="G370" s="159">
        <f>G371</f>
        <v>434</v>
      </c>
      <c r="H370" s="159">
        <f>H371</f>
        <v>65.1</v>
      </c>
      <c r="I370" s="160">
        <f t="shared" si="18"/>
        <v>15</v>
      </c>
    </row>
    <row r="371" spans="1:9" ht="120">
      <c r="A371" s="161" t="s">
        <v>37</v>
      </c>
      <c r="B371" s="158" t="s">
        <v>21</v>
      </c>
      <c r="C371" s="158" t="s">
        <v>431</v>
      </c>
      <c r="D371" s="158" t="s">
        <v>441</v>
      </c>
      <c r="E371" s="158" t="s">
        <v>38</v>
      </c>
      <c r="F371" s="158" t="s">
        <v>511</v>
      </c>
      <c r="G371" s="159">
        <f>G372</f>
        <v>434</v>
      </c>
      <c r="H371" s="159">
        <f>H372</f>
        <v>65.1</v>
      </c>
      <c r="I371" s="160">
        <f t="shared" si="18"/>
        <v>15</v>
      </c>
    </row>
    <row r="372" spans="1:9" ht="30">
      <c r="A372" s="161" t="s">
        <v>540</v>
      </c>
      <c r="B372" s="158" t="s">
        <v>21</v>
      </c>
      <c r="C372" s="158" t="s">
        <v>431</v>
      </c>
      <c r="D372" s="158" t="s">
        <v>441</v>
      </c>
      <c r="E372" s="158" t="s">
        <v>38</v>
      </c>
      <c r="F372" s="158" t="s">
        <v>517</v>
      </c>
      <c r="G372" s="159">
        <v>434</v>
      </c>
      <c r="H372" s="162">
        <v>65.1</v>
      </c>
      <c r="I372" s="160">
        <f t="shared" si="18"/>
        <v>15</v>
      </c>
    </row>
    <row r="373" spans="1:9" ht="92.25" customHeight="1">
      <c r="A373" s="157" t="s">
        <v>723</v>
      </c>
      <c r="B373" s="158" t="s">
        <v>21</v>
      </c>
      <c r="C373" s="158" t="s">
        <v>431</v>
      </c>
      <c r="D373" s="158" t="s">
        <v>441</v>
      </c>
      <c r="E373" s="158" t="s">
        <v>725</v>
      </c>
      <c r="F373" s="158" t="s">
        <v>511</v>
      </c>
      <c r="G373" s="159">
        <f>G374</f>
        <v>5665</v>
      </c>
      <c r="H373" s="159">
        <f>H374</f>
        <v>1115.4</v>
      </c>
      <c r="I373" s="160">
        <f t="shared" si="18"/>
        <v>19.689320388349515</v>
      </c>
    </row>
    <row r="374" spans="1:9" ht="30">
      <c r="A374" s="157" t="s">
        <v>575</v>
      </c>
      <c r="B374" s="158" t="s">
        <v>21</v>
      </c>
      <c r="C374" s="158" t="s">
        <v>431</v>
      </c>
      <c r="D374" s="158" t="s">
        <v>441</v>
      </c>
      <c r="E374" s="158" t="s">
        <v>725</v>
      </c>
      <c r="F374" s="158" t="s">
        <v>511</v>
      </c>
      <c r="G374" s="159">
        <f>G375</f>
        <v>5665</v>
      </c>
      <c r="H374" s="159">
        <f>H375</f>
        <v>1115.4</v>
      </c>
      <c r="I374" s="160">
        <f t="shared" si="18"/>
        <v>19.689320388349515</v>
      </c>
    </row>
    <row r="375" spans="1:9" ht="29.25" customHeight="1">
      <c r="A375" s="157" t="s">
        <v>683</v>
      </c>
      <c r="B375" s="158" t="s">
        <v>21</v>
      </c>
      <c r="C375" s="158" t="s">
        <v>431</v>
      </c>
      <c r="D375" s="158" t="s">
        <v>441</v>
      </c>
      <c r="E375" s="158" t="s">
        <v>725</v>
      </c>
      <c r="F375" s="158" t="s">
        <v>508</v>
      </c>
      <c r="G375" s="159">
        <v>5665</v>
      </c>
      <c r="H375" s="162">
        <v>1115.4</v>
      </c>
      <c r="I375" s="160">
        <f t="shared" si="18"/>
        <v>19.689320388349515</v>
      </c>
    </row>
    <row r="376" spans="1:9" ht="30">
      <c r="A376" s="157" t="s">
        <v>39</v>
      </c>
      <c r="B376" s="158" t="s">
        <v>21</v>
      </c>
      <c r="C376" s="158" t="s">
        <v>431</v>
      </c>
      <c r="D376" s="158" t="s">
        <v>441</v>
      </c>
      <c r="E376" s="158" t="s">
        <v>537</v>
      </c>
      <c r="F376" s="158" t="s">
        <v>511</v>
      </c>
      <c r="G376" s="159">
        <f>G377+G379+G381</f>
        <v>260</v>
      </c>
      <c r="H376" s="159">
        <f>H377+H379+H381</f>
        <v>13.6</v>
      </c>
      <c r="I376" s="160">
        <f t="shared" si="18"/>
        <v>5.230769230769231</v>
      </c>
    </row>
    <row r="377" spans="1:9" ht="45">
      <c r="A377" s="157" t="s">
        <v>40</v>
      </c>
      <c r="B377" s="158" t="s">
        <v>21</v>
      </c>
      <c r="C377" s="158" t="s">
        <v>431</v>
      </c>
      <c r="D377" s="158" t="s">
        <v>441</v>
      </c>
      <c r="E377" s="158" t="s">
        <v>41</v>
      </c>
      <c r="F377" s="158" t="s">
        <v>511</v>
      </c>
      <c r="G377" s="159">
        <f>G378</f>
        <v>30</v>
      </c>
      <c r="H377" s="159">
        <f>H378</f>
        <v>0</v>
      </c>
      <c r="I377" s="160">
        <f t="shared" si="18"/>
        <v>0</v>
      </c>
    </row>
    <row r="378" spans="1:9" ht="30">
      <c r="A378" s="166" t="s">
        <v>540</v>
      </c>
      <c r="B378" s="158" t="s">
        <v>21</v>
      </c>
      <c r="C378" s="158" t="s">
        <v>431</v>
      </c>
      <c r="D378" s="158" t="s">
        <v>441</v>
      </c>
      <c r="E378" s="158" t="s">
        <v>41</v>
      </c>
      <c r="F378" s="158" t="s">
        <v>517</v>
      </c>
      <c r="G378" s="159">
        <v>30</v>
      </c>
      <c r="H378" s="171">
        <v>0</v>
      </c>
      <c r="I378" s="160">
        <f t="shared" si="18"/>
        <v>0</v>
      </c>
    </row>
    <row r="379" spans="1:9" ht="15">
      <c r="A379" s="212" t="s">
        <v>42</v>
      </c>
      <c r="B379" s="158" t="s">
        <v>21</v>
      </c>
      <c r="C379" s="158" t="s">
        <v>431</v>
      </c>
      <c r="D379" s="158" t="s">
        <v>441</v>
      </c>
      <c r="E379" s="158" t="s">
        <v>43</v>
      </c>
      <c r="F379" s="158" t="s">
        <v>511</v>
      </c>
      <c r="G379" s="159">
        <f>G380</f>
        <v>30</v>
      </c>
      <c r="H379" s="159">
        <f>H380</f>
        <v>0</v>
      </c>
      <c r="I379" s="160">
        <f t="shared" si="18"/>
        <v>0</v>
      </c>
    </row>
    <row r="380" spans="1:9" ht="30">
      <c r="A380" s="166" t="s">
        <v>540</v>
      </c>
      <c r="B380" s="158" t="s">
        <v>21</v>
      </c>
      <c r="C380" s="158" t="s">
        <v>431</v>
      </c>
      <c r="D380" s="158" t="s">
        <v>441</v>
      </c>
      <c r="E380" s="158" t="s">
        <v>43</v>
      </c>
      <c r="F380" s="158" t="s">
        <v>517</v>
      </c>
      <c r="G380" s="159">
        <v>30</v>
      </c>
      <c r="H380" s="171">
        <v>0</v>
      </c>
      <c r="I380" s="160">
        <f t="shared" si="18"/>
        <v>0</v>
      </c>
    </row>
    <row r="381" spans="1:9" ht="45">
      <c r="A381" s="213" t="s">
        <v>44</v>
      </c>
      <c r="B381" s="158" t="s">
        <v>21</v>
      </c>
      <c r="C381" s="158" t="s">
        <v>431</v>
      </c>
      <c r="D381" s="158" t="s">
        <v>441</v>
      </c>
      <c r="E381" s="158" t="s">
        <v>45</v>
      </c>
      <c r="F381" s="158" t="s">
        <v>511</v>
      </c>
      <c r="G381" s="159">
        <f>G382</f>
        <v>200</v>
      </c>
      <c r="H381" s="159">
        <f>H382</f>
        <v>13.6</v>
      </c>
      <c r="I381" s="160">
        <f t="shared" si="18"/>
        <v>6.800000000000001</v>
      </c>
    </row>
    <row r="382" spans="1:10" ht="30">
      <c r="A382" s="166" t="s">
        <v>540</v>
      </c>
      <c r="B382" s="158" t="s">
        <v>21</v>
      </c>
      <c r="C382" s="158" t="s">
        <v>431</v>
      </c>
      <c r="D382" s="158" t="s">
        <v>441</v>
      </c>
      <c r="E382" s="158" t="s">
        <v>45</v>
      </c>
      <c r="F382" s="158" t="s">
        <v>517</v>
      </c>
      <c r="G382" s="159">
        <v>200</v>
      </c>
      <c r="H382" s="162">
        <v>13.6</v>
      </c>
      <c r="I382" s="160">
        <f t="shared" si="18"/>
        <v>6.800000000000001</v>
      </c>
      <c r="J382" s="214"/>
    </row>
    <row r="383" spans="1:10" ht="15">
      <c r="A383" s="215" t="s">
        <v>46</v>
      </c>
      <c r="B383" s="216"/>
      <c r="C383" s="216"/>
      <c r="D383" s="149"/>
      <c r="E383" s="149"/>
      <c r="F383" s="217"/>
      <c r="G383" s="184">
        <f>G9+G17+G107+G123+G216+G230+G305+G336+G144+G201+G136+G210</f>
        <v>918806.8999999999</v>
      </c>
      <c r="H383" s="184">
        <f>H9+H17+H107+H123+H216+H230+H305+H336+H144+H201+H136+H210</f>
        <v>261809.69999999998</v>
      </c>
      <c r="I383" s="156">
        <f t="shared" si="18"/>
        <v>28.494529155146747</v>
      </c>
      <c r="J383" s="218"/>
    </row>
    <row r="384" ht="15">
      <c r="G384" s="142" t="s">
        <v>47</v>
      </c>
    </row>
    <row r="385" spans="7:8" ht="15">
      <c r="G385" s="219"/>
      <c r="H385" s="219"/>
    </row>
    <row r="386" ht="15">
      <c r="G386" s="220"/>
    </row>
  </sheetData>
  <mergeCells count="4">
    <mergeCell ref="G1:I1"/>
    <mergeCell ref="G2:I2"/>
    <mergeCell ref="G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D3" sqref="D3:F3"/>
    </sheetView>
  </sheetViews>
  <sheetFormatPr defaultColWidth="9.00390625" defaultRowHeight="12.75"/>
  <cols>
    <col min="1" max="1" width="0.2421875" style="1" customWidth="1"/>
    <col min="2" max="2" width="7.875" style="1" customWidth="1"/>
    <col min="3" max="3" width="73.375" style="1" customWidth="1"/>
    <col min="4" max="4" width="13.00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3:6" ht="12.75">
      <c r="C1" s="3"/>
      <c r="D1" s="38" t="s">
        <v>50</v>
      </c>
      <c r="E1" s="38"/>
      <c r="F1" s="38"/>
    </row>
    <row r="2" spans="2:6" ht="38.25" customHeight="1">
      <c r="B2" s="222"/>
      <c r="C2" s="222"/>
      <c r="D2" s="126" t="s">
        <v>453</v>
      </c>
      <c r="E2" s="126"/>
      <c r="F2" s="126"/>
    </row>
    <row r="3" spans="2:6" ht="16.5">
      <c r="B3" s="223"/>
      <c r="C3" s="224"/>
      <c r="D3" s="144" t="s">
        <v>51</v>
      </c>
      <c r="E3" s="144"/>
      <c r="F3" s="144"/>
    </row>
    <row r="4" spans="2:6" ht="22.5" customHeight="1">
      <c r="B4" s="225" t="s">
        <v>52</v>
      </c>
      <c r="C4" s="225"/>
      <c r="D4" s="225"/>
      <c r="E4" s="225"/>
      <c r="F4" s="225"/>
    </row>
    <row r="5" spans="1:6" ht="16.5">
      <c r="A5" s="37"/>
      <c r="B5" s="225" t="s">
        <v>53</v>
      </c>
      <c r="C5" s="225"/>
      <c r="D5" s="225"/>
      <c r="E5" s="225"/>
      <c r="F5" s="225"/>
    </row>
    <row r="6" spans="1:6" ht="16.5">
      <c r="A6" s="37"/>
      <c r="C6" s="226"/>
      <c r="D6" s="227"/>
      <c r="F6" s="227" t="s">
        <v>456</v>
      </c>
    </row>
    <row r="7" spans="2:6" ht="81.75" customHeight="1">
      <c r="B7" s="228" t="s">
        <v>54</v>
      </c>
      <c r="C7" s="228" t="s">
        <v>55</v>
      </c>
      <c r="D7" s="147" t="s">
        <v>363</v>
      </c>
      <c r="E7" s="148" t="s">
        <v>364</v>
      </c>
      <c r="F7" s="148" t="s">
        <v>354</v>
      </c>
    </row>
    <row r="8" spans="2:6" ht="16.5">
      <c r="B8" s="229" t="s">
        <v>56</v>
      </c>
      <c r="C8" s="230"/>
      <c r="D8" s="230"/>
      <c r="E8" s="230"/>
      <c r="F8" s="231"/>
    </row>
    <row r="9" spans="2:10" ht="33.75" customHeight="1">
      <c r="B9" s="232" t="s">
        <v>57</v>
      </c>
      <c r="C9" s="233" t="s">
        <v>40</v>
      </c>
      <c r="D9" s="234">
        <v>30</v>
      </c>
      <c r="E9" s="234">
        <v>0</v>
      </c>
      <c r="F9" s="235">
        <f>E9/D9*100</f>
        <v>0</v>
      </c>
      <c r="G9" s="222"/>
      <c r="H9" s="222"/>
      <c r="I9" s="222"/>
      <c r="J9" s="222"/>
    </row>
    <row r="10" spans="2:10" ht="21.75" customHeight="1">
      <c r="B10" s="236" t="s">
        <v>58</v>
      </c>
      <c r="C10" s="237" t="s">
        <v>42</v>
      </c>
      <c r="D10" s="238">
        <v>30</v>
      </c>
      <c r="E10" s="234">
        <v>0</v>
      </c>
      <c r="F10" s="235">
        <f aca="true" t="shared" si="0" ref="F10:F52">E10/D10*100</f>
        <v>0</v>
      </c>
      <c r="G10" s="222"/>
      <c r="H10" s="222"/>
      <c r="I10" s="222"/>
      <c r="J10" s="222"/>
    </row>
    <row r="11" spans="2:10" ht="30" customHeight="1">
      <c r="B11" s="232" t="s">
        <v>59</v>
      </c>
      <c r="C11" s="239" t="s">
        <v>44</v>
      </c>
      <c r="D11" s="234">
        <v>200</v>
      </c>
      <c r="E11" s="234">
        <v>13.6</v>
      </c>
      <c r="F11" s="235">
        <f t="shared" si="0"/>
        <v>6.800000000000001</v>
      </c>
      <c r="G11" s="222"/>
      <c r="H11" s="222"/>
      <c r="I11" s="222"/>
      <c r="J11" s="222"/>
    </row>
    <row r="12" spans="2:6" ht="16.5">
      <c r="B12" s="232"/>
      <c r="C12" s="240" t="s">
        <v>60</v>
      </c>
      <c r="D12" s="240">
        <f>D9+D10+D11</f>
        <v>260</v>
      </c>
      <c r="E12" s="240">
        <f>E9+E10+E11</f>
        <v>13.6</v>
      </c>
      <c r="F12" s="241">
        <f t="shared" si="0"/>
        <v>5.230769230769231</v>
      </c>
    </row>
    <row r="13" spans="2:6" ht="14.25" customHeight="1">
      <c r="B13" s="232"/>
      <c r="C13" s="242" t="s">
        <v>61</v>
      </c>
      <c r="D13" s="243"/>
      <c r="E13" s="243"/>
      <c r="F13" s="244"/>
    </row>
    <row r="14" spans="2:6" ht="29.25" customHeight="1">
      <c r="B14" s="232" t="s">
        <v>62</v>
      </c>
      <c r="C14" s="245" t="s">
        <v>63</v>
      </c>
      <c r="D14" s="234">
        <v>1289</v>
      </c>
      <c r="E14" s="234">
        <v>224.6</v>
      </c>
      <c r="F14" s="246">
        <f t="shared" si="0"/>
        <v>17.424359968968194</v>
      </c>
    </row>
    <row r="15" spans="2:6" ht="17.25" customHeight="1">
      <c r="B15" s="232" t="s">
        <v>64</v>
      </c>
      <c r="C15" s="247" t="s">
        <v>16</v>
      </c>
      <c r="D15" s="234">
        <v>1100</v>
      </c>
      <c r="E15" s="234">
        <v>0</v>
      </c>
      <c r="F15" s="246">
        <f t="shared" si="0"/>
        <v>0</v>
      </c>
    </row>
    <row r="16" spans="2:6" ht="14.25" customHeight="1">
      <c r="B16" s="232"/>
      <c r="C16" s="240" t="s">
        <v>65</v>
      </c>
      <c r="D16" s="240">
        <f>D14+D15</f>
        <v>2389</v>
      </c>
      <c r="E16" s="240">
        <f>E14+E15</f>
        <v>224.6</v>
      </c>
      <c r="F16" s="241">
        <f t="shared" si="0"/>
        <v>9.401423189619088</v>
      </c>
    </row>
    <row r="17" spans="2:6" ht="16.5" customHeight="1">
      <c r="B17" s="232"/>
      <c r="C17" s="248" t="s">
        <v>66</v>
      </c>
      <c r="D17" s="234"/>
      <c r="E17" s="234"/>
      <c r="F17" s="246"/>
    </row>
    <row r="18" spans="2:6" ht="16.5">
      <c r="B18" s="232" t="s">
        <v>67</v>
      </c>
      <c r="C18" s="245" t="s">
        <v>68</v>
      </c>
      <c r="D18" s="234">
        <v>402</v>
      </c>
      <c r="E18" s="234">
        <v>72.8</v>
      </c>
      <c r="F18" s="246">
        <f t="shared" si="0"/>
        <v>18.109452736318406</v>
      </c>
    </row>
    <row r="19" spans="2:6" ht="16.5" customHeight="1" hidden="1">
      <c r="B19" s="232" t="s">
        <v>64</v>
      </c>
      <c r="C19" s="245" t="s">
        <v>69</v>
      </c>
      <c r="D19" s="234"/>
      <c r="E19" s="234"/>
      <c r="F19" s="246" t="e">
        <f t="shared" si="0"/>
        <v>#DIV/0!</v>
      </c>
    </row>
    <row r="20" spans="2:6" ht="32.25" customHeight="1">
      <c r="B20" s="232" t="s">
        <v>70</v>
      </c>
      <c r="C20" s="245" t="s">
        <v>71</v>
      </c>
      <c r="D20" s="234">
        <v>400</v>
      </c>
      <c r="E20" s="234">
        <v>0</v>
      </c>
      <c r="F20" s="246">
        <f t="shared" si="0"/>
        <v>0</v>
      </c>
    </row>
    <row r="21" spans="2:6" ht="17.25" customHeight="1">
      <c r="B21" s="232" t="s">
        <v>72</v>
      </c>
      <c r="C21" s="245" t="s">
        <v>73</v>
      </c>
      <c r="D21" s="234">
        <v>1863.2</v>
      </c>
      <c r="E21" s="234">
        <v>221.9</v>
      </c>
      <c r="F21" s="246">
        <f t="shared" si="0"/>
        <v>11.909617861743238</v>
      </c>
    </row>
    <row r="22" spans="2:6" ht="17.25" customHeight="1">
      <c r="B22" s="232" t="s">
        <v>74</v>
      </c>
      <c r="C22" s="245" t="s">
        <v>75</v>
      </c>
      <c r="D22" s="234">
        <v>2324.5</v>
      </c>
      <c r="E22" s="234">
        <v>469.7</v>
      </c>
      <c r="F22" s="246">
        <f t="shared" si="0"/>
        <v>20.2064960206496</v>
      </c>
    </row>
    <row r="23" spans="2:6" ht="16.5">
      <c r="B23" s="232" t="s">
        <v>76</v>
      </c>
      <c r="C23" s="245" t="s">
        <v>77</v>
      </c>
      <c r="D23" s="234">
        <v>916.2</v>
      </c>
      <c r="E23" s="234">
        <v>266.2</v>
      </c>
      <c r="F23" s="246">
        <f t="shared" si="0"/>
        <v>29.05479153023357</v>
      </c>
    </row>
    <row r="24" spans="2:6" ht="16.5" customHeight="1">
      <c r="B24" s="232" t="s">
        <v>78</v>
      </c>
      <c r="C24" s="245" t="s">
        <v>79</v>
      </c>
      <c r="D24" s="235">
        <v>63</v>
      </c>
      <c r="E24" s="234">
        <v>0</v>
      </c>
      <c r="F24" s="246">
        <f t="shared" si="0"/>
        <v>0</v>
      </c>
    </row>
    <row r="25" spans="2:6" ht="29.25" customHeight="1">
      <c r="B25" s="232" t="s">
        <v>80</v>
      </c>
      <c r="C25" s="245" t="s">
        <v>81</v>
      </c>
      <c r="D25" s="249">
        <v>400</v>
      </c>
      <c r="E25" s="234">
        <v>0</v>
      </c>
      <c r="F25" s="246">
        <f t="shared" si="0"/>
        <v>0</v>
      </c>
    </row>
    <row r="26" spans="2:6" ht="20.25" customHeight="1">
      <c r="B26" s="232" t="s">
        <v>82</v>
      </c>
      <c r="C26" s="250" t="s">
        <v>83</v>
      </c>
      <c r="D26" s="249">
        <v>100</v>
      </c>
      <c r="E26" s="234">
        <v>0</v>
      </c>
      <c r="F26" s="246">
        <f t="shared" si="0"/>
        <v>0</v>
      </c>
    </row>
    <row r="27" spans="2:6" ht="15" customHeight="1">
      <c r="B27" s="232"/>
      <c r="C27" s="240" t="s">
        <v>84</v>
      </c>
      <c r="D27" s="240">
        <f>D20+D21+D22+D23+D24+D18+D26+D25</f>
        <v>6468.9</v>
      </c>
      <c r="E27" s="240">
        <f>E20+E21+E22+E23+E24+E18+E26+E25</f>
        <v>1030.6</v>
      </c>
      <c r="F27" s="241">
        <f t="shared" si="0"/>
        <v>15.93161124766189</v>
      </c>
    </row>
    <row r="28" spans="2:6" ht="17.25" customHeight="1">
      <c r="B28" s="232"/>
      <c r="C28" s="251" t="s">
        <v>85</v>
      </c>
      <c r="D28" s="234"/>
      <c r="E28" s="234"/>
      <c r="F28" s="246"/>
    </row>
    <row r="29" spans="2:6" ht="31.5" customHeight="1">
      <c r="B29" s="252" t="s">
        <v>86</v>
      </c>
      <c r="C29" s="250" t="s">
        <v>87</v>
      </c>
      <c r="D29" s="234">
        <v>12700</v>
      </c>
      <c r="E29" s="234">
        <v>9759.5</v>
      </c>
      <c r="F29" s="246">
        <f t="shared" si="0"/>
        <v>76.84645669291339</v>
      </c>
    </row>
    <row r="30" spans="2:6" ht="31.5" customHeight="1">
      <c r="B30" s="232" t="s">
        <v>88</v>
      </c>
      <c r="C30" s="250" t="s">
        <v>89</v>
      </c>
      <c r="D30" s="235">
        <v>1700</v>
      </c>
      <c r="E30" s="234">
        <v>27.7</v>
      </c>
      <c r="F30" s="246">
        <f t="shared" si="0"/>
        <v>1.6294117647058823</v>
      </c>
    </row>
    <row r="31" spans="2:6" ht="33.75" customHeight="1">
      <c r="B31" s="253" t="s">
        <v>90</v>
      </c>
      <c r="C31" s="250" t="s">
        <v>91</v>
      </c>
      <c r="D31" s="235">
        <v>27870</v>
      </c>
      <c r="E31" s="234">
        <v>4500</v>
      </c>
      <c r="F31" s="246">
        <f t="shared" si="0"/>
        <v>16.146393972012916</v>
      </c>
    </row>
    <row r="32" spans="2:6" ht="33.75" customHeight="1">
      <c r="B32" s="253" t="s">
        <v>92</v>
      </c>
      <c r="C32" s="245" t="s">
        <v>93</v>
      </c>
      <c r="D32" s="235">
        <v>136</v>
      </c>
      <c r="E32" s="234">
        <v>0</v>
      </c>
      <c r="F32" s="246">
        <f t="shared" si="0"/>
        <v>0</v>
      </c>
    </row>
    <row r="33" spans="2:6" ht="21.75" customHeight="1">
      <c r="B33" s="253" t="s">
        <v>94</v>
      </c>
      <c r="C33" s="250" t="s">
        <v>95</v>
      </c>
      <c r="D33" s="235">
        <v>100</v>
      </c>
      <c r="E33" s="234">
        <v>0</v>
      </c>
      <c r="F33" s="246">
        <f t="shared" si="0"/>
        <v>0</v>
      </c>
    </row>
    <row r="34" spans="2:6" ht="33" customHeight="1">
      <c r="B34" s="253" t="s">
        <v>96</v>
      </c>
      <c r="C34" s="250" t="s">
        <v>97</v>
      </c>
      <c r="D34" s="235">
        <v>100</v>
      </c>
      <c r="E34" s="234">
        <v>0</v>
      </c>
      <c r="F34" s="246">
        <f t="shared" si="0"/>
        <v>0</v>
      </c>
    </row>
    <row r="35" spans="2:6" ht="33" customHeight="1">
      <c r="B35" s="253" t="s">
        <v>98</v>
      </c>
      <c r="C35" s="254" t="s">
        <v>99</v>
      </c>
      <c r="D35" s="235">
        <v>50</v>
      </c>
      <c r="E35" s="234">
        <v>0</v>
      </c>
      <c r="F35" s="246">
        <f t="shared" si="0"/>
        <v>0</v>
      </c>
    </row>
    <row r="36" spans="2:6" ht="30.75" customHeight="1">
      <c r="B36" s="253" t="s">
        <v>100</v>
      </c>
      <c r="C36" s="247" t="s">
        <v>101</v>
      </c>
      <c r="D36" s="235">
        <v>2000</v>
      </c>
      <c r="E36" s="234">
        <v>0</v>
      </c>
      <c r="F36" s="246">
        <f t="shared" si="0"/>
        <v>0</v>
      </c>
    </row>
    <row r="37" spans="2:6" ht="30.75" customHeight="1">
      <c r="B37" s="253" t="s">
        <v>102</v>
      </c>
      <c r="C37" s="254" t="s">
        <v>103</v>
      </c>
      <c r="D37" s="235">
        <v>500</v>
      </c>
      <c r="E37" s="234">
        <v>0</v>
      </c>
      <c r="F37" s="246">
        <f t="shared" si="0"/>
        <v>0</v>
      </c>
    </row>
    <row r="38" spans="2:6" ht="16.5">
      <c r="B38" s="232"/>
      <c r="C38" s="240" t="s">
        <v>104</v>
      </c>
      <c r="D38" s="240">
        <f>D29+D30+D31+D32+D33+D34+D36+D35+D37</f>
        <v>45156</v>
      </c>
      <c r="E38" s="240">
        <f>E29+E30+E31+E32+E33+E34+E36+E35+E37</f>
        <v>14287.2</v>
      </c>
      <c r="F38" s="241">
        <f t="shared" si="0"/>
        <v>31.639649216051026</v>
      </c>
    </row>
    <row r="39" spans="2:6" ht="18.75" customHeight="1">
      <c r="B39" s="232"/>
      <c r="C39" s="255" t="s">
        <v>105</v>
      </c>
      <c r="D39" s="240"/>
      <c r="E39" s="234"/>
      <c r="F39" s="246"/>
    </row>
    <row r="40" spans="2:6" ht="31.5">
      <c r="B40" s="232" t="s">
        <v>106</v>
      </c>
      <c r="C40" s="245" t="s">
        <v>107</v>
      </c>
      <c r="D40" s="249">
        <v>6716.7</v>
      </c>
      <c r="E40" s="256">
        <v>1667</v>
      </c>
      <c r="F40" s="246">
        <f t="shared" si="0"/>
        <v>24.818735390891362</v>
      </c>
    </row>
    <row r="41" spans="2:6" ht="16.5">
      <c r="B41" s="232" t="s">
        <v>108</v>
      </c>
      <c r="C41" s="245" t="s">
        <v>109</v>
      </c>
      <c r="D41" s="249">
        <v>6377</v>
      </c>
      <c r="E41" s="234">
        <v>2691.8</v>
      </c>
      <c r="F41" s="246">
        <f t="shared" si="0"/>
        <v>42.21107103653756</v>
      </c>
    </row>
    <row r="42" spans="2:6" ht="31.5">
      <c r="B42" s="232" t="s">
        <v>110</v>
      </c>
      <c r="C42" s="245" t="s">
        <v>111</v>
      </c>
      <c r="D42" s="235">
        <v>19308.4</v>
      </c>
      <c r="E42" s="234">
        <v>8869.5</v>
      </c>
      <c r="F42" s="246">
        <f t="shared" si="0"/>
        <v>45.93596569368772</v>
      </c>
    </row>
    <row r="43" spans="2:6" ht="16.5">
      <c r="B43" s="232" t="s">
        <v>112</v>
      </c>
      <c r="C43" s="245" t="s">
        <v>113</v>
      </c>
      <c r="D43" s="235">
        <v>500</v>
      </c>
      <c r="E43" s="235">
        <v>0</v>
      </c>
      <c r="F43" s="246">
        <f t="shared" si="0"/>
        <v>0</v>
      </c>
    </row>
    <row r="44" spans="2:6" ht="31.5">
      <c r="B44" s="232" t="s">
        <v>114</v>
      </c>
      <c r="C44" s="245" t="s">
        <v>115</v>
      </c>
      <c r="D44" s="235">
        <v>700</v>
      </c>
      <c r="E44" s="235">
        <v>0</v>
      </c>
      <c r="F44" s="246">
        <f t="shared" si="0"/>
        <v>0</v>
      </c>
    </row>
    <row r="45" spans="2:6" ht="16.5">
      <c r="B45" s="232" t="s">
        <v>116</v>
      </c>
      <c r="C45" s="245" t="s">
        <v>117</v>
      </c>
      <c r="D45" s="235">
        <v>10063</v>
      </c>
      <c r="E45" s="235">
        <v>63</v>
      </c>
      <c r="F45" s="246">
        <f t="shared" si="0"/>
        <v>0.6260558481566134</v>
      </c>
    </row>
    <row r="46" spans="2:6" ht="59.25" customHeight="1">
      <c r="B46" s="232" t="s">
        <v>118</v>
      </c>
      <c r="C46" s="245" t="s">
        <v>119</v>
      </c>
      <c r="D46" s="235">
        <v>75</v>
      </c>
      <c r="E46" s="235">
        <v>0</v>
      </c>
      <c r="F46" s="246">
        <f t="shared" si="0"/>
        <v>0</v>
      </c>
    </row>
    <row r="47" spans="2:6" ht="16.5">
      <c r="B47" s="232"/>
      <c r="C47" s="240" t="s">
        <v>120</v>
      </c>
      <c r="D47" s="240">
        <f>D40+D41+D42+D43+D44+D45+D46</f>
        <v>43740.100000000006</v>
      </c>
      <c r="E47" s="240">
        <f>E40+E41+E42+E43+E44+E45+E46</f>
        <v>13291.3</v>
      </c>
      <c r="F47" s="241">
        <f t="shared" si="0"/>
        <v>30.38699042754817</v>
      </c>
    </row>
    <row r="48" spans="2:6" ht="31.5">
      <c r="B48" s="232"/>
      <c r="C48" s="255" t="s">
        <v>121</v>
      </c>
      <c r="D48" s="235"/>
      <c r="E48" s="235"/>
      <c r="F48" s="246"/>
    </row>
    <row r="49" spans="2:6" ht="31.5">
      <c r="B49" s="253" t="s">
        <v>122</v>
      </c>
      <c r="C49" s="257" t="s">
        <v>123</v>
      </c>
      <c r="D49" s="235">
        <v>100</v>
      </c>
      <c r="E49" s="235">
        <v>0</v>
      </c>
      <c r="F49" s="246">
        <f t="shared" si="0"/>
        <v>0</v>
      </c>
    </row>
    <row r="50" spans="2:6" ht="32.25" customHeight="1">
      <c r="B50" s="253" t="s">
        <v>124</v>
      </c>
      <c r="C50" s="258" t="s">
        <v>125</v>
      </c>
      <c r="D50" s="235">
        <v>100</v>
      </c>
      <c r="E50" s="235">
        <v>0</v>
      </c>
      <c r="F50" s="246">
        <f t="shared" si="0"/>
        <v>0</v>
      </c>
    </row>
    <row r="51" spans="2:6" ht="16.5">
      <c r="B51" s="232"/>
      <c r="C51" s="240" t="s">
        <v>126</v>
      </c>
      <c r="D51" s="240">
        <f>D49+D50</f>
        <v>200</v>
      </c>
      <c r="E51" s="240">
        <f>E49+E50</f>
        <v>0</v>
      </c>
      <c r="F51" s="246">
        <f t="shared" si="0"/>
        <v>0</v>
      </c>
    </row>
    <row r="52" spans="2:6" ht="16.5">
      <c r="B52" s="232"/>
      <c r="C52" s="259" t="s">
        <v>127</v>
      </c>
      <c r="D52" s="259">
        <f>D12+D16+D27+D38+D47+D51</f>
        <v>98214</v>
      </c>
      <c r="E52" s="259">
        <f>E12+E16+E27+E38+E47+E51</f>
        <v>28847.3</v>
      </c>
      <c r="F52" s="241">
        <f t="shared" si="0"/>
        <v>29.371881809110718</v>
      </c>
    </row>
    <row r="53" spans="2:3" ht="16.5">
      <c r="B53" s="260"/>
      <c r="C53" s="261"/>
    </row>
    <row r="60" ht="12.75">
      <c r="C60" s="1" t="s">
        <v>128</v>
      </c>
    </row>
  </sheetData>
  <mergeCells count="7">
    <mergeCell ref="B5:F5"/>
    <mergeCell ref="B8:F8"/>
    <mergeCell ref="C13:F13"/>
    <mergeCell ref="D1:F1"/>
    <mergeCell ref="D2:F2"/>
    <mergeCell ref="D3:F3"/>
    <mergeCell ref="B4:F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7" sqref="A7:F7"/>
    </sheetView>
  </sheetViews>
  <sheetFormatPr defaultColWidth="9.00390625" defaultRowHeight="12.75"/>
  <cols>
    <col min="1" max="1" width="6.75390625" style="262" customWidth="1"/>
    <col min="2" max="2" width="30.75390625" style="262" customWidth="1"/>
    <col min="3" max="3" width="20.25390625" style="262" customWidth="1"/>
    <col min="4" max="4" width="14.875" style="262" customWidth="1"/>
    <col min="5" max="5" width="10.625" style="262" customWidth="1"/>
    <col min="6" max="6" width="14.625" style="262" customWidth="1"/>
    <col min="7" max="7" width="9.125" style="262" hidden="1" customWidth="1"/>
    <col min="8" max="16384" width="9.125" style="262" customWidth="1"/>
  </cols>
  <sheetData>
    <row r="1" spans="4:8" ht="15">
      <c r="D1" s="263" t="s">
        <v>129</v>
      </c>
      <c r="E1" s="263"/>
      <c r="F1" s="263"/>
      <c r="G1" s="264"/>
      <c r="H1" s="264"/>
    </row>
    <row r="2" spans="1:7" ht="3.75" customHeight="1" hidden="1">
      <c r="A2" s="265"/>
      <c r="B2" s="265"/>
      <c r="C2" s="265"/>
      <c r="D2" s="266"/>
      <c r="E2" s="266"/>
      <c r="F2" s="265"/>
      <c r="G2" s="265"/>
    </row>
    <row r="3" spans="1:8" ht="38.25" customHeight="1">
      <c r="A3" s="265"/>
      <c r="B3" s="265"/>
      <c r="C3" s="265"/>
      <c r="D3" s="126" t="s">
        <v>130</v>
      </c>
      <c r="E3" s="126"/>
      <c r="F3" s="126"/>
      <c r="G3" s="127"/>
      <c r="H3" s="127"/>
    </row>
    <row r="4" spans="1:8" ht="19.5" customHeight="1">
      <c r="A4" s="265"/>
      <c r="B4" s="265"/>
      <c r="C4" s="265"/>
      <c r="D4" s="295" t="s">
        <v>184</v>
      </c>
      <c r="E4" s="295"/>
      <c r="F4" s="295"/>
      <c r="G4" s="295"/>
      <c r="H4" s="267"/>
    </row>
    <row r="5" spans="1:7" ht="28.5" customHeight="1">
      <c r="A5" s="268" t="s">
        <v>131</v>
      </c>
      <c r="B5" s="268"/>
      <c r="C5" s="268"/>
      <c r="D5" s="268"/>
      <c r="E5" s="268"/>
      <c r="F5" s="268"/>
      <c r="G5" s="265"/>
    </row>
    <row r="6" spans="1:7" ht="14.25" customHeight="1">
      <c r="A6" s="268" t="s">
        <v>132</v>
      </c>
      <c r="B6" s="268"/>
      <c r="C6" s="268"/>
      <c r="D6" s="268"/>
      <c r="E6" s="268"/>
      <c r="F6" s="268"/>
      <c r="G6" s="265"/>
    </row>
    <row r="7" spans="1:7" ht="13.5" customHeight="1">
      <c r="A7" s="268" t="s">
        <v>133</v>
      </c>
      <c r="B7" s="268"/>
      <c r="C7" s="268"/>
      <c r="D7" s="268"/>
      <c r="E7" s="268"/>
      <c r="F7" s="268"/>
      <c r="G7" s="265"/>
    </row>
    <row r="8" spans="1:7" ht="13.5" customHeight="1">
      <c r="A8" s="265"/>
      <c r="B8" s="265"/>
      <c r="C8" s="265"/>
      <c r="D8" s="265"/>
      <c r="E8" s="265"/>
      <c r="F8" s="269" t="s">
        <v>456</v>
      </c>
      <c r="G8" s="265"/>
    </row>
    <row r="9" spans="1:7" ht="165" customHeight="1">
      <c r="A9" s="270" t="s">
        <v>54</v>
      </c>
      <c r="B9" s="270" t="s">
        <v>134</v>
      </c>
      <c r="C9" s="271" t="s">
        <v>135</v>
      </c>
      <c r="D9" s="132" t="s">
        <v>363</v>
      </c>
      <c r="E9" s="133" t="s">
        <v>364</v>
      </c>
      <c r="F9" s="133" t="s">
        <v>354</v>
      </c>
      <c r="G9" s="265"/>
    </row>
    <row r="10" spans="1:7" ht="17.25" customHeight="1">
      <c r="A10" s="270">
        <v>1</v>
      </c>
      <c r="B10" s="270">
        <f>A10+1</f>
        <v>2</v>
      </c>
      <c r="C10" s="270">
        <v>3</v>
      </c>
      <c r="D10" s="270">
        <v>4</v>
      </c>
      <c r="E10" s="270">
        <v>5</v>
      </c>
      <c r="F10" s="270">
        <v>6</v>
      </c>
      <c r="G10" s="265"/>
    </row>
    <row r="11" spans="1:7" ht="17.25" customHeight="1">
      <c r="A11" s="270"/>
      <c r="B11" s="272" t="s">
        <v>136</v>
      </c>
      <c r="C11" s="273"/>
      <c r="D11" s="273"/>
      <c r="E11" s="273"/>
      <c r="F11" s="274"/>
      <c r="G11" s="265"/>
    </row>
    <row r="12" spans="1:7" ht="17.25" customHeight="1">
      <c r="A12" s="275" t="s">
        <v>57</v>
      </c>
      <c r="B12" s="276" t="s">
        <v>137</v>
      </c>
      <c r="C12" s="270">
        <v>562</v>
      </c>
      <c r="D12" s="270">
        <v>562</v>
      </c>
      <c r="E12" s="277">
        <v>0</v>
      </c>
      <c r="F12" s="278">
        <f>E12/D12*100</f>
        <v>0</v>
      </c>
      <c r="G12" s="265"/>
    </row>
    <row r="13" spans="1:7" ht="30" customHeight="1">
      <c r="A13" s="279" t="s">
        <v>138</v>
      </c>
      <c r="B13" s="276" t="s">
        <v>139</v>
      </c>
      <c r="C13" s="270">
        <v>357</v>
      </c>
      <c r="D13" s="270">
        <v>357</v>
      </c>
      <c r="E13" s="277">
        <v>0</v>
      </c>
      <c r="F13" s="278">
        <f aca="true" t="shared" si="0" ref="F13:F40">E13/D13*100</f>
        <v>0</v>
      </c>
      <c r="G13" s="265"/>
    </row>
    <row r="14" spans="1:7" ht="22.5" customHeight="1">
      <c r="A14" s="279" t="s">
        <v>140</v>
      </c>
      <c r="B14" s="276" t="s">
        <v>141</v>
      </c>
      <c r="C14" s="270">
        <v>136</v>
      </c>
      <c r="D14" s="270">
        <v>136</v>
      </c>
      <c r="E14" s="277">
        <v>0</v>
      </c>
      <c r="F14" s="278">
        <f t="shared" si="0"/>
        <v>0</v>
      </c>
      <c r="G14" s="265"/>
    </row>
    <row r="15" spans="1:7" ht="20.25" customHeight="1">
      <c r="A15" s="279" t="s">
        <v>142</v>
      </c>
      <c r="B15" s="276" t="s">
        <v>143</v>
      </c>
      <c r="C15" s="270">
        <v>313</v>
      </c>
      <c r="D15" s="270">
        <v>313</v>
      </c>
      <c r="E15" s="277">
        <v>0</v>
      </c>
      <c r="F15" s="278">
        <f t="shared" si="0"/>
        <v>0</v>
      </c>
      <c r="G15" s="265"/>
    </row>
    <row r="16" spans="1:7" ht="25.5" customHeight="1">
      <c r="A16" s="279" t="s">
        <v>144</v>
      </c>
      <c r="B16" s="276" t="s">
        <v>145</v>
      </c>
      <c r="C16" s="270">
        <v>128</v>
      </c>
      <c r="D16" s="270">
        <v>128</v>
      </c>
      <c r="E16" s="277">
        <v>0</v>
      </c>
      <c r="F16" s="278">
        <f t="shared" si="0"/>
        <v>0</v>
      </c>
      <c r="G16" s="265"/>
    </row>
    <row r="17" spans="1:7" ht="17.25" customHeight="1">
      <c r="A17" s="270"/>
      <c r="B17" s="280" t="s">
        <v>146</v>
      </c>
      <c r="C17" s="281">
        <f>C12+C13+C14+C15+C16</f>
        <v>1496</v>
      </c>
      <c r="D17" s="281">
        <f>D12+D13+D14+D15+D16</f>
        <v>1496</v>
      </c>
      <c r="E17" s="281">
        <f>E12+E13+E14+E15+E16</f>
        <v>0</v>
      </c>
      <c r="F17" s="282">
        <f t="shared" si="0"/>
        <v>0</v>
      </c>
      <c r="G17" s="265"/>
    </row>
    <row r="18" spans="1:7" ht="23.25" customHeight="1">
      <c r="A18" s="275"/>
      <c r="B18" s="272" t="s">
        <v>147</v>
      </c>
      <c r="C18" s="273"/>
      <c r="D18" s="273"/>
      <c r="E18" s="273"/>
      <c r="F18" s="274"/>
      <c r="G18" s="265"/>
    </row>
    <row r="19" spans="1:7" ht="31.5" customHeight="1">
      <c r="A19" s="275" t="s">
        <v>62</v>
      </c>
      <c r="B19" s="283" t="s">
        <v>148</v>
      </c>
      <c r="C19" s="270">
        <v>2000</v>
      </c>
      <c r="D19" s="270">
        <v>1000</v>
      </c>
      <c r="E19" s="270">
        <v>0</v>
      </c>
      <c r="F19" s="278">
        <f t="shared" si="0"/>
        <v>0</v>
      </c>
      <c r="G19" s="265"/>
    </row>
    <row r="20" spans="1:7" ht="24.75" customHeight="1">
      <c r="A20" s="279" t="s">
        <v>149</v>
      </c>
      <c r="B20" s="283" t="s">
        <v>150</v>
      </c>
      <c r="C20" s="270">
        <v>200</v>
      </c>
      <c r="D20" s="270">
        <v>200</v>
      </c>
      <c r="E20" s="270">
        <v>0</v>
      </c>
      <c r="F20" s="278">
        <f t="shared" si="0"/>
        <v>0</v>
      </c>
      <c r="G20" s="265"/>
    </row>
    <row r="21" spans="1:7" ht="24.75" customHeight="1">
      <c r="A21" s="279" t="s">
        <v>151</v>
      </c>
      <c r="B21" s="283" t="s">
        <v>152</v>
      </c>
      <c r="C21" s="270">
        <v>200</v>
      </c>
      <c r="D21" s="270">
        <v>200</v>
      </c>
      <c r="E21" s="270">
        <v>0</v>
      </c>
      <c r="F21" s="278">
        <f t="shared" si="0"/>
        <v>0</v>
      </c>
      <c r="G21" s="265"/>
    </row>
    <row r="22" spans="1:7" ht="22.5" customHeight="1">
      <c r="A22" s="279" t="s">
        <v>153</v>
      </c>
      <c r="B22" s="283" t="s">
        <v>154</v>
      </c>
      <c r="C22" s="270">
        <v>1171</v>
      </c>
      <c r="D22" s="270">
        <v>1171</v>
      </c>
      <c r="E22" s="270">
        <v>0</v>
      </c>
      <c r="F22" s="278">
        <f t="shared" si="0"/>
        <v>0</v>
      </c>
      <c r="G22" s="265"/>
    </row>
    <row r="23" spans="1:7" ht="22.5" customHeight="1">
      <c r="A23" s="279" t="s">
        <v>155</v>
      </c>
      <c r="B23" s="283" t="s">
        <v>156</v>
      </c>
      <c r="C23" s="270">
        <v>110</v>
      </c>
      <c r="D23" s="270">
        <v>110</v>
      </c>
      <c r="E23" s="270">
        <v>0</v>
      </c>
      <c r="F23" s="278">
        <f t="shared" si="0"/>
        <v>0</v>
      </c>
      <c r="G23" s="265"/>
    </row>
    <row r="24" spans="1:10" ht="23.25" customHeight="1">
      <c r="A24" s="279" t="s">
        <v>157</v>
      </c>
      <c r="B24" s="283" t="s">
        <v>158</v>
      </c>
      <c r="C24" s="270">
        <v>600</v>
      </c>
      <c r="D24" s="284">
        <v>600</v>
      </c>
      <c r="E24" s="284">
        <v>0</v>
      </c>
      <c r="F24" s="278">
        <f t="shared" si="0"/>
        <v>0</v>
      </c>
      <c r="G24" s="265"/>
      <c r="I24" s="285"/>
      <c r="J24" s="285"/>
    </row>
    <row r="25" spans="1:10" ht="16.5" customHeight="1" hidden="1">
      <c r="A25" s="286" t="s">
        <v>64</v>
      </c>
      <c r="B25" s="283" t="s">
        <v>159</v>
      </c>
      <c r="C25" s="287"/>
      <c r="D25" s="287"/>
      <c r="E25" s="287"/>
      <c r="F25" s="278" t="e">
        <f t="shared" si="0"/>
        <v>#DIV/0!</v>
      </c>
      <c r="G25" s="265"/>
      <c r="I25" s="285"/>
      <c r="J25" s="285"/>
    </row>
    <row r="26" spans="1:10" ht="24" customHeight="1">
      <c r="A26" s="279" t="s">
        <v>160</v>
      </c>
      <c r="B26" s="283" t="s">
        <v>161</v>
      </c>
      <c r="C26" s="287">
        <v>500</v>
      </c>
      <c r="D26" s="287">
        <v>500</v>
      </c>
      <c r="E26" s="287">
        <v>0</v>
      </c>
      <c r="F26" s="278">
        <f t="shared" si="0"/>
        <v>0</v>
      </c>
      <c r="G26" s="265"/>
      <c r="I26" s="285"/>
      <c r="J26" s="285"/>
    </row>
    <row r="27" spans="1:10" ht="15">
      <c r="A27" s="279" t="s">
        <v>162</v>
      </c>
      <c r="B27" s="283" t="s">
        <v>159</v>
      </c>
      <c r="C27" s="287">
        <v>524</v>
      </c>
      <c r="D27" s="287">
        <v>524</v>
      </c>
      <c r="E27" s="287">
        <v>0</v>
      </c>
      <c r="F27" s="278">
        <f t="shared" si="0"/>
        <v>0</v>
      </c>
      <c r="G27" s="265"/>
      <c r="I27" s="285"/>
      <c r="J27" s="285"/>
    </row>
    <row r="28" spans="1:10" ht="15">
      <c r="A28" s="279" t="s">
        <v>163</v>
      </c>
      <c r="B28" s="283" t="s">
        <v>164</v>
      </c>
      <c r="C28" s="287">
        <v>441</v>
      </c>
      <c r="D28" s="287">
        <v>441</v>
      </c>
      <c r="E28" s="287">
        <v>0</v>
      </c>
      <c r="F28" s="278">
        <f t="shared" si="0"/>
        <v>0</v>
      </c>
      <c r="G28" s="265"/>
      <c r="I28" s="285"/>
      <c r="J28" s="285"/>
    </row>
    <row r="29" spans="1:10" ht="15">
      <c r="A29" s="279" t="s">
        <v>165</v>
      </c>
      <c r="B29" s="283" t="s">
        <v>166</v>
      </c>
      <c r="C29" s="287">
        <v>104</v>
      </c>
      <c r="D29" s="287">
        <v>104</v>
      </c>
      <c r="E29" s="287">
        <v>0</v>
      </c>
      <c r="F29" s="278">
        <f t="shared" si="0"/>
        <v>0</v>
      </c>
      <c r="G29" s="265"/>
      <c r="I29" s="285"/>
      <c r="J29" s="285"/>
    </row>
    <row r="30" spans="1:10" ht="15">
      <c r="A30" s="279" t="s">
        <v>167</v>
      </c>
      <c r="B30" s="283" t="s">
        <v>168</v>
      </c>
      <c r="C30" s="287">
        <v>500</v>
      </c>
      <c r="D30" s="287">
        <v>500</v>
      </c>
      <c r="E30" s="287">
        <v>0</v>
      </c>
      <c r="F30" s="278">
        <f t="shared" si="0"/>
        <v>0</v>
      </c>
      <c r="G30" s="265"/>
      <c r="I30" s="285"/>
      <c r="J30" s="285"/>
    </row>
    <row r="31" spans="1:10" ht="30">
      <c r="A31" s="279" t="s">
        <v>169</v>
      </c>
      <c r="B31" s="283" t="s">
        <v>170</v>
      </c>
      <c r="C31" s="287">
        <v>200</v>
      </c>
      <c r="D31" s="287">
        <v>200</v>
      </c>
      <c r="E31" s="287">
        <v>0</v>
      </c>
      <c r="F31" s="278">
        <f t="shared" si="0"/>
        <v>0</v>
      </c>
      <c r="G31" s="265"/>
      <c r="I31" s="285"/>
      <c r="J31" s="285"/>
    </row>
    <row r="32" spans="1:10" ht="15">
      <c r="A32" s="279" t="s">
        <v>171</v>
      </c>
      <c r="B32" s="283" t="s">
        <v>172</v>
      </c>
      <c r="C32" s="287">
        <v>164</v>
      </c>
      <c r="D32" s="287">
        <v>164</v>
      </c>
      <c r="E32" s="287">
        <v>0</v>
      </c>
      <c r="F32" s="278">
        <f t="shared" si="0"/>
        <v>0</v>
      </c>
      <c r="G32" s="265"/>
      <c r="I32" s="285"/>
      <c r="J32" s="285"/>
    </row>
    <row r="33" spans="1:10" ht="30">
      <c r="A33" s="279" t="s">
        <v>173</v>
      </c>
      <c r="B33" s="283" t="s">
        <v>174</v>
      </c>
      <c r="C33" s="287">
        <v>1004</v>
      </c>
      <c r="D33" s="287">
        <v>1004</v>
      </c>
      <c r="E33" s="287">
        <v>0</v>
      </c>
      <c r="F33" s="278">
        <f t="shared" si="0"/>
        <v>0</v>
      </c>
      <c r="G33" s="265"/>
      <c r="I33" s="285"/>
      <c r="J33" s="285"/>
    </row>
    <row r="34" spans="1:10" ht="15">
      <c r="A34" s="279" t="s">
        <v>175</v>
      </c>
      <c r="B34" s="283" t="s">
        <v>176</v>
      </c>
      <c r="C34" s="287">
        <v>100</v>
      </c>
      <c r="D34" s="287">
        <v>100</v>
      </c>
      <c r="E34" s="287">
        <v>0</v>
      </c>
      <c r="F34" s="278">
        <f t="shared" si="0"/>
        <v>0</v>
      </c>
      <c r="G34" s="265"/>
      <c r="I34" s="285"/>
      <c r="J34" s="285"/>
    </row>
    <row r="35" spans="1:10" ht="15">
      <c r="A35" s="279" t="s">
        <v>177</v>
      </c>
      <c r="B35" s="283" t="s">
        <v>178</v>
      </c>
      <c r="C35" s="287">
        <v>104</v>
      </c>
      <c r="D35" s="287">
        <v>104</v>
      </c>
      <c r="E35" s="287">
        <v>0</v>
      </c>
      <c r="F35" s="278">
        <f t="shared" si="0"/>
        <v>0</v>
      </c>
      <c r="G35" s="265"/>
      <c r="I35" s="285"/>
      <c r="J35" s="285"/>
    </row>
    <row r="36" spans="1:10" ht="15">
      <c r="A36" s="279" t="s">
        <v>179</v>
      </c>
      <c r="B36" s="283" t="s">
        <v>180</v>
      </c>
      <c r="C36" s="287">
        <v>300</v>
      </c>
      <c r="D36" s="287">
        <v>300</v>
      </c>
      <c r="E36" s="287">
        <v>0</v>
      </c>
      <c r="F36" s="278">
        <f t="shared" si="0"/>
        <v>0</v>
      </c>
      <c r="G36" s="265"/>
      <c r="I36" s="285"/>
      <c r="J36" s="285"/>
    </row>
    <row r="37" spans="1:10" ht="15">
      <c r="A37" s="279" t="s">
        <v>181</v>
      </c>
      <c r="B37" s="283" t="s">
        <v>182</v>
      </c>
      <c r="C37" s="287">
        <v>1200</v>
      </c>
      <c r="D37" s="287">
        <v>1200</v>
      </c>
      <c r="E37" s="287">
        <v>0</v>
      </c>
      <c r="F37" s="278">
        <f t="shared" si="0"/>
        <v>0</v>
      </c>
      <c r="G37" s="265"/>
      <c r="I37" s="285"/>
      <c r="J37" s="285"/>
    </row>
    <row r="38" spans="1:10" ht="19.5" customHeight="1">
      <c r="A38" s="275"/>
      <c r="B38" s="280" t="s">
        <v>183</v>
      </c>
      <c r="C38" s="288">
        <f>C19+C20+C21+C22+C23+C24+C26+C27+C28+C29+C30+C31+C32+C33+C34+C35+C36+C37</f>
        <v>9422</v>
      </c>
      <c r="D38" s="288">
        <f>D19+D20+D21+D22+D23+D24+D26+D27+D28+D29+D30+D31+D32+D33+D34+D35+D36+D37</f>
        <v>8422</v>
      </c>
      <c r="E38" s="289">
        <v>0</v>
      </c>
      <c r="F38" s="282">
        <f t="shared" si="0"/>
        <v>0</v>
      </c>
      <c r="G38" s="265"/>
      <c r="I38" s="285"/>
      <c r="J38" s="285"/>
    </row>
    <row r="39" spans="1:6" ht="15">
      <c r="A39" s="290"/>
      <c r="B39" s="290"/>
      <c r="C39" s="291"/>
      <c r="D39" s="291"/>
      <c r="E39" s="291"/>
      <c r="F39" s="278"/>
    </row>
    <row r="40" spans="1:6" ht="15">
      <c r="A40" s="292"/>
      <c r="B40" s="290" t="s">
        <v>127</v>
      </c>
      <c r="C40" s="293">
        <f>C38+C17</f>
        <v>10918</v>
      </c>
      <c r="D40" s="293">
        <f>D38+D17</f>
        <v>9918</v>
      </c>
      <c r="E40" s="294">
        <f>E38+E17</f>
        <v>0</v>
      </c>
      <c r="F40" s="282">
        <f t="shared" si="0"/>
        <v>0</v>
      </c>
    </row>
  </sheetData>
  <mergeCells count="8">
    <mergeCell ref="A6:F6"/>
    <mergeCell ref="A7:F7"/>
    <mergeCell ref="B11:F11"/>
    <mergeCell ref="B18:F18"/>
    <mergeCell ref="D1:F1"/>
    <mergeCell ref="D3:F3"/>
    <mergeCell ref="D4:G4"/>
    <mergeCell ref="A5:F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www.PHILka.RU</cp:lastModifiedBy>
  <cp:lastPrinted>2010-05-10T00:59:55Z</cp:lastPrinted>
  <dcterms:created xsi:type="dcterms:W3CDTF">2002-11-03T23:52:07Z</dcterms:created>
  <dcterms:modified xsi:type="dcterms:W3CDTF">2010-05-10T01:00:17Z</dcterms:modified>
  <cp:category/>
  <cp:version/>
  <cp:contentType/>
  <cp:contentStatus/>
</cp:coreProperties>
</file>