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220" tabRatio="883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>
    <definedName name="_xlnm.Print_Titles" localSheetId="1">'прил2'!$9:$9</definedName>
  </definedNames>
  <calcPr fullCalcOnLoad="1"/>
</workbook>
</file>

<file path=xl/sharedStrings.xml><?xml version="1.0" encoding="utf-8"?>
<sst xmlns="http://schemas.openxmlformats.org/spreadsheetml/2006/main" count="2986" uniqueCount="811">
  <si>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</si>
  <si>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</si>
  <si>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</si>
  <si>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</si>
  <si>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</si>
  <si>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</si>
  <si>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</si>
  <si>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</si>
  <si>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</si>
  <si>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 xml:space="preserve"> тыс. руб</t>
  </si>
  <si>
    <t>Плата за негативное воздействие на окружающую среду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</si>
  <si>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</si>
  <si>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</si>
  <si>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</si>
  <si>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</si>
  <si>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</si>
  <si>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</si>
  <si>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</si>
  <si>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00011201000010000120</t>
  </si>
  <si>
    <t>00011600000000000000</t>
  </si>
  <si>
    <t>00011200000000000000</t>
  </si>
  <si>
    <t>ШТРАФЫ, САНКЦИИ, ВОЗМЕЩЕНИЕ УЩЕРБА</t>
  </si>
  <si>
    <t>00010503000010000110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</si>
  <si>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</si>
  <si>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</si>
  <si>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00010502000020000110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</si>
  <si>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</si>
  <si>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</si>
  <si>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</si>
  <si>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</si>
  <si>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</si>
  <si>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</si>
  <si>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</si>
  <si>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00011105010040000120</t>
  </si>
  <si>
    <t>00011103040040000120</t>
  </si>
  <si>
    <t>00010102010010000110</t>
  </si>
  <si>
    <t>00010102021010000110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</si>
  <si>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</si>
  <si>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Проценты, полученные от предоставления бюджетных кредитов внутри страны за счет средств бюджетов городских округов</t>
  </si>
  <si>
    <t>Налог на доходы физических лиц с доходов, полученных физическими лицами, не являющимися налоговыми резидентами РФ</t>
  </si>
  <si>
    <t>00010102022010000110</t>
  </si>
  <si>
    <t>00010102030010000110</t>
  </si>
  <si>
    <t>00010102040010000110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</si>
  <si>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</si>
  <si>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00010606012040000110</t>
  </si>
  <si>
    <t>00010606022040000110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</si>
  <si>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</si>
  <si>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</si>
  <si>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</si>
  <si>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</si>
  <si>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</si>
  <si>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</si>
  <si>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00010807150010000110</t>
  </si>
  <si>
    <t>Государственная пошлина за выдачу разрешения на установку рекламной конструкции</t>
  </si>
  <si>
    <t>00010900000000000000</t>
  </si>
  <si>
    <t>00010904050040000110</t>
  </si>
  <si>
    <t>Земельный налог ( по обязательствам, возникшим до 1 января 2006года), мобилизуемый на территориях городских округов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</si>
  <si>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</si>
  <si>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</si>
  <si>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</si>
  <si>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</si>
  <si>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</si>
  <si>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00011603010010000140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</si>
  <si>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</si>
  <si>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00011603030010000140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</si>
  <si>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</si>
  <si>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</si>
  <si>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</si>
  <si>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00011608000010000140</t>
  </si>
  <si>
    <t>00011621040040000140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</si>
  <si>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</si>
  <si>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00011625000010000140</t>
  </si>
  <si>
    <t>00011625050010000140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</si>
  <si>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</si>
  <si>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</si>
  <si>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</si>
  <si>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</si>
  <si>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</si>
  <si>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>Денежные взыскания (штрафы) за административные правонарушения в области дорожного движения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</si>
  <si>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</si>
  <si>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</si>
  <si>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00011303040040000130</t>
  </si>
  <si>
    <t>00010807140010000110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</si>
  <si>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</si>
  <si>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</si>
  <si>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</si>
  <si>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</si>
  <si>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00011900000000000000</t>
  </si>
  <si>
    <t>00011904000040000151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</si>
  <si>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</si>
  <si>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</si>
  <si>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</si>
  <si>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</si>
  <si>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</si>
  <si>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автономных учреждений.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</si>
  <si>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</si>
  <si>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</si>
  <si>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Прочие поступления от использования имущества,находящегося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</si>
  <si>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00011402032040000410</t>
  </si>
  <si>
    <t>Доходы  от  реализации  имущества,  находящегося  в  оперативном  управлении  учреждений, находящихся в ведении  органов управления  городских  округов (за  исключением  имущества муниципальных  автономных  учреждений) в  части реализации  основных  средств  по указанному  имуществу</t>
  </si>
  <si>
    <t>00011402033040000410</t>
  </si>
  <si>
    <t>Доходы от реализации иного имущества, находящегося в собственности городских округов( за исключением имущества муниципальных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</si>
  <si>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00011406012040000430</t>
  </si>
  <si>
    <t>00011406024040000430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</si>
  <si>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автономных учреждений).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</si>
  <si>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</si>
  <si>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</si>
  <si>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Денежные взыскания (штрафы) за нарушение законодательства  в   области  охраны окружающей среды</t>
  </si>
  <si>
    <t>Транспортный налог с физических лиц</t>
  </si>
  <si>
    <t>00010604012020000110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</si>
  <si>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</si>
  <si>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00020200000000000000</t>
  </si>
  <si>
    <t>БЕЗВОЗМЕЗДНЫЕ ПОСТУПЛЕНИЯ</t>
  </si>
  <si>
    <t>00020201001040000151</t>
  </si>
  <si>
    <t xml:space="preserve">Дотации  бюджетам  городских  округов  на выравнивание бюджетной обеспеченности </t>
  </si>
  <si>
    <t>Субвенции  из областного  бюджета</t>
  </si>
  <si>
    <t>Прочие  субвенции</t>
  </si>
  <si>
    <t>00020203999040000151</t>
  </si>
  <si>
    <t>00020203055040000151</t>
  </si>
  <si>
    <t>Субвенции бюджетам  городских  округов на   денежные выплаты  медицинскому персоналу фельдшерско-акушерских пунктов, врачам,фельдшерам и медицинским сестрам скорой медицинской помощи".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</si>
  <si>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</si>
  <si>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</si>
  <si>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00020201999040000151</t>
  </si>
  <si>
    <t>00020203026040000151</t>
  </si>
  <si>
    <t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</t>
  </si>
  <si>
    <t>Прочие межбюджетные трансферты, передаваемые бюджетам городских округов</t>
  </si>
  <si>
    <t>00020204999040000151</t>
  </si>
  <si>
    <t>00020203029040000151</t>
  </si>
  <si>
    <t>00020203027040000151</t>
  </si>
  <si>
    <t>Дотации  бюджетам городских округов на доведение финансовой помощи до уровня 2009 года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</si>
  <si>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</si>
  <si>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на организационное  обеспечение деятельности административных комиссий 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</si>
  <si>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</si>
  <si>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</si>
  <si>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спиртыми напитками и наркотическими  средствами.</t>
  </si>
  <si>
    <t>Субвенции бюджетам городских округов на  дополнительные гарантии  по социальной поддержке детей-сирот и детей, оставшихся без попечения родителей"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</si>
  <si>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</si>
  <si>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 xml:space="preserve">Субвенции бюджетам городских округов на компенсацию части родительскойп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</si>
  <si>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ИТОГО    ДОХОДОВ:</t>
  </si>
  <si>
    <t>ВСЕГО    ДОХОДОВ:</t>
  </si>
  <si>
    <t>ВОЗВРАТ ОСТАТКОВ СУБСИДИЙ,  СУБВЕНЦИЙ  И ИНЫХ  МЕЖБЮДЖЕТНЫХ ТРАНСФЕРТОВ, ИМЕЮЩИХ ЦЕЛЕВОЕ  НАЗНАЧЕНИЕ, ПРОШЛЫХ ЛЕТ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</si>
  <si>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</si>
  <si>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Возврат остатков субсидий,  субвенций  и иных  межбюджетных  трансфертов, имеющих целевое назначение, прошлых лет, из бюджетов городских округов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</si>
  <si>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</si>
  <si>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</si>
  <si>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00010807173011000110</t>
  </si>
  <si>
    <t>Субсидии  из областного  бюджета</t>
  </si>
  <si>
    <t xml:space="preserve">Прочие субсидии  </t>
  </si>
  <si>
    <t>00020202999040000151</t>
  </si>
  <si>
    <t>Субсидии  бюджетам  городских  округов на софинансирование расходов по  приобретению  и сопровождению программного обеспечения, используемого  финансовыми  органами   при организации  исполнения местных бюджетов и учета  сведений о земельных участках, расположенных  в границах  муниципальных образований на 2010 год</t>
  </si>
  <si>
    <t>00011701040040000180</t>
  </si>
  <si>
    <t>Невыясненные поступления, зачисляемые в бюджеты городских округов</t>
  </si>
  <si>
    <t>00020202077040000151</t>
  </si>
  <si>
    <t>Субсидии бюджетам городских округов  на бюджетные инввестиции в объекты  капитального  строительства собственности  муниципальных  образований. (обл./б-т)</t>
  </si>
  <si>
    <t xml:space="preserve">Межбюджетные трансферты  бюджетам городских округов на обеспечение расходов на реализацию основных общеобразовательных программ в  общеобразовательных учреждениях  </t>
  </si>
  <si>
    <t>00020204000000000151</t>
  </si>
  <si>
    <t xml:space="preserve"> Иные  межбюджетные  трансферты</t>
  </si>
  <si>
    <t>00020204025040000151</t>
  </si>
  <si>
    <t>Субсидии бюджетам муниципальных образований на реализацию подпрограммы "Совершенствование питания в образовательных учреждениях Амурской области"</t>
  </si>
  <si>
    <t>Субсидии бюджетам муниципальных образований на софинансирование расходов  по развитию улично-дорожной сети</t>
  </si>
  <si>
    <t>ДЦП "Развитие и сохранение культуры и искусства Амурской области" на 2009-2011 годы (софинансирование расходов, связанных с ремонтов памятников воинам-амурцам, погибшим в годы ВОВ и войны с Японией 1945 год.)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</si>
  <si>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</si>
  <si>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</si>
  <si>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</si>
  <si>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00020202078040000151</t>
  </si>
  <si>
    <t>Субсидии бюджетам городских округов на софинансирование расходов,связанных с частичной оплатой стоимости путевок для детей работающих граждан в организации отдыха  и оздоровления детей в каникулярное время</t>
  </si>
  <si>
    <t>Субсидии бюджетам муниципальных образований  на реализацию ДЦП "Обеспечение пожарной и антитеррористической безопасности общеобразовательных учреждений.</t>
  </si>
  <si>
    <t>Субсидии бюджетам муниципальных образований  на текущий ремонт и материально-техническое оснащение муниципальных стационарных детских оздоровительных лагерей.</t>
  </si>
  <si>
    <t>Субсидии бюджетам  муниципальных образований  на поддержку производства  и реализации молока  личных подворий  граждан  по ДЦП " Развитие сельского хозяйства  и регулирования  рынков  сельскохозяйственной  продукции, сырья и продовольствия  Амурской области  на 2009-2012 годы" на 2010год.</t>
  </si>
  <si>
    <t>Субсидии  бюджетам городских  округов  на софинансирование  расходов  по организации коммунального  хозяйства.</t>
  </si>
  <si>
    <t>Субсидии бюджетам муниципальных образований  на софинансирование  расходов, связанных  с приобретением  компьютерной  техники для обеспечения  доступа населения области к Интернет-ресурсам в 2010 году.</t>
  </si>
  <si>
    <t>ФЦП "Экономическое  и социальное развитие Дальнего Востока  и Забайкалья  на период до 2013 года.Субсидии бюджетам городских округов  на бюджетные инввестиции в объекты  капитального  строительства собственности  муниципальных  образований. (фед./б-т)( объект капитального строительства  "Детсткая поликлиника на 450 посещений в день"</t>
  </si>
  <si>
    <t>ДЦП " Модернизация коммунальной инфраструктуры Амурской области на 2009-2010гг". Субсидии бюджетам городских округов на бюджетные инвестиции  для модернизации объектов  коммунальной инфраструктуры</t>
  </si>
  <si>
    <t xml:space="preserve">Отчет об исполнении местного бюджета </t>
  </si>
  <si>
    <t>за I полугодие 2010 года</t>
  </si>
  <si>
    <t>Исполнено</t>
  </si>
  <si>
    <t>% исполнения</t>
  </si>
  <si>
    <t>00010605000020000110</t>
  </si>
  <si>
    <t>Налог на игорный бизнес</t>
  </si>
  <si>
    <t>00010907030040000110</t>
  </si>
  <si>
    <t>Целевые сборы с граждан  и предприятий, учреждений, организаций на содержание  милиции, на благоустройство  территорий, на нужды образования и другие цели, мобилизуемые на территориях городских округов</t>
  </si>
  <si>
    <t>Денежные взыскания (штрафы) за нарушение законодательства  об  охране и использовании животного мира</t>
  </si>
  <si>
    <t>00011625030010000140</t>
  </si>
  <si>
    <t xml:space="preserve">Приложение № 1    </t>
  </si>
  <si>
    <t xml:space="preserve">к постановлению Главы                                                 </t>
  </si>
  <si>
    <t>муниципального образования</t>
  </si>
  <si>
    <t>г. Белогорск</t>
  </si>
  <si>
    <t>Бюджетные назначения на 2010 год</t>
  </si>
  <si>
    <t>25.08.2010   № 1278</t>
  </si>
  <si>
    <t>Итого источников внутреннего финансирования дефицита бюджета</t>
  </si>
  <si>
    <t>Возврат бюджетных кредитов, предоставленных юридическим лицам из бюджетов городских округов в валюте РФ</t>
  </si>
  <si>
    <t>00301060501040000640</t>
  </si>
  <si>
    <t>Возврат бюджетных кредитов, предоставленных внутри страны в валюте РФ</t>
  </si>
  <si>
    <t>00301060500000000600</t>
  </si>
  <si>
    <t>Уменьшение прочих остатков денежных средств местного бюджета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</si>
  <si>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</si>
  <si>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</si>
  <si>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</si>
  <si>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</si>
  <si>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</si>
  <si>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</si>
  <si>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</si>
  <si>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местного бюджета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</si>
  <si>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</si>
  <si>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</si>
  <si>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</si>
  <si>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</si>
  <si>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</si>
  <si>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</si>
  <si>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</si>
  <si>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</si>
  <si>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 кредитов от других бюджетов бюджетной системы Российской Федерации  местным бюджетом в валюте Российской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</si>
  <si>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</si>
  <si>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</si>
  <si>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</si>
  <si>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кредитов от других бюджетов бюджетной системы Российской Федерации  местным бюджетом в валюте Российской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</si>
  <si>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</si>
  <si>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</si>
  <si>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</si>
  <si>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</si>
  <si>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</si>
  <si>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местным бюджетом  кредитов, предоставленных кредитными организациями в валюте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</si>
  <si>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</si>
  <si>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</si>
  <si>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</si>
  <si>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кредитов от кредитных организаций местным бюджетом в валюте Российской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</si>
  <si>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</si>
  <si>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</si>
  <si>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</si>
  <si>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</si>
  <si>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</si>
  <si>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 xml:space="preserve">Исполнено  </t>
  </si>
  <si>
    <t xml:space="preserve">Бюджетные  бюджетные назначения, утвержденные сводной бюджетной росписью </t>
  </si>
  <si>
    <t>Наименование</t>
  </si>
  <si>
    <t>тыс. руб.</t>
  </si>
  <si>
    <t>дефицита местного бюджета за 1 полугодие  2010 года</t>
  </si>
  <si>
    <t>Отчет об исполнении  источников  внутреннего финансирования</t>
  </si>
  <si>
    <t>25.08.2010 № 1278</t>
  </si>
  <si>
    <t xml:space="preserve">к постановлению Главы                                                                                                             муниципального образования                                                           г. Белогорск </t>
  </si>
  <si>
    <t>Приложенние № 3</t>
  </si>
  <si>
    <t xml:space="preserve">  </t>
  </si>
  <si>
    <t>ВСЕГО:</t>
  </si>
  <si>
    <t>Итого по разделу 6: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</si>
  <si>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2009-2021 годы"</t>
  </si>
  <si>
    <t>6.2</t>
  </si>
  <si>
    <t>ГЦП "Обеспечение первичных мер пожарной  безопасности в границах городского округа г. Белогорск на  2009-2013 годы»</t>
  </si>
  <si>
    <t>6.1</t>
  </si>
  <si>
    <t>6. Управление по делам гражданской обороны и чрезвычайным ситуациям города Белогорска</t>
  </si>
  <si>
    <t>Итого по разделу 5:</t>
  </si>
  <si>
    <t>ГЦП "Противодействие злоупотреблению наркотическими средствами и их незаконному обороту на 2010-2014 годы"</t>
  </si>
  <si>
    <t>6.0</t>
  </si>
  <si>
    <t>ГЦП "Обеспечение безопасности дорожного движения в г. Белогорске на 2009-2012 годы"</t>
  </si>
  <si>
    <t>5.9.</t>
  </si>
  <si>
    <t>ГЦП "Профилактика  правонарушений  в г. Белогорск на 2010-2012 годы"</t>
  </si>
  <si>
    <t>5.8.</t>
  </si>
  <si>
    <t>ГЦП "Поэтапный переход на отпуск коммунальных ресурсов (тепловой энергии, горячей и холодной воды, электрической энергии) потребителям в соотвествии с показаниями коллективных (общедомовых) приборов учета потребления ресурсов г. Белогорска в 2010 году"</t>
  </si>
  <si>
    <t>5.7.</t>
  </si>
  <si>
    <t>ГЦП "Капитальный ремонт муниципального жилого фонда г. Белогорска в 2010 году"</t>
  </si>
  <si>
    <t>5.6.</t>
  </si>
  <si>
    <t>ГЦП "Переселение граждан из ветхого и аварийного жилищного фонда  города Белогорска  на 2009-2010 гг."</t>
  </si>
  <si>
    <t>5.5.</t>
  </si>
  <si>
    <t>ГЦП "Обеспечение жильем молодых семей на 2009-2010 годы"</t>
  </si>
  <si>
    <t>5.4.</t>
  </si>
  <si>
    <t>ГЦП "Реформирование и модернизация жилищно-коммунального комплекса г.Белогорска на 2009-2010 гг."</t>
  </si>
  <si>
    <t>5.3.</t>
  </si>
  <si>
    <t>ГЦП "Развитие дорожной сети города Белогорска на 2009-2014 гг."</t>
  </si>
  <si>
    <t>5.2.</t>
  </si>
  <si>
    <t>ГЦП "Меры адресной поддержки отдельных категорий граждан г. Белогорска  на 2009 - 2011 годы"</t>
  </si>
  <si>
    <t>5.1.</t>
  </si>
  <si>
    <t>5. МУ Управление жилищно-коммунального хозяйства Администрации г. Белогорск</t>
  </si>
  <si>
    <t>Итого по разделу 4:</t>
  </si>
  <si>
    <t>ГЦП "Развитие агропромышленного комплекса муниципального образования города Белогорск на 2010-2012 годы"</t>
  </si>
  <si>
    <t>4.4.</t>
  </si>
  <si>
    <t>ГЦП "Развитие социальной и инженерной инфраструктуры города Белогорска на период до 2013 года"</t>
  </si>
  <si>
    <t>4.3.</t>
  </si>
  <si>
    <t>ГЦП "Содействие развитию и поддержка малого и среднего предпринимательства в г. Белогорске на 2009-2010 годы"</t>
  </si>
  <si>
    <t>4.2.</t>
  </si>
  <si>
    <t>ГЦП "Развитие физической культуры и спорта на территории города Белогорска на 2009-2011 годы"</t>
  </si>
  <si>
    <t>4.1.</t>
  </si>
  <si>
    <t>4.  Администрация города Белогорск</t>
  </si>
  <si>
    <t>Итого по разделу 3:</t>
  </si>
  <si>
    <t>3.10.</t>
  </si>
  <si>
    <t>ГЦП "Профилактика правонарушений в  г. Белогорск на 2010 - 2012 годы"</t>
  </si>
  <si>
    <t>3.9.</t>
  </si>
  <si>
    <t>ГЦП "Патриотическое  воспитание жителей г.Белогорска на 2009-2011 годы"</t>
  </si>
  <si>
    <t>3.8.</t>
  </si>
  <si>
    <t>ГЦП "Развитие единного информационного образовательного пространства муниципальной системы образования г.Белогорска на 2010-2013 годы"</t>
  </si>
  <si>
    <t>3.7.</t>
  </si>
  <si>
    <t>ГЦП "Совершенствование организации питания в образовательных учреждениях на 2009-2012 годы"</t>
  </si>
  <si>
    <t>3.6.</t>
  </si>
  <si>
    <t>ГЦП "Развитие дошкольного образования на 2009-2011 годы"</t>
  </si>
  <si>
    <t>3.5.</t>
  </si>
  <si>
    <t>ГЦП "Безопасность образовательного учреждения на 2009-2012 годы"</t>
  </si>
  <si>
    <t>3.4.</t>
  </si>
  <si>
    <t>ГЦП "Лицензирование образовательных учреждений на 2009-2011 годы"</t>
  </si>
  <si>
    <t>3.3.</t>
  </si>
  <si>
    <t>ГЦП "Организация летнего отдыха, оздоровления и занятости детей и подростков на 2009 - 2011 годы"</t>
  </si>
  <si>
    <t>3.2.</t>
  </si>
  <si>
    <t>Оздоровление и занятость детей и подростков в каникулярное время</t>
  </si>
  <si>
    <t>2.2.</t>
  </si>
  <si>
    <t>ГЦП "Одаренные дети на 2009-2011 годы"</t>
  </si>
  <si>
    <t>3.1.</t>
  </si>
  <si>
    <t>3. МУ "Комитет по образованию, делам молодежи" администрации г. Белогорска</t>
  </si>
  <si>
    <t>Итого по разделу 2:</t>
  </si>
  <si>
    <t xml:space="preserve">ГЦП «Реконструкция парков и скверов г.Белогорска на 2010-2014 годы» </t>
  </si>
  <si>
    <t>ГЦП "Развитие и сохранение культуры и искусства  г.Белогорска на 2009-2010 годы"</t>
  </si>
  <si>
    <t>2.1.</t>
  </si>
  <si>
    <t>2. МУ "Отдел культуры администрации города Белогорска"</t>
  </si>
  <si>
    <t>Итого по разделу 1:</t>
  </si>
  <si>
    <t>ГЦП «Предупреждение и борьба с социально значимыми заболеваниями в  г.Белогорске на 2010-2012 годы»</t>
  </si>
  <si>
    <t>1.3.</t>
  </si>
  <si>
    <t>ГЦП «Здоровый ребенок на 2009-2010 годы»</t>
  </si>
  <si>
    <t>1.2.</t>
  </si>
  <si>
    <t>ГЦП "Совершенствование первичной   медико-санитарной помощи в г.Белогорске на 2010-2012 годы"</t>
  </si>
  <si>
    <t>1.1.</t>
  </si>
  <si>
    <t>1.  МУ " Управление здравоохранения Администрации города Белогорск"</t>
  </si>
  <si>
    <t>Исполнение 1 полугодие</t>
  </si>
  <si>
    <t>План на 2010 год</t>
  </si>
  <si>
    <t>Наименование  раздела/программы</t>
  </si>
  <si>
    <t>№ п/п</t>
  </si>
  <si>
    <t xml:space="preserve">предусмотренных к финансированию из местного бюджета в 2010 году </t>
  </si>
  <si>
    <t>городских целевых программ,</t>
  </si>
  <si>
    <t>ПЕРЕЧЕНЬ</t>
  </si>
  <si>
    <t>Приложение № 5</t>
  </si>
  <si>
    <t>МУК "СКО "Союз""</t>
  </si>
  <si>
    <t>3. МУ "Отдел культуры администрации города Белогорска"</t>
  </si>
  <si>
    <t>МОУ ДОДООЛ "Мелиоратор"</t>
  </si>
  <si>
    <t>2.17.</t>
  </si>
  <si>
    <t>МОУ "Гимназия искусств"</t>
  </si>
  <si>
    <t>2.16.</t>
  </si>
  <si>
    <t>МУ "Комитет по образованию, делам молодежи"</t>
  </si>
  <si>
    <t>2.15.</t>
  </si>
  <si>
    <t>МОУ ДОД Дом детского творчества</t>
  </si>
  <si>
    <t>2.14.</t>
  </si>
  <si>
    <t>МОУ ДОД ДЮСШ № 3</t>
  </si>
  <si>
    <t>2.13.</t>
  </si>
  <si>
    <t>МОУ ДОД ДЮСШ № 1</t>
  </si>
  <si>
    <t>2.12.</t>
  </si>
  <si>
    <t>МОУ СОШ № 17</t>
  </si>
  <si>
    <t>2.11.</t>
  </si>
  <si>
    <t>МОУ СОШ №10</t>
  </si>
  <si>
    <t>2.10.</t>
  </si>
  <si>
    <t>МОУ СОШ № 5</t>
  </si>
  <si>
    <t>2.9.</t>
  </si>
  <si>
    <t>МДОУ № 11, МДОУ№ 44</t>
  </si>
  <si>
    <t>2.8.</t>
  </si>
  <si>
    <t>МДОУ № 125</t>
  </si>
  <si>
    <t>2.7.</t>
  </si>
  <si>
    <t>МДОУ № 54</t>
  </si>
  <si>
    <t>2.6.</t>
  </si>
  <si>
    <t>МДОУ № 46</t>
  </si>
  <si>
    <t>2.5.</t>
  </si>
  <si>
    <t>МДОУ № 45</t>
  </si>
  <si>
    <t>2.4.</t>
  </si>
  <si>
    <t>МДОУ № 44</t>
  </si>
  <si>
    <t>2.3.</t>
  </si>
  <si>
    <t>МДОУ № 12</t>
  </si>
  <si>
    <t>МДОУ № 11</t>
  </si>
  <si>
    <t>2. МУ "Комитет по образованию, делам молодежи" администрации г. Белогорска</t>
  </si>
  <si>
    <t>МЛПУ "Белогорская городская больница" (поликлиника)</t>
  </si>
  <si>
    <t>1.4.</t>
  </si>
  <si>
    <t>МЛПУ "Белогорская городская больница" (хирургический корпус)</t>
  </si>
  <si>
    <t>МЛПУ "Белогорская городская больница" (кожное отделение)</t>
  </si>
  <si>
    <t>МЛПУ "Белогорская городская больница" (административный корпус)</t>
  </si>
  <si>
    <t>1 . МУ "Управление здравоохранения Администрации города Белогорск"</t>
  </si>
  <si>
    <t xml:space="preserve">% исполнения </t>
  </si>
  <si>
    <t xml:space="preserve">Утвержденные бюджетные назначения </t>
  </si>
  <si>
    <t>Сметная стоимость (остаток сметной стоимости) по состоянию на 01.01.2010 г.</t>
  </si>
  <si>
    <t>Наименование объектов</t>
  </si>
  <si>
    <t>№</t>
  </si>
  <si>
    <t>из средств местного бюджета</t>
  </si>
  <si>
    <t xml:space="preserve"> за 1 полугодие  2010 года</t>
  </si>
  <si>
    <t xml:space="preserve"> ОТЧЕТ ОБ ИСПОЛНЕНИИ АДРЕСНОЙ  ИНВЕСТИЦИОННОЙ  ПРОГРАММЫ</t>
  </si>
  <si>
    <t xml:space="preserve"> к постановлению Главы                                                                                                                              муниципального образования                                                           г. Белогорск </t>
  </si>
  <si>
    <t>Приложение № 6</t>
  </si>
  <si>
    <t>ИТОГО РАСХОДОВ:</t>
  </si>
  <si>
    <t>Другие вопрсы в области социальной политике</t>
  </si>
  <si>
    <t>1006</t>
  </si>
  <si>
    <t xml:space="preserve">Другие вопросы в области социальной политики </t>
  </si>
  <si>
    <t xml:space="preserve">Инвестиционная программа ремонт  зданиий   социального приюта Росинка 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</si>
  <si>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</si>
  <si>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</si>
  <si>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</si>
  <si>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</si>
  <si>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</si>
  <si>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</si>
  <si>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</si>
  <si>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</si>
  <si>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здравоохранения, физической культуры и спорта</t>
  </si>
  <si>
    <t>0910</t>
  </si>
  <si>
    <t>Физическая культура и спорт</t>
  </si>
  <si>
    <t>0908</t>
  </si>
  <si>
    <t xml:space="preserve">Скорая медицинская помощь </t>
  </si>
  <si>
    <t>0904</t>
  </si>
  <si>
    <t>Амбулаторная помощь</t>
  </si>
  <si>
    <t>0902</t>
  </si>
  <si>
    <t>Стационарная медицинская помощь</t>
  </si>
  <si>
    <t>0901</t>
  </si>
  <si>
    <t>ЗДРАВООХРАНЕНИЕ, ФИЗИЧЕСКАЯ КУЛЬТУРА  И СПОРТ</t>
  </si>
  <si>
    <t>0900</t>
  </si>
  <si>
    <t>Другие вопросы в области культуры, кинематографии, средств массовой информации</t>
  </si>
  <si>
    <t>0806</t>
  </si>
  <si>
    <t>Периодическая печать и издательства</t>
  </si>
  <si>
    <t>0804</t>
  </si>
  <si>
    <t xml:space="preserve">Культура </t>
  </si>
  <si>
    <t>0801</t>
  </si>
  <si>
    <t>КУЛЬТУРА, КИНЕМАТОГРАФИЯ,  СРЕДСТВА МАССОВОЙ ИНФОРМАЦИИ</t>
  </si>
  <si>
    <t>0800</t>
  </si>
  <si>
    <t>Расходы на исполнение закона Амурской области "О социальных гарантиях педагогическим работникам области"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</si>
  <si>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</si>
  <si>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</si>
  <si>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</si>
  <si>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</si>
  <si>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</si>
  <si>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</si>
  <si>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</si>
  <si>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</si>
  <si>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</si>
  <si>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</si>
  <si>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</si>
  <si>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</si>
  <si>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 xml:space="preserve">Сбор,  удаление отходов и очистка сточных вод </t>
  </si>
  <si>
    <t>0602</t>
  </si>
  <si>
    <t>ОХРАНА ОКРУЖАЮЩЕЙ СРЕДЫ</t>
  </si>
  <si>
    <t>0600</t>
  </si>
  <si>
    <t>Другие вопросы 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</si>
  <si>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</si>
  <si>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</si>
  <si>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</si>
  <si>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</si>
  <si>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</si>
  <si>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</si>
  <si>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</si>
  <si>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</si>
  <si>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</si>
  <si>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</si>
  <si>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</si>
  <si>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Дорожное хозяйство</t>
  </si>
  <si>
    <t>0409</t>
  </si>
  <si>
    <t>Транспорт</t>
  </si>
  <si>
    <t>0408</t>
  </si>
  <si>
    <t>Лесное хозяйство</t>
  </si>
  <si>
    <t>0407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</si>
  <si>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</si>
  <si>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</si>
  <si>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</si>
  <si>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</si>
  <si>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</si>
  <si>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</si>
  <si>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 xml:space="preserve">НАЦИОНАЛЬНАЯ БЕЗОПАСНОСТЬ И ПРАВООХРАНИТЕЛЬНАЯ ДЕЯТЕЛЬНОСТЬ </t>
  </si>
  <si>
    <t>0300</t>
  </si>
  <si>
    <t>Другие общегосударственные вопросы</t>
  </si>
  <si>
    <t>0114</t>
  </si>
  <si>
    <t>Резервные фонды</t>
  </si>
  <si>
    <t>0112</t>
  </si>
  <si>
    <t>Обслуживание государственного и муниципального долга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</si>
  <si>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</si>
  <si>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</si>
  <si>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</si>
  <si>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</si>
  <si>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</si>
  <si>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</si>
  <si>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</si>
  <si>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</si>
  <si>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</si>
  <si>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к решению Белогорского</t>
  </si>
  <si>
    <t>Функционирование высшего должностного лица субъекта РФ и органа местного самоуправления</t>
  </si>
  <si>
    <t>ОБЩЕГОСУДАРСТВЕННЫЕ ВОПРОСЫ</t>
  </si>
  <si>
    <t>0100</t>
  </si>
  <si>
    <t xml:space="preserve">Наименование разделов и подразделов </t>
  </si>
  <si>
    <t>Код</t>
  </si>
  <si>
    <t>Коды бюджетной классификац.</t>
  </si>
  <si>
    <t>тыс.руб.</t>
  </si>
  <si>
    <t xml:space="preserve"> ОТЧЕТ  ОБ ИСПОЛНЕНИИ РАСХОДОВ МЕСТНОГО БЮДЖЕТА ПО РАЗДЕЛАМ ПОДРАЗДЕЛАМ ФУНКЦИОНАЛЬНОЙ КЛАССИФИКАЦИИ  РАСХОДОВ БЮДЖЕТОВ РФ за 1 полугодие  2010 года </t>
  </si>
  <si>
    <t>Приложение № 2</t>
  </si>
  <si>
    <t>Итого  расходов:</t>
  </si>
  <si>
    <t>500</t>
  </si>
  <si>
    <t>795 03 00</t>
  </si>
  <si>
    <t>014</t>
  </si>
  <si>
    <t>Выполнение функций органами местного самоуправления</t>
  </si>
  <si>
    <t>000</t>
  </si>
  <si>
    <t>ГЦП «Предупреждение и борьба с социально значимыми заболеваниями в г. Белогорске на 2010-2012 годы»</t>
  </si>
  <si>
    <t>795 02 00</t>
  </si>
  <si>
    <t>795 01 00</t>
  </si>
  <si>
    <t>ГЦП "Совершенствование первичной   медико-санитарной помощи в г. Белогорске на 2010-2012 годы"</t>
  </si>
  <si>
    <t>795 00 00</t>
  </si>
  <si>
    <t>Целевые программы муниципальных образований,  в том числе:</t>
  </si>
  <si>
    <t>001</t>
  </si>
  <si>
    <t>452 99  00</t>
  </si>
  <si>
    <t>Выполнение функций  бюджетными учреждениями</t>
  </si>
  <si>
    <t xml:space="preserve">Обеспечение деятельности подведомственных учреждений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</si>
  <si>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</si>
  <si>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522 09 02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</si>
  <si>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</si>
  <si>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</si>
  <si>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</si>
  <si>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002 04 00</t>
  </si>
  <si>
    <t xml:space="preserve">Центральный аппарат </t>
  </si>
  <si>
    <t>002 00 00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</si>
  <si>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</si>
  <si>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000 00 00</t>
  </si>
  <si>
    <t>520 18 02</t>
  </si>
  <si>
    <t>Выполнение функций бюджетными учреждениями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</si>
  <si>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</si>
  <si>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520 18 01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</si>
  <si>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</si>
  <si>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520 00 00</t>
  </si>
  <si>
    <t>Иные безвозмездные и безвозвратные перечисления</t>
  </si>
  <si>
    <t>477 99 00</t>
  </si>
  <si>
    <t>Станции скорой и неотложной помощи</t>
  </si>
  <si>
    <t>478 99 00</t>
  </si>
  <si>
    <t>478 00 00</t>
  </si>
  <si>
    <t>Фельдшерско-акушерские пункты</t>
  </si>
  <si>
    <t>471 99 00</t>
  </si>
  <si>
    <t>471 00  00</t>
  </si>
  <si>
    <t>Поликлиники, амбулатории, диагностические центры</t>
  </si>
  <si>
    <t>470 99 00</t>
  </si>
  <si>
    <t>Обеспечение деятельности подведомственных учреждений</t>
  </si>
  <si>
    <t>470 00 00</t>
  </si>
  <si>
    <t>Больницы, клиники, госпитали, медико-санитарные части</t>
  </si>
  <si>
    <t>0000</t>
  </si>
  <si>
    <t>Здравоохранение, физическая культура и спорт</t>
  </si>
  <si>
    <t>МУ "Управление здравоохранения Администрации города Белогорск"</t>
  </si>
  <si>
    <t>452 99 00</t>
  </si>
  <si>
    <t>013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</si>
  <si>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</si>
  <si>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023</t>
  </si>
  <si>
    <t>795 28 00</t>
  </si>
  <si>
    <t>Мероприятия по поддержке и развитию культуры, искусства, кинематографии, средств массовой информации и архивного дела</t>
  </si>
  <si>
    <t>795 04 00</t>
  </si>
  <si>
    <t>ГЦП "Развитие и сохранение культуры и искусства г.Белогорска на 2009-2010 годы"</t>
  </si>
  <si>
    <t>Целевые программы муниципальных образований</t>
  </si>
  <si>
    <t>625 11 03</t>
  </si>
  <si>
    <t>ДЦП "Развитие и сохранение культуры и искусства  Амурской области" на 2009-2010 годы в части приобретениякомпьютерной техники для обеспечения доступа населения области к Интернет-ресурсам</t>
  </si>
  <si>
    <t>625 11 00</t>
  </si>
  <si>
    <t>ДЦП "Развитие и сохранение культуры и искусства  Амурской области" на 2009-2010 годы в части ремонта памятников</t>
  </si>
  <si>
    <t>450 06 00</t>
  </si>
  <si>
    <t>Комплектование книжных фондов библиотек муниципальных образований</t>
  </si>
  <si>
    <t>442 99 00</t>
  </si>
  <si>
    <t>442 00 00</t>
  </si>
  <si>
    <t>Библиотеки</t>
  </si>
  <si>
    <t>441 99 00</t>
  </si>
  <si>
    <t>441 00 00</t>
  </si>
  <si>
    <t>Музеи и постоянные выставки</t>
  </si>
  <si>
    <t>440 99 00</t>
  </si>
  <si>
    <t>440 00 00</t>
  </si>
  <si>
    <t>Дворцы и дома культуры, другие учреждения культуры и средств массовой информации</t>
  </si>
  <si>
    <t>Культура</t>
  </si>
  <si>
    <t>Культура, кинематография, средства массовой информации</t>
  </si>
  <si>
    <t>423 99 00</t>
  </si>
  <si>
    <t>Учреждения по внешкольной работе с детьми</t>
  </si>
  <si>
    <t>423 00 00</t>
  </si>
  <si>
    <t>Образование</t>
  </si>
  <si>
    <t>МУ "Отдел культуры администрации города Белогорска"</t>
  </si>
  <si>
    <t>005</t>
  </si>
  <si>
    <t>522 06 00</t>
  </si>
  <si>
    <t>012</t>
  </si>
  <si>
    <t>Социальные выплаты</t>
  </si>
  <si>
    <t>Дополнительные гарантии по  социальной поддержке детей-сирот и детей, оставшихся без попечения родителей</t>
  </si>
  <si>
    <t>Выплаты семьям опекунов на содержание подопечных детей</t>
  </si>
  <si>
    <t>Оплата труда приемного родителя</t>
  </si>
  <si>
    <t>Выплаты  приемной семье на содержание подопечных детей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</si>
  <si>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</si>
  <si>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</si>
  <si>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</si>
  <si>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</si>
  <si>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Социальная политика</t>
  </si>
  <si>
    <t>795 13 00</t>
  </si>
  <si>
    <t xml:space="preserve"> Выполнение функций органами местного самоуправления</t>
  </si>
  <si>
    <t>ГЦП "Развитие  физической культуры и спорта на территории  города Белогорска на 2009-2011 годы"</t>
  </si>
  <si>
    <t>795 27 00</t>
  </si>
  <si>
    <t>ГЦП "Патриотическое воспитание жителей г.Белогорска на 2009-2011 годы"</t>
  </si>
  <si>
    <t>795 25 00</t>
  </si>
  <si>
    <t>ГЦП "Развитие единого информационного образовательного пространства муниципальной системы образования г.Белогорска на 2010-2013 годы"</t>
  </si>
  <si>
    <t>795 14 00</t>
  </si>
  <si>
    <t>ГЦП "Профилактика правонарушений  в  г. Белогорск на 2010 -2012 годы"</t>
  </si>
  <si>
    <t>795 10 00</t>
  </si>
  <si>
    <t>795 09 00</t>
  </si>
  <si>
    <t>795 08 00</t>
  </si>
  <si>
    <t>795 07 00</t>
  </si>
  <si>
    <t>ГЦП "Лицензирование образовательных учреждений на 2009 -2011 годы"</t>
  </si>
  <si>
    <t>795 06 00</t>
  </si>
  <si>
    <t>ГЦП "Организация  летнего отдыха, оздоровления и занятости детей и подростков на 2009-2011 годы"</t>
  </si>
  <si>
    <t>795 05 00</t>
  </si>
  <si>
    <t>Целевые программы муниципальных образований, в том числе:</t>
  </si>
  <si>
    <t>625 22 11</t>
  </si>
  <si>
    <t>Подпрограмма "Обеспечение пожарной и антитеррористической безопасности образовательных учреждений" из средств областного бюджета</t>
  </si>
  <si>
    <t>625 22 09</t>
  </si>
  <si>
    <t>Подпрограмма "Совершенствование питания в общеобразовательных  учреждениях"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</si>
  <si>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</si>
  <si>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</si>
  <si>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447</t>
  </si>
  <si>
    <t>Проведение мероприятий для детей и молодежи</t>
  </si>
  <si>
    <t>452 00 00</t>
  </si>
  <si>
    <t xml:space="preserve">000 00 00 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</si>
  <si>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</si>
  <si>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</si>
  <si>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524 19 00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</si>
  <si>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областного бюджета</t>
  </si>
  <si>
    <t>524 17 00</t>
  </si>
  <si>
    <t>Текущий ремонт и материально-техническое оснащение муниципальных стационарных детских оздоровительных лагерей</t>
  </si>
  <si>
    <t>524 00 00</t>
  </si>
  <si>
    <t>Финансовое обеспечение расходных обязательств, возникающих при выполнении полномочий органов местного самоуправления</t>
  </si>
  <si>
    <t>432 99 00</t>
  </si>
  <si>
    <t>432 00 00</t>
  </si>
  <si>
    <t>Мероприятия по проведению оздоровительной  кампании детей</t>
  </si>
  <si>
    <t>432 02 00</t>
  </si>
  <si>
    <t>Оздоровление детей</t>
  </si>
  <si>
    <t>Молодежная политика  и оздоровление детей</t>
  </si>
  <si>
    <t>520 25 00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</si>
  <si>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</si>
  <si>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</si>
  <si>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</si>
  <si>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520 09 01</t>
  </si>
  <si>
    <t>Ежемесячное  денежное вознаграждение за классное руководство за счет средств федерального бюджета</t>
  </si>
  <si>
    <t>Ежемесячное денежное вознаграждение за классное руководство  за счет средств федерального  бюджета</t>
  </si>
  <si>
    <t>520 09 00</t>
  </si>
  <si>
    <t xml:space="preserve">Ежемесячное денежное вознаграждение за классное руководство </t>
  </si>
  <si>
    <t>421 99 00</t>
  </si>
  <si>
    <t>421 00 00</t>
  </si>
  <si>
    <t>Школы- детские сады, школы начальные, неполные средние и средние</t>
  </si>
  <si>
    <t>522 08 00</t>
  </si>
  <si>
    <t>Финансовое обеспечение расходов по воспитанию и обучению  детей-инвалидов в дошкольных образовательных учреждениях</t>
  </si>
  <si>
    <t>420 99 00</t>
  </si>
  <si>
    <t>Обеспечение  деятельности подведомственных учреждений</t>
  </si>
  <si>
    <t>420 00 00</t>
  </si>
  <si>
    <t>Детские дошкольные учреждения</t>
  </si>
  <si>
    <t>МУ "Комитет по образованию, делам молодежи" администрации г.Белогорска</t>
  </si>
  <si>
    <t>795 23 00</t>
  </si>
  <si>
    <t>011</t>
  </si>
  <si>
    <t>795 22 00</t>
  </si>
  <si>
    <t>795 22  00</t>
  </si>
  <si>
    <t>795 00  00</t>
  </si>
  <si>
    <t>3029900</t>
  </si>
  <si>
    <t>3020000</t>
  </si>
  <si>
    <t>Поисковые и аварийно-спасательные учреждения</t>
  </si>
  <si>
    <t>070 05 00</t>
  </si>
  <si>
    <t>Прочие расходы</t>
  </si>
  <si>
    <t>Резервные фонды местных администраций</t>
  </si>
  <si>
    <t>070 00 00</t>
  </si>
  <si>
    <t>Национальная безопасность и правоохранительная деятельность</t>
  </si>
  <si>
    <t>Управление по делам  гражданской обороны и чрезвычайным ситуациям города Белогорска</t>
  </si>
  <si>
    <t>093 99 00</t>
  </si>
  <si>
    <t>009</t>
  </si>
  <si>
    <t>093 00 00</t>
  </si>
  <si>
    <t>Учреждения по обеспечению хозяйственного обслуживания</t>
  </si>
  <si>
    <t>Общегосударственные вопросы</t>
  </si>
  <si>
    <t>Муниципальное учреждение "Служба по обеспечению деятельности органов местного самоуправления" города Белогорск</t>
  </si>
  <si>
    <t>315 01 00</t>
  </si>
  <si>
    <t>008</t>
  </si>
  <si>
    <t>Управление дорожным хозяйством</t>
  </si>
  <si>
    <t>Национальная экономика</t>
  </si>
  <si>
    <t>0029900</t>
  </si>
  <si>
    <t>Муниципальное учреждение "Единая диспетчерская служба г.Белогорска"</t>
  </si>
  <si>
    <t>019</t>
  </si>
  <si>
    <t>514 05 00</t>
  </si>
  <si>
    <t>007</t>
  </si>
  <si>
    <t>Субсидии некоммерческим организациям</t>
  </si>
  <si>
    <t>5140500</t>
  </si>
  <si>
    <t>Субсидии МАУ "Единая диспетчерская служба" г.Белогорска</t>
  </si>
  <si>
    <t>795 18 00</t>
  </si>
  <si>
    <t>Софинансирование расходов  на обеспечение  повышения  степени благоустройства жилых домов  ветеранов Великой Отечественной  войны,  включая расходы  на строительство  и подключение  систем коммунальной инфраструктуры.</t>
  </si>
  <si>
    <t>в том числе:</t>
  </si>
  <si>
    <t>ГЦП" Меры адресной поддержки  отдельных категорий граждан  г.Белогорска  на 2009 - 2011 годы"</t>
  </si>
  <si>
    <t>795 11 00</t>
  </si>
  <si>
    <t>795 11  00</t>
  </si>
  <si>
    <t>ГЦП "Обеспечение  жильем молодых семей на 2009-2010 годы"</t>
  </si>
  <si>
    <t>068</t>
  </si>
  <si>
    <t>625 05 00</t>
  </si>
  <si>
    <t xml:space="preserve"> Мероприятия в области социальной политики</t>
  </si>
  <si>
    <t>Субсидии на реализацию ДЦП" Обеспечение жильем молодых семей на 2009-2010 г."</t>
  </si>
  <si>
    <t xml:space="preserve">104 02 00 </t>
  </si>
  <si>
    <t xml:space="preserve">  Мероприятия в области социальной политики</t>
  </si>
  <si>
    <t>Подпрограмма "Обеспечение жильем молодых семей"</t>
  </si>
  <si>
    <t>400 02 00</t>
  </si>
  <si>
    <t>Удаление и очистка жидких отходов</t>
  </si>
  <si>
    <t>400 01 00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</si>
  <si>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</si>
  <si>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</si>
  <si>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</si>
  <si>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795 20 00</t>
  </si>
  <si>
    <t>в том числе в части расходов на заготовку топлива м/б</t>
  </si>
  <si>
    <t>ГЦП "Реформирование и модернизация жилищно-коммунального комплекса г. Белогорска на 2009-2010 гг."</t>
  </si>
  <si>
    <t>003</t>
  </si>
  <si>
    <t>6250300</t>
  </si>
  <si>
    <t>Субсидии бюджетам городских округов на бюджетные инвестиции для модернизации объектов коммунальной инфраструктуры.</t>
  </si>
  <si>
    <t>ДЦП "Модернизация  коммунальной инфраструктуры  Амурской области на 2009-2010гг."</t>
  </si>
  <si>
    <t>002 99 00</t>
  </si>
  <si>
    <t>Другие вопросы в области жилищно-коммунального хозяйства</t>
  </si>
  <si>
    <t>600 05 01</t>
  </si>
  <si>
    <t>Субсидии для финансового обеспечения развития Муниципального автономного учреждения "Единая служба по содержанию дорог и благоустройству города Белогорска в рамках программы</t>
  </si>
  <si>
    <t>600 05 00</t>
  </si>
  <si>
    <t>Прочие мероприятия по благоустройству городских округов и поселений</t>
  </si>
  <si>
    <t>600 04 00</t>
  </si>
  <si>
    <t>Организация и содержание мест захоронения</t>
  </si>
  <si>
    <t>600 03 00</t>
  </si>
  <si>
    <t>Озеленение</t>
  </si>
  <si>
    <t>600 01 00</t>
  </si>
  <si>
    <t>Уличное освещение</t>
  </si>
  <si>
    <t>600 00 00</t>
  </si>
  <si>
    <t>524 28 00</t>
  </si>
  <si>
    <t>Расходы по организации коммунального хозяйства</t>
  </si>
  <si>
    <t>795 29 00</t>
  </si>
  <si>
    <t>ГЦП "Поэтапный переход на отпуск коммунальных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потребления ресурсов г. Белогорска в 2010 году"</t>
  </si>
  <si>
    <t>795 21 00</t>
  </si>
  <si>
    <t>ГЦП" Капитальный ремонт муниципального жилого фонда г. Белогорска в 2010году"</t>
  </si>
  <si>
    <t>795 12 00</t>
  </si>
  <si>
    <t>ГЦП "Переселение граждан из ветхого и аварийного жилищного фонда города  Белогорска  на 2009-2010 гг." м/б</t>
  </si>
  <si>
    <t>625 04 00</t>
  </si>
  <si>
    <t xml:space="preserve"> Бюджетные инвестиции</t>
  </si>
  <si>
    <t>ДЦП "Переселение граждан из жилищного фонда, признанного  непригодным для проживания , или с высоким уровнем износа в Амурской области" на 2009-2010 годы</t>
  </si>
  <si>
    <t>360 03 00</t>
  </si>
  <si>
    <t>Мероприятия в области жилищного хозяйства</t>
  </si>
  <si>
    <t>360 00 00</t>
  </si>
  <si>
    <t>Поддержка жилищного хозяйства</t>
  </si>
  <si>
    <t>Жилищно-коммунальное хозяйство</t>
  </si>
  <si>
    <t>795 19 00</t>
  </si>
  <si>
    <t>ГЦП "Развитие дорожной сети г. Белогорска на 2009-2014 гг."</t>
  </si>
  <si>
    <t>524 18 00</t>
  </si>
  <si>
    <t>Развитие улично-дорожной сети</t>
  </si>
  <si>
    <t>315 02 03</t>
  </si>
  <si>
    <t>Содержание автомобильных дорог общего пользования</t>
  </si>
  <si>
    <t xml:space="preserve">340 07 07 </t>
  </si>
  <si>
    <t>340 07 07</t>
  </si>
  <si>
    <t>Закупка автотранспортных средств и коммунальной техники</t>
  </si>
  <si>
    <t>292 02 00</t>
  </si>
  <si>
    <t>Выполнение функций государственными органами</t>
  </si>
  <si>
    <t>Мероприятия в области охраны, восстановления и использования лесов</t>
  </si>
  <si>
    <t xml:space="preserve">Лесное хозяйство </t>
  </si>
  <si>
    <t>795 15 00</t>
  </si>
  <si>
    <t>202 67 00</t>
  </si>
  <si>
    <t>Функционирование органов в сфере национальной безопасности и правоохранительной деятельности</t>
  </si>
  <si>
    <t>МУ Управление жилищно-коммунального хозяйства Администрации г. Белогорск</t>
  </si>
  <si>
    <t>002 25 00</t>
  </si>
  <si>
    <t>006</t>
  </si>
  <si>
    <t>Руководитель контрольно-счетной палаты муниципального образования и его заместители</t>
  </si>
  <si>
    <t>Контрольно-счетная палата  муниципального образования города Белогорск</t>
  </si>
  <si>
    <t>505 36 03</t>
  </si>
  <si>
    <t>004</t>
  </si>
  <si>
    <t>Обеспечение жилыми помещениями детей-сирот, детей, оставшихся без попечения родителей, а также детей находящихся под опекой (попечительством), не имеющих закрепленного жилого помещения из средств местного бюджета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</si>
  <si>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</si>
  <si>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</si>
  <si>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Социальная помощь</t>
  </si>
  <si>
    <t>092 03 00</t>
  </si>
  <si>
    <t>Выполнение других обязательств государства</t>
  </si>
  <si>
    <t>092 00 00</t>
  </si>
  <si>
    <t>Реализация государственных функций, связанных с общегосударственным управлением</t>
  </si>
  <si>
    <t>Комитет имущественных отношений администрации города Белогорска</t>
  </si>
  <si>
    <t>092 03 08</t>
  </si>
  <si>
    <t>Расходы на оплату исполнительных документов по взысканию денежных средств за счет казны муниципального образования</t>
  </si>
  <si>
    <t>065 03 00</t>
  </si>
  <si>
    <t xml:space="preserve">Прочие расходы </t>
  </si>
  <si>
    <t>0920000</t>
  </si>
  <si>
    <t>0115</t>
  </si>
  <si>
    <t>Финансовая поддержка на возвратной основе (уменьшение задолженности по бюджетным кредитам)</t>
  </si>
  <si>
    <t>Финансовая поддержка на возвратной основе (увеличение задолженности по бюджетным кредитам)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</si>
  <si>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</si>
  <si>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</si>
  <si>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</si>
  <si>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524 24 00</t>
  </si>
  <si>
    <t>Приобретение и сопровождение программного обеспечения, используемого финансовыми органами муниципальных образований при организации исполнения местных бюджетов и учета сведений о земельных участках, расположенных в границах муниципальных образований</t>
  </si>
  <si>
    <t>Муниципальное учреждение финансовое управление администрации города Белогорска</t>
  </si>
  <si>
    <t>002</t>
  </si>
  <si>
    <t>490 05 00</t>
  </si>
  <si>
    <t>Выплаты муниципальной доплаты к пенсии</t>
  </si>
  <si>
    <t>490 00 00</t>
  </si>
  <si>
    <t>Пенсии</t>
  </si>
  <si>
    <t>795 17 00</t>
  </si>
  <si>
    <t>ГЦП "Развитие социальной и инженерной инфраструктуры города  Белогорска на период до 2013 года"</t>
  </si>
  <si>
    <t>Выполнение функций органами местного самоуправления ( строительство детской поликлиники, прачечная городской больницы)</t>
  </si>
  <si>
    <t>625 14 00</t>
  </si>
  <si>
    <t xml:space="preserve">Бюджетные инвестиции </t>
  </si>
  <si>
    <t>ДЦП "Развитие социальной и инженерной инфраструктуры территории Амурской области на период до 2013 года"</t>
  </si>
  <si>
    <t>100 46 02</t>
  </si>
  <si>
    <t>ФЦП "Экономическое и социальное развитие Дальнего Востока и Забайкалья на период до 2013 года"</t>
  </si>
  <si>
    <t>Стационарная  медицинская помощь</t>
  </si>
  <si>
    <t>457 99 00</t>
  </si>
  <si>
    <t>457 00 00</t>
  </si>
  <si>
    <t>Периодические издания, учрежденные органами законодательной и исполнительной  власти</t>
  </si>
  <si>
    <t>795 31 00</t>
  </si>
  <si>
    <t>795 16 00</t>
  </si>
  <si>
    <t>ГЦП "Содействие развитию и поддержка малого и среднего  предпринимательства в г. Белогорске на 2009-2010 годы"</t>
  </si>
  <si>
    <t>625 06 30</t>
  </si>
  <si>
    <t>Субсидия на возмещение части затрат личным подворьям граждан на производство и реализацию молока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</si>
  <si>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</si>
  <si>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</si>
  <si>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</si>
  <si>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</si>
  <si>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338 00 00</t>
  </si>
  <si>
    <t>Мероприятия в области строительства, архитектуры и градостроительства</t>
  </si>
  <si>
    <t>795 26 00</t>
  </si>
  <si>
    <t>522 07 00</t>
  </si>
  <si>
    <t>Организация деятельности  комиссий по делам несовершеннолетних и защите их прав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</si>
  <si>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</si>
  <si>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</si>
  <si>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</si>
  <si>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на территориях  муниципальных образований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</si>
  <si>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</si>
  <si>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</si>
  <si>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</si>
  <si>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</si>
  <si>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</si>
  <si>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Председатель представительного органа муниципального образования</t>
  </si>
  <si>
    <t>Совет народных депутатов Белогорского городского самоуправления</t>
  </si>
  <si>
    <t>ВР</t>
  </si>
  <si>
    <t>ЦСР</t>
  </si>
  <si>
    <t>ПР</t>
  </si>
  <si>
    <t>Раз</t>
  </si>
  <si>
    <t>Код главы</t>
  </si>
  <si>
    <t>Отчет об исполнении по ведомственной  структуре  местного бюджета за 1 полугодие   2010 года</t>
  </si>
  <si>
    <t>Приложение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</si>
</sst>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8" fillId="0" borderId="0" xfId="56" applyFont="1">
      <alignment/>
      <protection/>
    </xf>
    <xf numFmtId="0" fontId="58" fillId="0" borderId="0" xfId="56" applyNumberFormat="1" applyFont="1">
      <alignment/>
      <protection/>
    </xf>
    <xf numFmtId="0" fontId="59" fillId="0" borderId="0" xfId="56" applyNumberFormat="1" applyFont="1">
      <alignment/>
      <protection/>
    </xf>
    <xf numFmtId="49" fontId="59" fillId="0" borderId="0" xfId="56" applyNumberFormat="1" applyFont="1">
      <alignment/>
      <protection/>
    </xf>
    <xf numFmtId="0" fontId="59" fillId="0" borderId="0" xfId="56" applyFont="1">
      <alignment/>
      <protection/>
    </xf>
    <xf numFmtId="0" fontId="60" fillId="0" borderId="10" xfId="56" applyFont="1" applyBorder="1">
      <alignment/>
      <protection/>
    </xf>
    <xf numFmtId="49" fontId="61" fillId="0" borderId="10" xfId="56" applyNumberFormat="1" applyFont="1" applyBorder="1" applyAlignment="1">
      <alignment wrapText="1"/>
      <protection/>
    </xf>
    <xf numFmtId="49" fontId="59" fillId="0" borderId="10" xfId="56" applyNumberFormat="1" applyFont="1" applyBorder="1" applyAlignment="1">
      <alignment vertical="top"/>
      <protection/>
    </xf>
    <xf numFmtId="0" fontId="58" fillId="0" borderId="10" xfId="56" applyFont="1" applyBorder="1">
      <alignment/>
      <protection/>
    </xf>
    <xf numFmtId="0" fontId="59" fillId="0" borderId="10" xfId="56" applyFont="1" applyBorder="1">
      <alignment/>
      <protection/>
    </xf>
    <xf numFmtId="49" fontId="58" fillId="0" borderId="10" xfId="56" applyNumberFormat="1" applyFont="1" applyBorder="1" applyAlignment="1">
      <alignment vertical="top" wrapText="1"/>
      <protection/>
    </xf>
    <xf numFmtId="49" fontId="61" fillId="0" borderId="10" xfId="56" applyNumberFormat="1" applyFont="1" applyBorder="1" applyAlignment="1">
      <alignment vertical="top" wrapText="1"/>
      <protection/>
    </xf>
    <xf numFmtId="49" fontId="60" fillId="0" borderId="10" xfId="56" applyNumberFormat="1" applyFont="1" applyBorder="1" applyAlignment="1">
      <alignment vertical="top"/>
      <protection/>
    </xf>
    <xf numFmtId="164" fontId="59" fillId="0" borderId="10" xfId="56" applyNumberFormat="1" applyFont="1" applyBorder="1">
      <alignment/>
      <protection/>
    </xf>
    <xf numFmtId="164" fontId="60" fillId="0" borderId="10" xfId="56" applyNumberFormat="1" applyFont="1" applyBorder="1">
      <alignment/>
      <protection/>
    </xf>
    <xf numFmtId="0" fontId="32" fillId="0" borderId="10" xfId="56" applyFont="1" applyBorder="1" applyAlignment="1">
      <alignment horizontal="center"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49" fontId="58" fillId="0" borderId="10" xfId="56" applyNumberFormat="1" applyFont="1" applyBorder="1" applyAlignment="1">
      <alignment horizontal="center" vertical="top"/>
      <protection/>
    </xf>
    <xf numFmtId="49" fontId="58" fillId="0" borderId="10" xfId="56" applyNumberFormat="1" applyFont="1" applyBorder="1">
      <alignment/>
      <protection/>
    </xf>
    <xf numFmtId="0" fontId="62" fillId="0" borderId="0" xfId="56" applyFont="1" applyAlignment="1">
      <alignment horizontal="right"/>
      <protection/>
    </xf>
    <xf numFmtId="0" fontId="60" fillId="0" borderId="0" xfId="56" applyFont="1" applyAlignment="1">
      <alignment horizontal="center"/>
      <protection/>
    </xf>
    <xf numFmtId="0" fontId="8" fillId="0" borderId="0" xfId="56" applyFont="1" applyAlignment="1">
      <alignment horizontal="left" vertical="center"/>
      <protection/>
    </xf>
    <xf numFmtId="0" fontId="62" fillId="0" borderId="0" xfId="56" applyFont="1">
      <alignment/>
      <protection/>
    </xf>
    <xf numFmtId="0" fontId="5" fillId="0" borderId="0" xfId="56" applyFont="1" applyAlignment="1">
      <alignment horizontal="left" wrapText="1"/>
      <protection/>
    </xf>
    <xf numFmtId="0" fontId="62" fillId="0" borderId="0" xfId="56" applyFont="1" applyAlignment="1">
      <alignment horizontal="left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64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wrapText="1"/>
    </xf>
    <xf numFmtId="164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center" vertical="top"/>
    </xf>
    <xf numFmtId="0" fontId="32" fillId="0" borderId="0" xfId="0" applyFont="1" applyAlignment="1">
      <alignment horizontal="justify"/>
    </xf>
    <xf numFmtId="0" fontId="33" fillId="0" borderId="11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0" fontId="33" fillId="0" borderId="11" xfId="0" applyFont="1" applyFill="1" applyBorder="1" applyAlignment="1">
      <alignment horizontal="center"/>
    </xf>
    <xf numFmtId="16" fontId="32" fillId="0" borderId="10" xfId="0" applyNumberFormat="1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Fill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32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164" fontId="33" fillId="0" borderId="13" xfId="0" applyNumberFormat="1" applyFont="1" applyFill="1" applyBorder="1" applyAlignment="1">
      <alignment horizontal="center" wrapText="1"/>
    </xf>
    <xf numFmtId="41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1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1" fontId="33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164" fontId="33" fillId="0" borderId="13" xfId="0" applyNumberFormat="1" applyFont="1" applyFill="1" applyBorder="1" applyAlignment="1">
      <alignment horizontal="center" vertical="center" wrapText="1"/>
    </xf>
    <xf numFmtId="41" fontId="3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64" fontId="32" fillId="0" borderId="13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1" fontId="32" fillId="34" borderId="10" xfId="0" applyNumberFormat="1" applyFont="1" applyFill="1" applyBorder="1" applyAlignment="1">
      <alignment horizontal="center" vertical="center"/>
    </xf>
    <xf numFmtId="16" fontId="32" fillId="0" borderId="10" xfId="0" applyNumberFormat="1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2" fillId="0" borderId="0" xfId="0" applyFont="1" applyAlignment="1">
      <alignment/>
    </xf>
    <xf numFmtId="3" fontId="5" fillId="0" borderId="0" xfId="0" applyNumberFormat="1" applyFont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vertical="top" wrapText="1"/>
    </xf>
    <xf numFmtId="49" fontId="32" fillId="0" borderId="0" xfId="0" applyNumberFormat="1" applyFont="1" applyBorder="1" applyAlignment="1">
      <alignment horizontal="right" vertical="top"/>
    </xf>
    <xf numFmtId="164" fontId="33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32" fillId="0" borderId="14" xfId="0" applyNumberFormat="1" applyFont="1" applyBorder="1" applyAlignment="1">
      <alignment/>
    </xf>
    <xf numFmtId="164" fontId="36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49" fontId="32" fillId="0" borderId="16" xfId="0" applyNumberFormat="1" applyFont="1" applyBorder="1" applyAlignment="1">
      <alignment horizontal="center" vertical="center"/>
    </xf>
    <xf numFmtId="164" fontId="32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36" fillId="0" borderId="16" xfId="0" applyNumberFormat="1" applyFont="1" applyFill="1" applyBorder="1" applyAlignment="1">
      <alignment horizontal="center" vertical="center"/>
    </xf>
    <xf numFmtId="49" fontId="32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164" fontId="3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49" fontId="33" fillId="0" borderId="18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164" fontId="36" fillId="0" borderId="21" xfId="0" applyNumberFormat="1" applyFont="1" applyBorder="1" applyAlignment="1">
      <alignment horizontal="center" vertical="center"/>
    </xf>
    <xf numFmtId="0" fontId="36" fillId="0" borderId="16" xfId="0" applyFont="1" applyFill="1" applyBorder="1" applyAlignment="1">
      <alignment vertical="center" wrapText="1"/>
    </xf>
    <xf numFmtId="49" fontId="32" fillId="0" borderId="17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49" fontId="33" fillId="0" borderId="17" xfId="0" applyNumberFormat="1" applyFont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164" fontId="36" fillId="0" borderId="21" xfId="0" applyNumberFormat="1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33" fillId="0" borderId="18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top"/>
    </xf>
    <xf numFmtId="164" fontId="32" fillId="0" borderId="0" xfId="0" applyNumberFormat="1" applyFont="1" applyBorder="1" applyAlignment="1">
      <alignment/>
    </xf>
    <xf numFmtId="164" fontId="36" fillId="0" borderId="21" xfId="0" applyNumberFormat="1" applyFont="1" applyBorder="1" applyAlignment="1">
      <alignment horizontal="center" vertical="top"/>
    </xf>
    <xf numFmtId="0" fontId="36" fillId="35" borderId="0" xfId="0" applyFont="1" applyFill="1" applyBorder="1" applyAlignment="1">
      <alignment vertical="top" wrapText="1"/>
    </xf>
    <xf numFmtId="49" fontId="32" fillId="0" borderId="16" xfId="0" applyNumberFormat="1" applyFont="1" applyBorder="1" applyAlignment="1">
      <alignment horizontal="center" vertical="top"/>
    </xf>
    <xf numFmtId="164" fontId="36" fillId="0" borderId="15" xfId="0" applyNumberFormat="1" applyFont="1" applyBorder="1" applyAlignment="1">
      <alignment horizontal="center" vertical="top"/>
    </xf>
    <xf numFmtId="164" fontId="36" fillId="0" borderId="14" xfId="0" applyNumberFormat="1" applyFont="1" applyBorder="1" applyAlignment="1">
      <alignment horizontal="center" vertical="top"/>
    </xf>
    <xf numFmtId="0" fontId="36" fillId="0" borderId="15" xfId="0" applyFont="1" applyFill="1" applyBorder="1" applyAlignment="1">
      <alignment vertical="top" wrapText="1"/>
    </xf>
    <xf numFmtId="49" fontId="32" fillId="0" borderId="15" xfId="0" applyNumberFormat="1" applyFont="1" applyBorder="1" applyAlignment="1">
      <alignment horizontal="center" vertical="top"/>
    </xf>
    <xf numFmtId="164" fontId="36" fillId="0" borderId="17" xfId="0" applyNumberFormat="1" applyFont="1" applyBorder="1" applyAlignment="1">
      <alignment horizontal="center" vertical="top"/>
    </xf>
    <xf numFmtId="164" fontId="36" fillId="0" borderId="16" xfId="0" applyNumberFormat="1" applyFont="1" applyBorder="1" applyAlignment="1">
      <alignment horizontal="center" vertical="top"/>
    </xf>
    <xf numFmtId="0" fontId="36" fillId="0" borderId="17" xfId="0" applyFont="1" applyBorder="1" applyAlignment="1">
      <alignment vertical="top" wrapText="1"/>
    </xf>
    <xf numFmtId="49" fontId="32" fillId="0" borderId="17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49" fontId="33" fillId="0" borderId="17" xfId="0" applyNumberFormat="1" applyFont="1" applyBorder="1" applyAlignment="1">
      <alignment horizontal="center" vertical="top"/>
    </xf>
    <xf numFmtId="0" fontId="29" fillId="0" borderId="14" xfId="0" applyFont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49" fontId="33" fillId="0" borderId="19" xfId="0" applyNumberFormat="1" applyFont="1" applyBorder="1" applyAlignment="1">
      <alignment horizontal="center" vertical="center"/>
    </xf>
    <xf numFmtId="164" fontId="36" fillId="34" borderId="0" xfId="0" applyNumberFormat="1" applyFont="1" applyFill="1" applyBorder="1" applyAlignment="1">
      <alignment horizontal="center" vertical="center"/>
    </xf>
    <xf numFmtId="164" fontId="36" fillId="34" borderId="21" xfId="0" applyNumberFormat="1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top" wrapText="1"/>
    </xf>
    <xf numFmtId="49" fontId="32" fillId="0" borderId="17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/>
    </xf>
    <xf numFmtId="164" fontId="36" fillId="0" borderId="21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164" fontId="4" fillId="0" borderId="2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164" fontId="36" fillId="0" borderId="0" xfId="0" applyNumberFormat="1" applyFont="1" applyBorder="1" applyAlignment="1">
      <alignment horizontal="center"/>
    </xf>
    <xf numFmtId="164" fontId="36" fillId="0" borderId="21" xfId="0" applyNumberFormat="1" applyFont="1" applyBorder="1" applyAlignment="1">
      <alignment horizontal="center"/>
    </xf>
    <xf numFmtId="0" fontId="36" fillId="0" borderId="16" xfId="0" applyFont="1" applyFill="1" applyBorder="1" applyAlignment="1">
      <alignment vertical="top" wrapText="1"/>
    </xf>
    <xf numFmtId="0" fontId="36" fillId="0" borderId="16" xfId="0" applyFont="1" applyFill="1" applyBorder="1" applyAlignment="1">
      <alignment horizontal="left" vertical="top" wrapText="1"/>
    </xf>
    <xf numFmtId="0" fontId="36" fillId="0" borderId="16" xfId="0" applyFont="1" applyBorder="1" applyAlignment="1">
      <alignment vertical="top" wrapText="1"/>
    </xf>
    <xf numFmtId="0" fontId="36" fillId="0" borderId="16" xfId="0" applyFont="1" applyBorder="1" applyAlignment="1">
      <alignment wrapText="1"/>
    </xf>
    <xf numFmtId="49" fontId="32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right"/>
    </xf>
    <xf numFmtId="0" fontId="36" fillId="0" borderId="2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32" fillId="0" borderId="0" xfId="0" applyNumberFormat="1" applyFont="1" applyFill="1" applyAlignment="1">
      <alignment/>
    </xf>
    <xf numFmtId="164" fontId="32" fillId="0" borderId="0" xfId="0" applyNumberFormat="1" applyFont="1" applyFill="1" applyAlignment="1">
      <alignment/>
    </xf>
    <xf numFmtId="164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49" fontId="32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center"/>
    </xf>
    <xf numFmtId="164" fontId="38" fillId="0" borderId="10" xfId="0" applyNumberFormat="1" applyFont="1" applyFill="1" applyBorder="1" applyAlignment="1">
      <alignment/>
    </xf>
    <xf numFmtId="164" fontId="38" fillId="0" borderId="10" xfId="0" applyNumberFormat="1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top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8" fillId="36" borderId="10" xfId="58" applyFont="1" applyFill="1" applyBorder="1" applyAlignment="1">
      <alignment vertical="top" wrapText="1"/>
      <protection/>
    </xf>
    <xf numFmtId="0" fontId="38" fillId="0" borderId="10" xfId="0" applyFont="1" applyFill="1" applyBorder="1" applyAlignment="1">
      <alignment wrapText="1"/>
    </xf>
    <xf numFmtId="0" fontId="38" fillId="36" borderId="10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/>
    </xf>
    <xf numFmtId="0" fontId="38" fillId="36" borderId="10" xfId="55" applyFont="1" applyFill="1" applyBorder="1" applyAlignment="1">
      <alignment wrapText="1"/>
      <protection/>
    </xf>
    <xf numFmtId="0" fontId="38" fillId="0" borderId="10" xfId="0" applyFont="1" applyBorder="1" applyAlignment="1">
      <alignment horizontal="left" vertical="top" wrapText="1"/>
    </xf>
    <xf numFmtId="164" fontId="38" fillId="0" borderId="10" xfId="0" applyNumberFormat="1" applyFont="1" applyFill="1" applyBorder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16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164" fontId="38" fillId="34" borderId="10" xfId="0" applyNumberFormat="1" applyFont="1" applyFill="1" applyBorder="1" applyAlignment="1">
      <alignment horizontal="right"/>
    </xf>
    <xf numFmtId="0" fontId="38" fillId="36" borderId="10" xfId="57" applyFont="1" applyFill="1" applyBorder="1" applyAlignment="1">
      <alignment vertical="top" wrapText="1"/>
      <protection/>
    </xf>
    <xf numFmtId="0" fontId="38" fillId="0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horizontal="left" vertical="center" wrapText="1"/>
    </xf>
    <xf numFmtId="49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vertical="center" wrapText="1"/>
    </xf>
    <xf numFmtId="49" fontId="38" fillId="36" borderId="10" xfId="0" applyNumberFormat="1" applyFont="1" applyFill="1" applyBorder="1" applyAlignment="1">
      <alignment horizontal="center" shrinkToFi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vertical="center" wrapText="1"/>
    </xf>
    <xf numFmtId="164" fontId="38" fillId="0" borderId="10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 horizontal="right"/>
    </xf>
    <xf numFmtId="49" fontId="40" fillId="0" borderId="10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wrapText="1"/>
    </xf>
    <xf numFmtId="0" fontId="38" fillId="36" borderId="10" xfId="53" applyFont="1" applyFill="1" applyBorder="1" applyAlignment="1">
      <alignment vertical="top" wrapText="1"/>
      <protection/>
    </xf>
    <xf numFmtId="0" fontId="38" fillId="36" borderId="10" xfId="54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5" xfId="55"/>
    <cellStyle name="Обычный 2" xfId="56"/>
    <cellStyle name="Обычный 7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zoomScale="110" zoomScaleNormal="110" workbookViewId="0" topLeftCell="A1">
      <selection activeCell="F111" sqref="F111"/>
    </sheetView>
  </sheetViews>
  <sheetFormatPr defaultColWidth="9.00390625" defaultRowHeight="12.75"/>
  <cols>
    <col min="1" max="1" width="17.25390625" style="0" customWidth="1"/>
    <col min="2" max="2" width="14.00390625" style="0" customWidth="1"/>
    <col min="4" max="4" width="33.25390625" style="0" customWidth="1"/>
    <col min="5" max="5" width="10.625" style="0" customWidth="1"/>
    <col min="6" max="6" width="9.25390625" style="0" bestFit="1" customWidth="1"/>
  </cols>
  <sheetData>
    <row r="1" spans="3:7" ht="12.75" customHeight="1">
      <c r="C1" s="1"/>
      <c r="E1" s="36" t="s">
        <v>183</v>
      </c>
      <c r="F1" s="36"/>
      <c r="G1" s="36"/>
    </row>
    <row r="2" spans="3:7" ht="12.75" customHeight="1">
      <c r="C2" s="1"/>
      <c r="E2" s="37" t="s">
        <v>184</v>
      </c>
      <c r="F2" s="37"/>
      <c r="G2" s="37"/>
    </row>
    <row r="3" spans="3:7" ht="12.75" customHeight="1">
      <c r="C3" s="1"/>
      <c r="E3" s="37" t="s">
        <v>185</v>
      </c>
      <c r="F3" s="37"/>
      <c r="G3" s="37"/>
    </row>
    <row r="4" spans="3:7" ht="12.75" customHeight="1">
      <c r="C4" s="1"/>
      <c r="E4" s="37" t="s">
        <v>186</v>
      </c>
      <c r="F4" s="37"/>
      <c r="G4" s="37"/>
    </row>
    <row r="5" spans="3:7" ht="12.75" customHeight="1">
      <c r="C5" s="1"/>
      <c r="D5" s="35"/>
      <c r="E5" s="37" t="s">
        <v>188</v>
      </c>
      <c r="F5" s="37"/>
      <c r="G5" s="37"/>
    </row>
    <row r="6" spans="3:7" ht="12.75">
      <c r="C6" s="1"/>
      <c r="D6" s="27"/>
      <c r="E6" s="27"/>
      <c r="F6" s="28"/>
      <c r="G6" s="28"/>
    </row>
    <row r="7" spans="1:5" ht="15.75">
      <c r="A7" s="89" t="s">
        <v>173</v>
      </c>
      <c r="B7" s="89"/>
      <c r="C7" s="89"/>
      <c r="D7" s="89"/>
      <c r="E7" s="89"/>
    </row>
    <row r="8" spans="1:5" ht="15.75">
      <c r="A8" s="89" t="s">
        <v>174</v>
      </c>
      <c r="B8" s="89"/>
      <c r="C8" s="89"/>
      <c r="D8" s="89"/>
      <c r="E8" s="89"/>
    </row>
    <row r="9" spans="1:5" ht="12.75">
      <c r="A9" s="2"/>
      <c r="B9" s="2"/>
      <c r="C9" s="2"/>
      <c r="D9" s="2"/>
      <c r="E9" s="3" t="s">
        <v>9</v>
      </c>
    </row>
    <row r="10" spans="1:7" ht="33.75">
      <c r="A10" s="7" t="s">
        <v>32</v>
      </c>
      <c r="B10" s="90" t="s">
        <v>0</v>
      </c>
      <c r="C10" s="91"/>
      <c r="D10" s="92"/>
      <c r="E10" s="7" t="s">
        <v>187</v>
      </c>
      <c r="F10" s="7" t="s">
        <v>175</v>
      </c>
      <c r="G10" s="7" t="s">
        <v>176</v>
      </c>
    </row>
    <row r="11" spans="1:7" ht="12.75">
      <c r="A11" s="4">
        <v>1</v>
      </c>
      <c r="B11" s="86">
        <v>2</v>
      </c>
      <c r="C11" s="87"/>
      <c r="D11" s="88"/>
      <c r="E11" s="4">
        <v>3</v>
      </c>
      <c r="F11" s="4">
        <v>4</v>
      </c>
      <c r="G11" s="4">
        <v>5</v>
      </c>
    </row>
    <row r="12" spans="1:7" ht="24" customHeight="1">
      <c r="A12" s="11" t="s">
        <v>13</v>
      </c>
      <c r="B12" s="46" t="s">
        <v>1</v>
      </c>
      <c r="C12" s="47"/>
      <c r="D12" s="48"/>
      <c r="E12" s="34">
        <f>E13+E20+E23+E30+E35</f>
        <v>391793</v>
      </c>
      <c r="F12" s="34">
        <f>F13+F20+F23+F30+F35</f>
        <v>191141.09999999998</v>
      </c>
      <c r="G12" s="33">
        <f>F12/E12*100</f>
        <v>48.786246819111106</v>
      </c>
    </row>
    <row r="13" spans="1:7" ht="20.25" customHeight="1">
      <c r="A13" s="11" t="s">
        <v>12</v>
      </c>
      <c r="B13" s="80" t="s">
        <v>27</v>
      </c>
      <c r="C13" s="81"/>
      <c r="D13" s="82"/>
      <c r="E13" s="13">
        <f>E14</f>
        <v>306000</v>
      </c>
      <c r="F13" s="31">
        <f>F14</f>
        <v>145598.3</v>
      </c>
      <c r="G13" s="30">
        <f>F13/E13*100</f>
        <v>47.581143790849666</v>
      </c>
    </row>
    <row r="14" spans="1:7" ht="24" customHeight="1">
      <c r="A14" s="11" t="s">
        <v>11</v>
      </c>
      <c r="B14" s="55" t="s">
        <v>5</v>
      </c>
      <c r="C14" s="58"/>
      <c r="D14" s="59"/>
      <c r="E14" s="12">
        <f>E15+E16+E17+E18+E19</f>
        <v>306000</v>
      </c>
      <c r="F14" s="12">
        <f>F15+F16+F17+F18+F19</f>
        <v>145598.3</v>
      </c>
      <c r="G14" s="30">
        <f aca="true" t="shared" si="0" ref="G14:G80">F14/E14*100</f>
        <v>47.581143790849666</v>
      </c>
    </row>
    <row r="15" spans="1:7" ht="40.5" customHeight="1">
      <c r="A15" s="10" t="s">
        <v>35</v>
      </c>
      <c r="B15" s="60" t="s">
        <v>91</v>
      </c>
      <c r="C15" s="61"/>
      <c r="D15" s="62"/>
      <c r="E15" s="5">
        <v>180</v>
      </c>
      <c r="F15" s="29">
        <v>39.4</v>
      </c>
      <c r="G15" s="30">
        <f t="shared" si="0"/>
        <v>21.88888888888889</v>
      </c>
    </row>
    <row r="16" spans="1:7" ht="81.75" customHeight="1">
      <c r="A16" s="10" t="s">
        <v>36</v>
      </c>
      <c r="B16" s="60" t="s">
        <v>46</v>
      </c>
      <c r="C16" s="61"/>
      <c r="D16" s="62"/>
      <c r="E16" s="5">
        <v>302660</v>
      </c>
      <c r="F16" s="29">
        <v>143321.3</v>
      </c>
      <c r="G16" s="30">
        <f t="shared" si="0"/>
        <v>47.353895460252424</v>
      </c>
    </row>
    <row r="17" spans="1:7" ht="64.5" customHeight="1">
      <c r="A17" s="10" t="s">
        <v>40</v>
      </c>
      <c r="B17" s="60" t="s">
        <v>37</v>
      </c>
      <c r="C17" s="61"/>
      <c r="D17" s="62"/>
      <c r="E17" s="5">
        <v>2010</v>
      </c>
      <c r="F17" s="29">
        <v>1805.1</v>
      </c>
      <c r="G17" s="30">
        <f t="shared" si="0"/>
        <v>89.80597014925372</v>
      </c>
    </row>
    <row r="18" spans="1:7" ht="30" customHeight="1">
      <c r="A18" s="10" t="s">
        <v>41</v>
      </c>
      <c r="B18" s="60" t="s">
        <v>39</v>
      </c>
      <c r="C18" s="61"/>
      <c r="D18" s="62"/>
      <c r="E18" s="5">
        <v>380</v>
      </c>
      <c r="F18" s="29">
        <v>231.5</v>
      </c>
      <c r="G18" s="30">
        <f t="shared" si="0"/>
        <v>60.921052631578945</v>
      </c>
    </row>
    <row r="19" spans="1:7" ht="69" customHeight="1">
      <c r="A19" s="10" t="s">
        <v>42</v>
      </c>
      <c r="B19" s="60" t="s">
        <v>92</v>
      </c>
      <c r="C19" s="61"/>
      <c r="D19" s="62"/>
      <c r="E19" s="5">
        <v>770</v>
      </c>
      <c r="F19" s="29">
        <v>201</v>
      </c>
      <c r="G19" s="30">
        <f t="shared" si="0"/>
        <v>26.1038961038961</v>
      </c>
    </row>
    <row r="20" spans="1:7" ht="18.75" customHeight="1">
      <c r="A20" s="11" t="s">
        <v>14</v>
      </c>
      <c r="B20" s="80" t="s">
        <v>6</v>
      </c>
      <c r="C20" s="81"/>
      <c r="D20" s="82"/>
      <c r="E20" s="13">
        <f>E21+E22</f>
        <v>36810</v>
      </c>
      <c r="F20" s="13">
        <f>F21+F22</f>
        <v>19466.8</v>
      </c>
      <c r="G20" s="30">
        <f t="shared" si="0"/>
        <v>52.884542243955444</v>
      </c>
    </row>
    <row r="21" spans="1:7" ht="26.25" customHeight="1">
      <c r="A21" s="10" t="s">
        <v>25</v>
      </c>
      <c r="B21" s="60" t="s">
        <v>7</v>
      </c>
      <c r="C21" s="61"/>
      <c r="D21" s="62"/>
      <c r="E21" s="5">
        <v>36700</v>
      </c>
      <c r="F21" s="29">
        <v>19337.1</v>
      </c>
      <c r="G21" s="30">
        <f t="shared" si="0"/>
        <v>52.68964577656675</v>
      </c>
    </row>
    <row r="22" spans="1:7" ht="15.75" customHeight="1">
      <c r="A22" s="11" t="s">
        <v>22</v>
      </c>
      <c r="B22" s="68" t="s">
        <v>23</v>
      </c>
      <c r="C22" s="69"/>
      <c r="D22" s="70"/>
      <c r="E22" s="12">
        <v>110</v>
      </c>
      <c r="F22" s="29">
        <v>129.7</v>
      </c>
      <c r="G22" s="30">
        <f t="shared" si="0"/>
        <v>117.90909090909089</v>
      </c>
    </row>
    <row r="23" spans="1:7" ht="18" customHeight="1">
      <c r="A23" s="11" t="s">
        <v>15</v>
      </c>
      <c r="B23" s="80" t="s">
        <v>2</v>
      </c>
      <c r="C23" s="81"/>
      <c r="D23" s="82"/>
      <c r="E23" s="13">
        <f>E24+E25+E27</f>
        <v>30700</v>
      </c>
      <c r="F23" s="13">
        <f>F24+F25+F26+F27</f>
        <v>15164.000000000002</v>
      </c>
      <c r="G23" s="30">
        <f t="shared" si="0"/>
        <v>49.394136807817596</v>
      </c>
    </row>
    <row r="24" spans="1:7" ht="42" customHeight="1">
      <c r="A24" s="9" t="s">
        <v>31</v>
      </c>
      <c r="B24" s="60" t="s">
        <v>47</v>
      </c>
      <c r="C24" s="61"/>
      <c r="D24" s="62"/>
      <c r="E24" s="6">
        <v>10800</v>
      </c>
      <c r="F24" s="29">
        <v>5294</v>
      </c>
      <c r="G24" s="30">
        <f t="shared" si="0"/>
        <v>49.01851851851852</v>
      </c>
    </row>
    <row r="25" spans="1:7" ht="16.5" customHeight="1">
      <c r="A25" s="11" t="s">
        <v>109</v>
      </c>
      <c r="B25" s="68" t="s">
        <v>108</v>
      </c>
      <c r="C25" s="69"/>
      <c r="D25" s="70"/>
      <c r="E25" s="12">
        <v>6500</v>
      </c>
      <c r="F25" s="29">
        <v>4997.2</v>
      </c>
      <c r="G25" s="30">
        <f t="shared" si="0"/>
        <v>76.88</v>
      </c>
    </row>
    <row r="26" spans="1:7" ht="16.5" customHeight="1">
      <c r="A26" s="11" t="s">
        <v>177</v>
      </c>
      <c r="B26" s="68" t="s">
        <v>178</v>
      </c>
      <c r="C26" s="69"/>
      <c r="D26" s="70"/>
      <c r="E26" s="12"/>
      <c r="F26" s="29">
        <v>0.2</v>
      </c>
      <c r="G26" s="30">
        <v>0</v>
      </c>
    </row>
    <row r="27" spans="1:7" ht="21" customHeight="1">
      <c r="A27" s="11" t="s">
        <v>26</v>
      </c>
      <c r="B27" s="55" t="s">
        <v>3</v>
      </c>
      <c r="C27" s="58"/>
      <c r="D27" s="59"/>
      <c r="E27" s="12">
        <f>E28+E29</f>
        <v>13400</v>
      </c>
      <c r="F27" s="12">
        <f>F28+F29</f>
        <v>4872.6</v>
      </c>
      <c r="G27" s="30">
        <f t="shared" si="0"/>
        <v>36.36268656716418</v>
      </c>
    </row>
    <row r="28" spans="1:7" ht="38.25" customHeight="1">
      <c r="A28" s="10" t="s">
        <v>44</v>
      </c>
      <c r="B28" s="60" t="s">
        <v>48</v>
      </c>
      <c r="C28" s="61"/>
      <c r="D28" s="62"/>
      <c r="E28" s="5">
        <v>2570</v>
      </c>
      <c r="F28" s="29">
        <v>1580.1</v>
      </c>
      <c r="G28" s="30">
        <f t="shared" si="0"/>
        <v>61.48249027237354</v>
      </c>
    </row>
    <row r="29" spans="1:7" ht="39.75" customHeight="1">
      <c r="A29" s="10" t="s">
        <v>45</v>
      </c>
      <c r="B29" s="60" t="s">
        <v>49</v>
      </c>
      <c r="C29" s="61"/>
      <c r="D29" s="62"/>
      <c r="E29" s="5">
        <v>10830</v>
      </c>
      <c r="F29" s="29">
        <v>3292.5</v>
      </c>
      <c r="G29" s="30">
        <f t="shared" si="0"/>
        <v>30.401662049861493</v>
      </c>
    </row>
    <row r="30" spans="1:7" ht="18" customHeight="1">
      <c r="A30" s="23" t="s">
        <v>16</v>
      </c>
      <c r="B30" s="83" t="s">
        <v>50</v>
      </c>
      <c r="C30" s="84"/>
      <c r="D30" s="85"/>
      <c r="E30" s="8">
        <f>E31+E32+E33+E34</f>
        <v>18238</v>
      </c>
      <c r="F30" s="8">
        <f>F31+F32+F33+F34</f>
        <v>10861.100000000002</v>
      </c>
      <c r="G30" s="30">
        <f t="shared" si="0"/>
        <v>59.552034214277896</v>
      </c>
    </row>
    <row r="31" spans="1:7" ht="42.75" customHeight="1">
      <c r="A31" s="10" t="s">
        <v>51</v>
      </c>
      <c r="B31" s="64" t="s">
        <v>93</v>
      </c>
      <c r="C31" s="65"/>
      <c r="D31" s="66"/>
      <c r="E31" s="5">
        <v>6500</v>
      </c>
      <c r="F31" s="29">
        <v>3300.3</v>
      </c>
      <c r="G31" s="30">
        <f t="shared" si="0"/>
        <v>50.77384615384616</v>
      </c>
    </row>
    <row r="32" spans="1:7" ht="25.5" customHeight="1">
      <c r="A32" s="10" t="s">
        <v>52</v>
      </c>
      <c r="B32" s="64" t="s">
        <v>53</v>
      </c>
      <c r="C32" s="65"/>
      <c r="D32" s="66"/>
      <c r="E32" s="5">
        <v>30</v>
      </c>
      <c r="F32" s="29">
        <v>4.5</v>
      </c>
      <c r="G32" s="30">
        <f t="shared" si="0"/>
        <v>15</v>
      </c>
    </row>
    <row r="33" spans="1:7" ht="79.5" customHeight="1">
      <c r="A33" s="10" t="s">
        <v>82</v>
      </c>
      <c r="B33" s="64" t="s">
        <v>83</v>
      </c>
      <c r="C33" s="65"/>
      <c r="D33" s="66"/>
      <c r="E33" s="5">
        <v>11568</v>
      </c>
      <c r="F33" s="29">
        <v>7514.1</v>
      </c>
      <c r="G33" s="30">
        <f t="shared" si="0"/>
        <v>64.95591286307054</v>
      </c>
    </row>
    <row r="34" spans="1:7" ht="79.5" customHeight="1">
      <c r="A34" s="20" t="s">
        <v>145</v>
      </c>
      <c r="B34" s="42" t="s">
        <v>110</v>
      </c>
      <c r="C34" s="43"/>
      <c r="D34" s="44"/>
      <c r="E34" s="18">
        <v>140</v>
      </c>
      <c r="F34" s="29">
        <v>42.2</v>
      </c>
      <c r="G34" s="30">
        <f t="shared" si="0"/>
        <v>30.142857142857142</v>
      </c>
    </row>
    <row r="35" spans="1:7" ht="27" customHeight="1">
      <c r="A35" s="10" t="s">
        <v>54</v>
      </c>
      <c r="B35" s="71" t="s">
        <v>24</v>
      </c>
      <c r="C35" s="72"/>
      <c r="D35" s="73"/>
      <c r="E35" s="8">
        <f>E36+E37</f>
        <v>45</v>
      </c>
      <c r="F35" s="8">
        <f>F36+F37+F38</f>
        <v>50.9</v>
      </c>
      <c r="G35" s="30">
        <f t="shared" si="0"/>
        <v>113.11111111111111</v>
      </c>
    </row>
    <row r="36" spans="1:7" ht="30.75" customHeight="1">
      <c r="A36" s="11" t="s">
        <v>162</v>
      </c>
      <c r="B36" s="68" t="s">
        <v>161</v>
      </c>
      <c r="C36" s="69"/>
      <c r="D36" s="70"/>
      <c r="E36" s="5">
        <v>30</v>
      </c>
      <c r="F36" s="29">
        <v>24.5</v>
      </c>
      <c r="G36" s="30">
        <f t="shared" si="0"/>
        <v>81.66666666666667</v>
      </c>
    </row>
    <row r="37" spans="1:7" ht="26.25" customHeight="1">
      <c r="A37" s="10" t="s">
        <v>179</v>
      </c>
      <c r="B37" s="64" t="s">
        <v>56</v>
      </c>
      <c r="C37" s="65"/>
      <c r="D37" s="66"/>
      <c r="E37" s="5">
        <v>15</v>
      </c>
      <c r="F37" s="29">
        <v>26.5</v>
      </c>
      <c r="G37" s="30">
        <f t="shared" si="0"/>
        <v>176.66666666666666</v>
      </c>
    </row>
    <row r="38" spans="1:7" ht="54" customHeight="1">
      <c r="A38" s="10" t="s">
        <v>55</v>
      </c>
      <c r="B38" s="64" t="s">
        <v>180</v>
      </c>
      <c r="C38" s="65"/>
      <c r="D38" s="66"/>
      <c r="E38" s="5"/>
      <c r="F38" s="29">
        <v>-0.1</v>
      </c>
      <c r="G38" s="30">
        <v>0</v>
      </c>
    </row>
    <row r="39" spans="1:7" ht="16.5" customHeight="1">
      <c r="A39" s="16"/>
      <c r="B39" s="46" t="s">
        <v>4</v>
      </c>
      <c r="C39" s="47"/>
      <c r="D39" s="48"/>
      <c r="E39" s="24">
        <f>E40+E46+E48+E50+E55+E70+E72</f>
        <v>170496.3</v>
      </c>
      <c r="F39" s="24">
        <f>F40+F46+F48+F50+F55+F70+F72</f>
        <v>49294.4</v>
      </c>
      <c r="G39" s="33">
        <f t="shared" si="0"/>
        <v>28.912298976576032</v>
      </c>
    </row>
    <row r="40" spans="1:7" ht="37.5" customHeight="1">
      <c r="A40" s="10" t="s">
        <v>17</v>
      </c>
      <c r="B40" s="77" t="s">
        <v>28</v>
      </c>
      <c r="C40" s="78"/>
      <c r="D40" s="79"/>
      <c r="E40" s="19">
        <f>E41+E42+E43+E44+E45</f>
        <v>97215</v>
      </c>
      <c r="F40" s="19">
        <f>F41+F42+F43+F44+F45</f>
        <v>40237.1</v>
      </c>
      <c r="G40" s="30">
        <f t="shared" si="0"/>
        <v>41.3898060998817</v>
      </c>
    </row>
    <row r="41" spans="1:7" ht="24.75" customHeight="1">
      <c r="A41" s="10" t="s">
        <v>34</v>
      </c>
      <c r="B41" s="64" t="s">
        <v>38</v>
      </c>
      <c r="C41" s="65"/>
      <c r="D41" s="66"/>
      <c r="E41" s="6">
        <v>0</v>
      </c>
      <c r="F41" s="29"/>
      <c r="G41" s="30">
        <v>0</v>
      </c>
    </row>
    <row r="42" spans="1:7" ht="64.5" customHeight="1">
      <c r="A42" s="9" t="s">
        <v>33</v>
      </c>
      <c r="B42" s="52" t="s">
        <v>43</v>
      </c>
      <c r="C42" s="53"/>
      <c r="D42" s="54"/>
      <c r="E42" s="18">
        <v>11500</v>
      </c>
      <c r="F42" s="29">
        <v>5476.6</v>
      </c>
      <c r="G42" s="30">
        <f t="shared" si="0"/>
        <v>47.622608695652175</v>
      </c>
    </row>
    <row r="43" spans="1:7" ht="51" customHeight="1">
      <c r="A43" s="9" t="s">
        <v>57</v>
      </c>
      <c r="B43" s="52" t="s">
        <v>94</v>
      </c>
      <c r="C43" s="53"/>
      <c r="D43" s="54"/>
      <c r="E43" s="18">
        <v>80</v>
      </c>
      <c r="F43" s="29">
        <v>118.5</v>
      </c>
      <c r="G43" s="30">
        <f t="shared" si="0"/>
        <v>148.125</v>
      </c>
    </row>
    <row r="44" spans="1:7" ht="39" customHeight="1">
      <c r="A44" s="9" t="s">
        <v>95</v>
      </c>
      <c r="B44" s="64" t="s">
        <v>96</v>
      </c>
      <c r="C44" s="65"/>
      <c r="D44" s="66"/>
      <c r="E44" s="17">
        <v>235</v>
      </c>
      <c r="F44" s="29">
        <v>0</v>
      </c>
      <c r="G44" s="30">
        <f t="shared" si="0"/>
        <v>0</v>
      </c>
    </row>
    <row r="45" spans="1:7" ht="53.25" customHeight="1">
      <c r="A45" s="10" t="s">
        <v>58</v>
      </c>
      <c r="B45" s="64" t="s">
        <v>97</v>
      </c>
      <c r="C45" s="65"/>
      <c r="D45" s="66"/>
      <c r="E45" s="18">
        <v>85400</v>
      </c>
      <c r="F45" s="29">
        <v>34642</v>
      </c>
      <c r="G45" s="30">
        <f t="shared" si="0"/>
        <v>40.56440281030445</v>
      </c>
    </row>
    <row r="46" spans="1:7" ht="21.75" customHeight="1">
      <c r="A46" s="11" t="s">
        <v>20</v>
      </c>
      <c r="B46" s="80" t="s">
        <v>29</v>
      </c>
      <c r="C46" s="81"/>
      <c r="D46" s="82"/>
      <c r="E46" s="14">
        <f>E47</f>
        <v>2000</v>
      </c>
      <c r="F46" s="14">
        <f>F47</f>
        <v>733.7</v>
      </c>
      <c r="G46" s="30">
        <f t="shared" si="0"/>
        <v>36.685</v>
      </c>
    </row>
    <row r="47" spans="1:7" ht="21" customHeight="1">
      <c r="A47" s="11" t="s">
        <v>18</v>
      </c>
      <c r="B47" s="68" t="s">
        <v>10</v>
      </c>
      <c r="C47" s="69"/>
      <c r="D47" s="70"/>
      <c r="E47" s="12">
        <v>2000</v>
      </c>
      <c r="F47" s="29">
        <v>733.7</v>
      </c>
      <c r="G47" s="30">
        <f t="shared" si="0"/>
        <v>36.685</v>
      </c>
    </row>
    <row r="48" spans="1:7" ht="26.25" customHeight="1">
      <c r="A48" s="10" t="s">
        <v>84</v>
      </c>
      <c r="B48" s="71" t="s">
        <v>85</v>
      </c>
      <c r="C48" s="72"/>
      <c r="D48" s="73"/>
      <c r="E48" s="5">
        <f>E49</f>
        <v>5813.9</v>
      </c>
      <c r="F48" s="5">
        <f>F49</f>
        <v>5812.8</v>
      </c>
      <c r="G48" s="30">
        <f t="shared" si="0"/>
        <v>99.9810798259344</v>
      </c>
    </row>
    <row r="49" spans="1:7" ht="42" customHeight="1">
      <c r="A49" s="10" t="s">
        <v>81</v>
      </c>
      <c r="B49" s="64" t="s">
        <v>86</v>
      </c>
      <c r="C49" s="65"/>
      <c r="D49" s="66"/>
      <c r="E49" s="5">
        <v>5813.9</v>
      </c>
      <c r="F49" s="29">
        <v>5812.8</v>
      </c>
      <c r="G49" s="30">
        <f t="shared" si="0"/>
        <v>99.9810798259344</v>
      </c>
    </row>
    <row r="50" spans="1:7" ht="24.75" customHeight="1">
      <c r="A50" s="10" t="s">
        <v>59</v>
      </c>
      <c r="B50" s="77" t="s">
        <v>30</v>
      </c>
      <c r="C50" s="78"/>
      <c r="D50" s="79"/>
      <c r="E50" s="19">
        <f>E52+E53+E54+E51</f>
        <v>72150</v>
      </c>
      <c r="F50" s="19">
        <f>F52+F53+F54+F51</f>
        <v>14513.3</v>
      </c>
      <c r="G50" s="30">
        <f t="shared" si="0"/>
        <v>20.115453915453916</v>
      </c>
    </row>
    <row r="51" spans="1:7" ht="65.25" customHeight="1">
      <c r="A51" s="10" t="s">
        <v>98</v>
      </c>
      <c r="B51" s="64" t="s">
        <v>99</v>
      </c>
      <c r="C51" s="65"/>
      <c r="D51" s="66"/>
      <c r="E51" s="8">
        <v>60</v>
      </c>
      <c r="F51" s="29">
        <v>0</v>
      </c>
      <c r="G51" s="30">
        <f t="shared" si="0"/>
        <v>0</v>
      </c>
    </row>
    <row r="52" spans="1:7" ht="66" customHeight="1">
      <c r="A52" s="10" t="s">
        <v>100</v>
      </c>
      <c r="B52" s="64" t="s">
        <v>101</v>
      </c>
      <c r="C52" s="65"/>
      <c r="D52" s="66"/>
      <c r="E52" s="5">
        <v>51200</v>
      </c>
      <c r="F52" s="29">
        <v>8371.2</v>
      </c>
      <c r="G52" s="30">
        <f t="shared" si="0"/>
        <v>16.35</v>
      </c>
    </row>
    <row r="53" spans="1:7" ht="38.25" customHeight="1">
      <c r="A53" s="10" t="s">
        <v>102</v>
      </c>
      <c r="B53" s="64" t="s">
        <v>60</v>
      </c>
      <c r="C53" s="65"/>
      <c r="D53" s="66"/>
      <c r="E53" s="5">
        <v>3000</v>
      </c>
      <c r="F53" s="29">
        <v>1668.3</v>
      </c>
      <c r="G53" s="30">
        <f t="shared" si="0"/>
        <v>55.61000000000001</v>
      </c>
    </row>
    <row r="54" spans="1:7" ht="39.75" customHeight="1">
      <c r="A54" s="10" t="s">
        <v>103</v>
      </c>
      <c r="B54" s="64" t="s">
        <v>104</v>
      </c>
      <c r="C54" s="65"/>
      <c r="D54" s="66"/>
      <c r="E54" s="5">
        <v>17890</v>
      </c>
      <c r="F54" s="29">
        <v>4473.8</v>
      </c>
      <c r="G54" s="30">
        <f t="shared" si="0"/>
        <v>25.007266629401904</v>
      </c>
    </row>
    <row r="55" spans="1:7" ht="18" customHeight="1">
      <c r="A55" s="11" t="s">
        <v>19</v>
      </c>
      <c r="B55" s="80" t="s">
        <v>21</v>
      </c>
      <c r="C55" s="81"/>
      <c r="D55" s="82"/>
      <c r="E55" s="25">
        <f>E56+E57+E58+E59+E60+E61+E65+E66+E67+E68+E69</f>
        <v>10100</v>
      </c>
      <c r="F55" s="25">
        <f>F56+F57+F58+F59+F60+F61+F65+F66+F67+F68+F69</f>
        <v>4770.099999999999</v>
      </c>
      <c r="G55" s="30">
        <f t="shared" si="0"/>
        <v>47.22871287128712</v>
      </c>
    </row>
    <row r="56" spans="1:7" ht="39" customHeight="1">
      <c r="A56" s="10" t="s">
        <v>62</v>
      </c>
      <c r="B56" s="64" t="s">
        <v>63</v>
      </c>
      <c r="C56" s="65"/>
      <c r="D56" s="66"/>
      <c r="E56" s="6">
        <v>160</v>
      </c>
      <c r="F56" s="29">
        <v>29.1</v>
      </c>
      <c r="G56" s="30">
        <f t="shared" si="0"/>
        <v>18.1875</v>
      </c>
    </row>
    <row r="57" spans="1:7" ht="39" customHeight="1">
      <c r="A57" s="10" t="s">
        <v>64</v>
      </c>
      <c r="B57" s="64" t="s">
        <v>65</v>
      </c>
      <c r="C57" s="65"/>
      <c r="D57" s="66"/>
      <c r="E57" s="6">
        <v>20</v>
      </c>
      <c r="F57" s="29">
        <v>28.1</v>
      </c>
      <c r="G57" s="30">
        <f t="shared" si="0"/>
        <v>140.5</v>
      </c>
    </row>
    <row r="58" spans="1:7" ht="54.75" customHeight="1">
      <c r="A58" s="10" t="s">
        <v>66</v>
      </c>
      <c r="B58" s="64" t="s">
        <v>67</v>
      </c>
      <c r="C58" s="65"/>
      <c r="D58" s="66"/>
      <c r="E58" s="6">
        <v>800</v>
      </c>
      <c r="F58" s="29">
        <v>66.5</v>
      </c>
      <c r="G58" s="30">
        <f t="shared" si="0"/>
        <v>8.3125</v>
      </c>
    </row>
    <row r="59" spans="1:7" ht="57.75" customHeight="1">
      <c r="A59" s="10" t="s">
        <v>68</v>
      </c>
      <c r="B59" s="64" t="s">
        <v>105</v>
      </c>
      <c r="C59" s="65"/>
      <c r="D59" s="66"/>
      <c r="E59" s="6">
        <v>480</v>
      </c>
      <c r="F59" s="29">
        <v>0</v>
      </c>
      <c r="G59" s="30">
        <f t="shared" si="0"/>
        <v>0</v>
      </c>
    </row>
    <row r="60" spans="1:7" ht="42" customHeight="1">
      <c r="A60" s="10" t="s">
        <v>69</v>
      </c>
      <c r="B60" s="64" t="s">
        <v>70</v>
      </c>
      <c r="C60" s="65"/>
      <c r="D60" s="66"/>
      <c r="E60" s="6">
        <v>740</v>
      </c>
      <c r="F60" s="29">
        <v>496.8</v>
      </c>
      <c r="G60" s="30">
        <f t="shared" si="0"/>
        <v>67.13513513513514</v>
      </c>
    </row>
    <row r="61" spans="1:7" ht="68.25" customHeight="1">
      <c r="A61" s="10" t="s">
        <v>71</v>
      </c>
      <c r="B61" s="64" t="s">
        <v>106</v>
      </c>
      <c r="C61" s="65"/>
      <c r="D61" s="66"/>
      <c r="E61" s="6">
        <f>E62+E63+E64</f>
        <v>220</v>
      </c>
      <c r="F61" s="6">
        <f>F62+F63+F64</f>
        <v>307.3</v>
      </c>
      <c r="G61" s="30">
        <f t="shared" si="0"/>
        <v>139.6818181818182</v>
      </c>
    </row>
    <row r="62" spans="1:7" ht="35.25" customHeight="1">
      <c r="A62" s="10" t="s">
        <v>182</v>
      </c>
      <c r="B62" s="64" t="s">
        <v>181</v>
      </c>
      <c r="C62" s="65"/>
      <c r="D62" s="66"/>
      <c r="E62" s="6">
        <v>0</v>
      </c>
      <c r="F62" s="6">
        <v>8.8</v>
      </c>
      <c r="G62" s="30">
        <v>0</v>
      </c>
    </row>
    <row r="63" spans="1:7" ht="27.75" customHeight="1">
      <c r="A63" s="10" t="s">
        <v>72</v>
      </c>
      <c r="B63" s="64" t="s">
        <v>107</v>
      </c>
      <c r="C63" s="65"/>
      <c r="D63" s="66"/>
      <c r="E63" s="6">
        <v>20</v>
      </c>
      <c r="F63" s="29">
        <v>36</v>
      </c>
      <c r="G63" s="30">
        <f t="shared" si="0"/>
        <v>180</v>
      </c>
    </row>
    <row r="64" spans="1:7" ht="27" customHeight="1">
      <c r="A64" s="10" t="s">
        <v>73</v>
      </c>
      <c r="B64" s="64" t="s">
        <v>74</v>
      </c>
      <c r="C64" s="65"/>
      <c r="D64" s="66"/>
      <c r="E64" s="6">
        <v>200</v>
      </c>
      <c r="F64" s="29">
        <v>262.5</v>
      </c>
      <c r="G64" s="30">
        <f t="shared" si="0"/>
        <v>131.25</v>
      </c>
    </row>
    <row r="65" spans="1:7" ht="40.5" customHeight="1">
      <c r="A65" s="10" t="s">
        <v>75</v>
      </c>
      <c r="B65" s="64" t="s">
        <v>76</v>
      </c>
      <c r="C65" s="65"/>
      <c r="D65" s="66"/>
      <c r="E65" s="6">
        <v>1020</v>
      </c>
      <c r="F65" s="29">
        <v>152.6</v>
      </c>
      <c r="G65" s="30">
        <f t="shared" si="0"/>
        <v>14.960784313725489</v>
      </c>
    </row>
    <row r="66" spans="1:7" ht="25.5" customHeight="1">
      <c r="A66" s="10" t="s">
        <v>77</v>
      </c>
      <c r="B66" s="64" t="s">
        <v>78</v>
      </c>
      <c r="C66" s="65"/>
      <c r="D66" s="66"/>
      <c r="E66" s="6">
        <v>4400</v>
      </c>
      <c r="F66" s="29">
        <v>2963</v>
      </c>
      <c r="G66" s="30">
        <f t="shared" si="0"/>
        <v>67.3409090909091</v>
      </c>
    </row>
    <row r="67" spans="1:7" ht="54" customHeight="1">
      <c r="A67" s="10" t="s">
        <v>143</v>
      </c>
      <c r="B67" s="64" t="s">
        <v>144</v>
      </c>
      <c r="C67" s="65"/>
      <c r="D67" s="66"/>
      <c r="E67" s="6">
        <v>10</v>
      </c>
      <c r="F67" s="29">
        <v>0</v>
      </c>
      <c r="G67" s="30">
        <f t="shared" si="0"/>
        <v>0</v>
      </c>
    </row>
    <row r="68" spans="1:7" ht="39.75" customHeight="1">
      <c r="A68" s="10" t="s">
        <v>90</v>
      </c>
      <c r="B68" s="64" t="s">
        <v>89</v>
      </c>
      <c r="C68" s="65"/>
      <c r="D68" s="66"/>
      <c r="E68" s="6">
        <v>100</v>
      </c>
      <c r="F68" s="29">
        <v>7.5</v>
      </c>
      <c r="G68" s="30">
        <f t="shared" si="0"/>
        <v>7.5</v>
      </c>
    </row>
    <row r="69" spans="1:7" ht="28.5" customHeight="1">
      <c r="A69" s="10" t="s">
        <v>79</v>
      </c>
      <c r="B69" s="64" t="s">
        <v>80</v>
      </c>
      <c r="C69" s="65"/>
      <c r="D69" s="66"/>
      <c r="E69" s="6">
        <v>2150</v>
      </c>
      <c r="F69" s="29">
        <v>719.2</v>
      </c>
      <c r="G69" s="30">
        <f t="shared" si="0"/>
        <v>33.45116279069767</v>
      </c>
    </row>
    <row r="70" spans="1:7" ht="24.75" customHeight="1">
      <c r="A70" s="11" t="s">
        <v>61</v>
      </c>
      <c r="B70" s="74" t="s">
        <v>8</v>
      </c>
      <c r="C70" s="75"/>
      <c r="D70" s="76"/>
      <c r="E70" s="12">
        <f>E71</f>
        <v>0</v>
      </c>
      <c r="F70" s="12">
        <f>F71</f>
        <v>10</v>
      </c>
      <c r="G70" s="30">
        <v>0</v>
      </c>
    </row>
    <row r="71" spans="1:7" ht="27" customHeight="1">
      <c r="A71" s="11" t="s">
        <v>150</v>
      </c>
      <c r="B71" s="68" t="s">
        <v>151</v>
      </c>
      <c r="C71" s="69"/>
      <c r="D71" s="70"/>
      <c r="E71" s="12">
        <v>0</v>
      </c>
      <c r="F71" s="29">
        <v>10</v>
      </c>
      <c r="G71" s="30">
        <v>0</v>
      </c>
    </row>
    <row r="72" spans="1:7" ht="37.5" customHeight="1">
      <c r="A72" s="10" t="s">
        <v>87</v>
      </c>
      <c r="B72" s="71" t="s">
        <v>140</v>
      </c>
      <c r="C72" s="72"/>
      <c r="D72" s="73"/>
      <c r="E72" s="5">
        <v>-16782.6</v>
      </c>
      <c r="F72" s="5">
        <v>-16782.6</v>
      </c>
      <c r="G72" s="30">
        <f t="shared" si="0"/>
        <v>100</v>
      </c>
    </row>
    <row r="73" spans="1:7" ht="41.25" customHeight="1">
      <c r="A73" s="10" t="s">
        <v>88</v>
      </c>
      <c r="B73" s="64" t="s">
        <v>142</v>
      </c>
      <c r="C73" s="65"/>
      <c r="D73" s="66"/>
      <c r="E73" s="5">
        <v>-16782.6</v>
      </c>
      <c r="F73" s="29">
        <v>-16782.6</v>
      </c>
      <c r="G73" s="30">
        <f t="shared" si="0"/>
        <v>100</v>
      </c>
    </row>
    <row r="74" spans="1:7" ht="16.5" customHeight="1">
      <c r="A74" s="16"/>
      <c r="B74" s="46" t="s">
        <v>138</v>
      </c>
      <c r="C74" s="47"/>
      <c r="D74" s="48"/>
      <c r="E74" s="15">
        <f>E39+E12</f>
        <v>562289.3</v>
      </c>
      <c r="F74" s="15">
        <f>F39+F12</f>
        <v>240435.49999999997</v>
      </c>
      <c r="G74" s="33">
        <f t="shared" si="0"/>
        <v>42.76010587432483</v>
      </c>
    </row>
    <row r="75" spans="1:7" ht="16.5" customHeight="1">
      <c r="A75" s="10" t="s">
        <v>111</v>
      </c>
      <c r="B75" s="67" t="s">
        <v>112</v>
      </c>
      <c r="C75" s="67"/>
      <c r="D75" s="67"/>
      <c r="E75" s="15">
        <f>E76+E77+E93+E78+E107</f>
        <v>457757.39999999997</v>
      </c>
      <c r="F75" s="15">
        <f>F76+F77+F93+F78+F107</f>
        <v>321433.9</v>
      </c>
      <c r="G75" s="33">
        <f t="shared" si="0"/>
        <v>70.219268983964</v>
      </c>
    </row>
    <row r="76" spans="1:7" ht="28.5" customHeight="1">
      <c r="A76" s="9" t="s">
        <v>113</v>
      </c>
      <c r="B76" s="64" t="s">
        <v>114</v>
      </c>
      <c r="C76" s="65"/>
      <c r="D76" s="66"/>
      <c r="E76" s="5">
        <v>2051.1</v>
      </c>
      <c r="F76" s="29">
        <v>513</v>
      </c>
      <c r="G76" s="30">
        <f t="shared" si="0"/>
        <v>25.010969723562965</v>
      </c>
    </row>
    <row r="77" spans="1:7" ht="28.5" customHeight="1">
      <c r="A77" s="9" t="s">
        <v>122</v>
      </c>
      <c r="B77" s="64" t="s">
        <v>129</v>
      </c>
      <c r="C77" s="65"/>
      <c r="D77" s="66"/>
      <c r="E77" s="5">
        <v>36366.3</v>
      </c>
      <c r="F77" s="29">
        <v>23928</v>
      </c>
      <c r="G77" s="30">
        <f t="shared" si="0"/>
        <v>65.79718035653887</v>
      </c>
    </row>
    <row r="78" spans="1:7" ht="23.25" customHeight="1">
      <c r="A78" s="9"/>
      <c r="B78" s="41" t="s">
        <v>146</v>
      </c>
      <c r="C78" s="41"/>
      <c r="D78" s="41"/>
      <c r="E78" s="22">
        <f>E82+E79+E80+E81</f>
        <v>229034.80000000002</v>
      </c>
      <c r="F78" s="22">
        <f>F82+F79+F80+F81</f>
        <v>188020.4</v>
      </c>
      <c r="G78" s="33">
        <f t="shared" si="0"/>
        <v>82.09250297334727</v>
      </c>
    </row>
    <row r="79" spans="1:7" ht="41.25" customHeight="1">
      <c r="A79" s="9" t="s">
        <v>152</v>
      </c>
      <c r="B79" s="60" t="s">
        <v>153</v>
      </c>
      <c r="C79" s="61"/>
      <c r="D79" s="62"/>
      <c r="E79" s="5">
        <v>22500</v>
      </c>
      <c r="F79" s="29">
        <v>22500</v>
      </c>
      <c r="G79" s="30">
        <f t="shared" si="0"/>
        <v>100</v>
      </c>
    </row>
    <row r="80" spans="1:7" ht="54" customHeight="1">
      <c r="A80" s="9" t="s">
        <v>164</v>
      </c>
      <c r="B80" s="60" t="s">
        <v>172</v>
      </c>
      <c r="C80" s="61"/>
      <c r="D80" s="62"/>
      <c r="E80" s="5">
        <v>18472.7</v>
      </c>
      <c r="F80" s="29">
        <v>5541.8</v>
      </c>
      <c r="G80" s="30">
        <f t="shared" si="0"/>
        <v>29.99994586606181</v>
      </c>
    </row>
    <row r="81" spans="1:7" ht="79.5" customHeight="1">
      <c r="A81" s="9" t="s">
        <v>152</v>
      </c>
      <c r="B81" s="60" t="s">
        <v>171</v>
      </c>
      <c r="C81" s="61"/>
      <c r="D81" s="62"/>
      <c r="E81" s="5">
        <v>50000</v>
      </c>
      <c r="F81" s="29">
        <v>25000</v>
      </c>
      <c r="G81" s="30">
        <f aca="true" t="shared" si="1" ref="G81:G111">F81/E81*100</f>
        <v>50</v>
      </c>
    </row>
    <row r="82" spans="1:7" ht="23.25" customHeight="1">
      <c r="A82" s="9" t="s">
        <v>148</v>
      </c>
      <c r="B82" s="41" t="s">
        <v>147</v>
      </c>
      <c r="C82" s="41"/>
      <c r="D82" s="41"/>
      <c r="E82" s="22">
        <f>E83+E84+E85+E86+E87+E88+E89+E90+E91+E92</f>
        <v>138062.1</v>
      </c>
      <c r="F82" s="22">
        <f>F83+F84+F85+F86+F87+F88+F89+F90+F91+F92</f>
        <v>134978.6</v>
      </c>
      <c r="G82" s="33">
        <f t="shared" si="1"/>
        <v>97.76658474700878</v>
      </c>
    </row>
    <row r="83" spans="1:7" ht="38.25" customHeight="1">
      <c r="A83" s="9" t="s">
        <v>148</v>
      </c>
      <c r="B83" s="63" t="s">
        <v>169</v>
      </c>
      <c r="C83" s="63"/>
      <c r="D83" s="63"/>
      <c r="E83" s="5">
        <v>123707</v>
      </c>
      <c r="F83" s="29">
        <v>123707</v>
      </c>
      <c r="G83" s="30">
        <f t="shared" si="1"/>
        <v>100</v>
      </c>
    </row>
    <row r="84" spans="1:7" ht="76.5" customHeight="1">
      <c r="A84" s="9" t="s">
        <v>148</v>
      </c>
      <c r="B84" s="63" t="s">
        <v>149</v>
      </c>
      <c r="C84" s="63"/>
      <c r="D84" s="63"/>
      <c r="E84" s="5">
        <v>283.6</v>
      </c>
      <c r="F84" s="29">
        <v>95.6</v>
      </c>
      <c r="G84" s="30">
        <f t="shared" si="1"/>
        <v>33.70944992947813</v>
      </c>
    </row>
    <row r="85" spans="1:7" ht="50.25" customHeight="1">
      <c r="A85" s="9" t="s">
        <v>148</v>
      </c>
      <c r="B85" s="55" t="s">
        <v>158</v>
      </c>
      <c r="C85" s="58"/>
      <c r="D85" s="59"/>
      <c r="E85" s="5">
        <v>326.5</v>
      </c>
      <c r="F85" s="29">
        <v>326.5</v>
      </c>
      <c r="G85" s="30">
        <f t="shared" si="1"/>
        <v>100</v>
      </c>
    </row>
    <row r="86" spans="1:7" ht="30.75" customHeight="1">
      <c r="A86" s="9" t="s">
        <v>148</v>
      </c>
      <c r="B86" s="55" t="s">
        <v>159</v>
      </c>
      <c r="C86" s="58"/>
      <c r="D86" s="59"/>
      <c r="E86" s="5">
        <v>3604</v>
      </c>
      <c r="F86" s="29">
        <v>1521.2</v>
      </c>
      <c r="G86" s="30">
        <f t="shared" si="1"/>
        <v>42.20865704772475</v>
      </c>
    </row>
    <row r="87" spans="1:7" ht="57" customHeight="1">
      <c r="A87" s="9" t="s">
        <v>148</v>
      </c>
      <c r="B87" s="55" t="s">
        <v>160</v>
      </c>
      <c r="C87" s="58"/>
      <c r="D87" s="59"/>
      <c r="E87" s="5">
        <v>647.2</v>
      </c>
      <c r="F87" s="29">
        <v>647.2</v>
      </c>
      <c r="G87" s="30">
        <f t="shared" si="1"/>
        <v>100</v>
      </c>
    </row>
    <row r="88" spans="1:7" ht="57" customHeight="1">
      <c r="A88" s="9" t="s">
        <v>148</v>
      </c>
      <c r="B88" s="55" t="s">
        <v>165</v>
      </c>
      <c r="C88" s="58"/>
      <c r="D88" s="59"/>
      <c r="E88" s="5">
        <v>7332.7</v>
      </c>
      <c r="F88" s="29">
        <v>7332.7</v>
      </c>
      <c r="G88" s="30">
        <f t="shared" si="1"/>
        <v>100</v>
      </c>
    </row>
    <row r="89" spans="1:7" ht="57" customHeight="1">
      <c r="A89" s="9" t="s">
        <v>148</v>
      </c>
      <c r="B89" s="55" t="s">
        <v>167</v>
      </c>
      <c r="C89" s="58"/>
      <c r="D89" s="59"/>
      <c r="E89" s="5">
        <v>500</v>
      </c>
      <c r="F89" s="29">
        <v>500</v>
      </c>
      <c r="G89" s="30">
        <f t="shared" si="1"/>
        <v>100</v>
      </c>
    </row>
    <row r="90" spans="1:7" ht="57" customHeight="1">
      <c r="A90" s="9" t="s">
        <v>148</v>
      </c>
      <c r="B90" s="55" t="s">
        <v>166</v>
      </c>
      <c r="C90" s="58"/>
      <c r="D90" s="59"/>
      <c r="E90" s="5">
        <v>1161</v>
      </c>
      <c r="F90" s="29">
        <v>348.3</v>
      </c>
      <c r="G90" s="30">
        <f t="shared" si="1"/>
        <v>30</v>
      </c>
    </row>
    <row r="91" spans="1:7" ht="66.75" customHeight="1">
      <c r="A91" s="9" t="s">
        <v>148</v>
      </c>
      <c r="B91" s="55" t="s">
        <v>168</v>
      </c>
      <c r="C91" s="58"/>
      <c r="D91" s="59"/>
      <c r="E91" s="5">
        <v>257.1</v>
      </c>
      <c r="F91" s="29">
        <v>257.1</v>
      </c>
      <c r="G91" s="30">
        <f t="shared" si="1"/>
        <v>100</v>
      </c>
    </row>
    <row r="92" spans="1:7" ht="66.75" customHeight="1">
      <c r="A92" s="9" t="s">
        <v>148</v>
      </c>
      <c r="B92" s="55" t="s">
        <v>170</v>
      </c>
      <c r="C92" s="56"/>
      <c r="D92" s="57"/>
      <c r="E92" s="5">
        <v>243</v>
      </c>
      <c r="F92" s="29">
        <v>243</v>
      </c>
      <c r="G92" s="30">
        <f t="shared" si="1"/>
        <v>100</v>
      </c>
    </row>
    <row r="93" spans="1:7" ht="22.5" customHeight="1">
      <c r="A93" s="9"/>
      <c r="B93" s="41" t="s">
        <v>115</v>
      </c>
      <c r="C93" s="41"/>
      <c r="D93" s="41"/>
      <c r="E93" s="22">
        <f>E94+E95+E96+E97+E98+E99</f>
        <v>55684.899999999994</v>
      </c>
      <c r="F93" s="22">
        <f>F94+F95+F96+F97+F98+F99</f>
        <v>24827.6</v>
      </c>
      <c r="G93" s="33">
        <f t="shared" si="1"/>
        <v>44.58587516543982</v>
      </c>
    </row>
    <row r="94" spans="1:7" ht="26.25" customHeight="1">
      <c r="A94" s="21" t="s">
        <v>121</v>
      </c>
      <c r="B94" s="42" t="s">
        <v>120</v>
      </c>
      <c r="C94" s="43"/>
      <c r="D94" s="44"/>
      <c r="E94" s="5">
        <v>8774.7</v>
      </c>
      <c r="F94" s="32">
        <v>4056.9</v>
      </c>
      <c r="G94" s="30">
        <f t="shared" si="1"/>
        <v>46.234059284078086</v>
      </c>
    </row>
    <row r="95" spans="1:7" ht="53.25" customHeight="1">
      <c r="A95" s="21" t="s">
        <v>123</v>
      </c>
      <c r="B95" s="38" t="s">
        <v>124</v>
      </c>
      <c r="C95" s="39"/>
      <c r="D95" s="40"/>
      <c r="E95" s="5">
        <v>17066</v>
      </c>
      <c r="F95" s="29">
        <v>4187.7</v>
      </c>
      <c r="G95" s="30">
        <f t="shared" si="1"/>
        <v>24.538263213406772</v>
      </c>
    </row>
    <row r="96" spans="1:7" ht="42.75" customHeight="1">
      <c r="A96" s="21" t="s">
        <v>128</v>
      </c>
      <c r="B96" s="38" t="s">
        <v>141</v>
      </c>
      <c r="C96" s="39"/>
      <c r="D96" s="40"/>
      <c r="E96" s="5">
        <v>10920.9</v>
      </c>
      <c r="F96" s="29">
        <v>7684.2</v>
      </c>
      <c r="G96" s="30">
        <f t="shared" si="1"/>
        <v>70.3623327747713</v>
      </c>
    </row>
    <row r="97" spans="1:7" ht="53.25" customHeight="1">
      <c r="A97" s="21" t="s">
        <v>127</v>
      </c>
      <c r="B97" s="42" t="s">
        <v>137</v>
      </c>
      <c r="C97" s="43"/>
      <c r="D97" s="44"/>
      <c r="E97" s="5">
        <v>7429.1</v>
      </c>
      <c r="F97" s="29">
        <v>2970</v>
      </c>
      <c r="G97" s="30">
        <f t="shared" si="1"/>
        <v>39.9779246476693</v>
      </c>
    </row>
    <row r="98" spans="1:7" ht="52.5" customHeight="1">
      <c r="A98" s="21" t="s">
        <v>118</v>
      </c>
      <c r="B98" s="38" t="s">
        <v>119</v>
      </c>
      <c r="C98" s="39"/>
      <c r="D98" s="40"/>
      <c r="E98" s="5">
        <v>6837.7</v>
      </c>
      <c r="F98" s="29">
        <v>3492.8</v>
      </c>
      <c r="G98" s="30">
        <f t="shared" si="1"/>
        <v>51.08150401450781</v>
      </c>
    </row>
    <row r="99" spans="1:7" ht="22.5" customHeight="1">
      <c r="A99" s="26" t="s">
        <v>117</v>
      </c>
      <c r="B99" s="41" t="s">
        <v>116</v>
      </c>
      <c r="C99" s="41"/>
      <c r="D99" s="41"/>
      <c r="E99" s="22">
        <f>E100+E101+E102+E103+E104+E106+E105</f>
        <v>4656.5</v>
      </c>
      <c r="F99" s="22">
        <f>F100+F101+F102+F103+F104+F106+F105</f>
        <v>2435.9999999999995</v>
      </c>
      <c r="G99" s="33">
        <f t="shared" si="1"/>
        <v>52.31396971974658</v>
      </c>
    </row>
    <row r="100" spans="1:7" ht="38.25" customHeight="1">
      <c r="A100" s="21" t="s">
        <v>117</v>
      </c>
      <c r="B100" s="42" t="s">
        <v>130</v>
      </c>
      <c r="C100" s="43"/>
      <c r="D100" s="44"/>
      <c r="E100" s="5">
        <v>867</v>
      </c>
      <c r="F100" s="29">
        <v>433.2</v>
      </c>
      <c r="G100" s="30">
        <f t="shared" si="1"/>
        <v>49.96539792387543</v>
      </c>
    </row>
    <row r="101" spans="1:7" ht="42" customHeight="1">
      <c r="A101" s="9"/>
      <c r="B101" s="45" t="s">
        <v>136</v>
      </c>
      <c r="C101" s="45"/>
      <c r="D101" s="45"/>
      <c r="E101" s="5">
        <v>345.4</v>
      </c>
      <c r="F101" s="29">
        <v>96.3</v>
      </c>
      <c r="G101" s="30">
        <f t="shared" si="1"/>
        <v>27.88071800810654</v>
      </c>
    </row>
    <row r="102" spans="1:7" ht="27.75" customHeight="1">
      <c r="A102" s="21"/>
      <c r="B102" s="42" t="s">
        <v>132</v>
      </c>
      <c r="C102" s="43"/>
      <c r="D102" s="44"/>
      <c r="E102" s="5">
        <v>398.8</v>
      </c>
      <c r="F102" s="29">
        <v>218.8</v>
      </c>
      <c r="G102" s="30">
        <f t="shared" si="1"/>
        <v>54.86459378134403</v>
      </c>
    </row>
    <row r="103" spans="1:7" ht="40.5" customHeight="1">
      <c r="A103" s="21"/>
      <c r="B103" s="38" t="s">
        <v>135</v>
      </c>
      <c r="C103" s="39"/>
      <c r="D103" s="40"/>
      <c r="E103" s="5">
        <v>131.3</v>
      </c>
      <c r="F103" s="29">
        <v>0</v>
      </c>
      <c r="G103" s="30">
        <f t="shared" si="1"/>
        <v>0</v>
      </c>
    </row>
    <row r="104" spans="1:7" ht="44.25" customHeight="1">
      <c r="A104" s="21"/>
      <c r="B104" s="38" t="s">
        <v>133</v>
      </c>
      <c r="C104" s="39"/>
      <c r="D104" s="40"/>
      <c r="E104" s="5">
        <v>2056.1</v>
      </c>
      <c r="F104" s="32">
        <v>1257.6</v>
      </c>
      <c r="G104" s="30">
        <f t="shared" si="1"/>
        <v>61.164340255824136</v>
      </c>
    </row>
    <row r="105" spans="1:7" ht="78" customHeight="1">
      <c r="A105" s="21"/>
      <c r="B105" s="38" t="s">
        <v>134</v>
      </c>
      <c r="C105" s="39"/>
      <c r="D105" s="40"/>
      <c r="E105" s="5">
        <v>434</v>
      </c>
      <c r="F105" s="29">
        <v>217.1</v>
      </c>
      <c r="G105" s="30">
        <f t="shared" si="1"/>
        <v>50.02304147465437</v>
      </c>
    </row>
    <row r="106" spans="1:7" ht="30" customHeight="1">
      <c r="A106" s="21"/>
      <c r="B106" s="42" t="s">
        <v>131</v>
      </c>
      <c r="C106" s="43"/>
      <c r="D106" s="44"/>
      <c r="E106" s="5">
        <v>423.9</v>
      </c>
      <c r="F106" s="29">
        <v>213</v>
      </c>
      <c r="G106" s="30">
        <f t="shared" si="1"/>
        <v>50.247699929228595</v>
      </c>
    </row>
    <row r="107" spans="1:7" ht="18.75" customHeight="1">
      <c r="A107" s="21" t="s">
        <v>155</v>
      </c>
      <c r="B107" s="49" t="s">
        <v>156</v>
      </c>
      <c r="C107" s="50"/>
      <c r="D107" s="51"/>
      <c r="E107" s="22">
        <f>E108+E109</f>
        <v>134620.3</v>
      </c>
      <c r="F107" s="22">
        <f>F108+F109</f>
        <v>84144.9</v>
      </c>
      <c r="G107" s="33">
        <f t="shared" si="1"/>
        <v>62.505357661511674</v>
      </c>
    </row>
    <row r="108" spans="1:7" ht="42" customHeight="1">
      <c r="A108" s="21" t="s">
        <v>157</v>
      </c>
      <c r="B108" s="52" t="s">
        <v>163</v>
      </c>
      <c r="C108" s="53"/>
      <c r="D108" s="54"/>
      <c r="E108" s="5">
        <v>144.3</v>
      </c>
      <c r="F108" s="29">
        <v>0</v>
      </c>
      <c r="G108" s="30">
        <f t="shared" si="1"/>
        <v>0</v>
      </c>
    </row>
    <row r="109" spans="1:7" ht="27" customHeight="1">
      <c r="A109" s="21"/>
      <c r="B109" s="49" t="s">
        <v>125</v>
      </c>
      <c r="C109" s="50"/>
      <c r="D109" s="51"/>
      <c r="E109" s="22">
        <f>E110</f>
        <v>134476</v>
      </c>
      <c r="F109" s="22">
        <f>F110</f>
        <v>84144.9</v>
      </c>
      <c r="G109" s="33">
        <f t="shared" si="1"/>
        <v>62.572429281061304</v>
      </c>
    </row>
    <row r="110" spans="1:7" ht="54.75" customHeight="1">
      <c r="A110" s="21" t="s">
        <v>126</v>
      </c>
      <c r="B110" s="38" t="s">
        <v>154</v>
      </c>
      <c r="C110" s="39"/>
      <c r="D110" s="40"/>
      <c r="E110" s="5">
        <v>134476</v>
      </c>
      <c r="F110" s="29">
        <v>84144.9</v>
      </c>
      <c r="G110" s="30">
        <f t="shared" si="1"/>
        <v>62.572429281061304</v>
      </c>
    </row>
    <row r="111" spans="1:7" ht="12.75">
      <c r="A111" s="16"/>
      <c r="B111" s="46" t="s">
        <v>139</v>
      </c>
      <c r="C111" s="47"/>
      <c r="D111" s="48"/>
      <c r="E111" s="15">
        <f>E74+E75</f>
        <v>1020046.7</v>
      </c>
      <c r="F111" s="15">
        <f>F74+F75</f>
        <v>561869.4</v>
      </c>
      <c r="G111" s="33">
        <f t="shared" si="1"/>
        <v>55.08271336988787</v>
      </c>
    </row>
  </sheetData>
  <sheetProtection/>
  <mergeCells count="109">
    <mergeCell ref="A7:E7"/>
    <mergeCell ref="A8:E8"/>
    <mergeCell ref="B10:D10"/>
    <mergeCell ref="B15:D15"/>
    <mergeCell ref="B16:D16"/>
    <mergeCell ref="B17:D17"/>
    <mergeCell ref="B18:D18"/>
    <mergeCell ref="B11:D11"/>
    <mergeCell ref="B12:D12"/>
    <mergeCell ref="B13:D13"/>
    <mergeCell ref="B14:D14"/>
    <mergeCell ref="B19:D19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B26:D26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  <mergeCell ref="B38:D38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7:D67"/>
    <mergeCell ref="B62:D62"/>
    <mergeCell ref="B55:D55"/>
    <mergeCell ref="B56:D56"/>
    <mergeCell ref="B57:D57"/>
    <mergeCell ref="B58:D58"/>
    <mergeCell ref="B59:D59"/>
    <mergeCell ref="B60:D60"/>
    <mergeCell ref="B68:D68"/>
    <mergeCell ref="B69:D69"/>
    <mergeCell ref="B70:D70"/>
    <mergeCell ref="B71:D71"/>
    <mergeCell ref="B72:D72"/>
    <mergeCell ref="B61:D61"/>
    <mergeCell ref="B63:D63"/>
    <mergeCell ref="B64:D64"/>
    <mergeCell ref="B65:D65"/>
    <mergeCell ref="B66:D66"/>
    <mergeCell ref="B73:D73"/>
    <mergeCell ref="B74:D74"/>
    <mergeCell ref="B75:D75"/>
    <mergeCell ref="B76:D76"/>
    <mergeCell ref="B77:D77"/>
    <mergeCell ref="B78:D78"/>
    <mergeCell ref="B79:D79"/>
    <mergeCell ref="B80:D80"/>
    <mergeCell ref="B82:D82"/>
    <mergeCell ref="B83:D83"/>
    <mergeCell ref="B84:D84"/>
    <mergeCell ref="B85:D85"/>
    <mergeCell ref="B81:D81"/>
    <mergeCell ref="B86:D86"/>
    <mergeCell ref="B87:D87"/>
    <mergeCell ref="B88:D88"/>
    <mergeCell ref="B89:D89"/>
    <mergeCell ref="B90:D90"/>
    <mergeCell ref="B91:D91"/>
    <mergeCell ref="B102:D102"/>
    <mergeCell ref="B103:D103"/>
    <mergeCell ref="B92:D92"/>
    <mergeCell ref="B93:D93"/>
    <mergeCell ref="B94:D94"/>
    <mergeCell ref="B95:D95"/>
    <mergeCell ref="B96:D96"/>
    <mergeCell ref="B97:D97"/>
    <mergeCell ref="B111:D111"/>
    <mergeCell ref="B104:D104"/>
    <mergeCell ref="B105:D105"/>
    <mergeCell ref="B106:D106"/>
    <mergeCell ref="B107:D107"/>
    <mergeCell ref="B108:D108"/>
    <mergeCell ref="B109:D109"/>
    <mergeCell ref="E1:G1"/>
    <mergeCell ref="E2:G2"/>
    <mergeCell ref="E3:G3"/>
    <mergeCell ref="E4:G4"/>
    <mergeCell ref="E5:G5"/>
    <mergeCell ref="B110:D110"/>
    <mergeCell ref="B98:D98"/>
    <mergeCell ref="B99:D99"/>
    <mergeCell ref="B100:D100"/>
    <mergeCell ref="B101:D10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7.125" style="1" customWidth="1"/>
    <col min="2" max="2" width="73.25390625" style="1" customWidth="1"/>
    <col min="3" max="3" width="18.875" style="1" customWidth="1"/>
    <col min="4" max="4" width="12.125" style="1" customWidth="1"/>
    <col min="5" max="5" width="9.25390625" style="1" customWidth="1"/>
    <col min="6" max="16384" width="9.125" style="1" customWidth="1"/>
  </cols>
  <sheetData>
    <row r="1" spans="3:5" ht="12.75">
      <c r="C1" s="162" t="s">
        <v>474</v>
      </c>
      <c r="D1" s="162"/>
      <c r="E1" s="162"/>
    </row>
    <row r="2" spans="3:5" ht="36" customHeight="1">
      <c r="C2" s="161" t="s">
        <v>238</v>
      </c>
      <c r="D2" s="161"/>
      <c r="E2" s="161"/>
    </row>
    <row r="3" spans="3:5" ht="47.25" customHeight="1">
      <c r="C3" s="159" t="s">
        <v>237</v>
      </c>
      <c r="D3" s="159"/>
      <c r="E3" s="159"/>
    </row>
    <row r="4" spans="1:5" ht="34.5" customHeight="1">
      <c r="A4" s="299" t="s">
        <v>473</v>
      </c>
      <c r="B4" s="299"/>
      <c r="C4" s="299"/>
      <c r="D4" s="299"/>
      <c r="E4" s="299"/>
    </row>
    <row r="5" spans="1:2" ht="8.25" customHeight="1">
      <c r="A5" s="298"/>
      <c r="B5" s="298"/>
    </row>
    <row r="6" spans="1:12" ht="32.25" customHeight="1">
      <c r="A6" s="297"/>
      <c r="B6" s="297"/>
      <c r="C6" s="296"/>
      <c r="E6" s="296" t="s">
        <v>472</v>
      </c>
      <c r="F6" s="295"/>
      <c r="G6" s="295"/>
      <c r="H6" s="295"/>
      <c r="I6" s="295"/>
      <c r="J6" s="295"/>
      <c r="K6" s="295"/>
      <c r="L6" s="295"/>
    </row>
    <row r="7" spans="1:5" ht="0.75" customHeight="1" hidden="1">
      <c r="A7" s="294" t="s">
        <v>471</v>
      </c>
      <c r="B7" s="293" t="s">
        <v>469</v>
      </c>
      <c r="C7" s="292" t="s">
        <v>366</v>
      </c>
      <c r="D7" s="291" t="s">
        <v>231</v>
      </c>
      <c r="E7" s="291" t="s">
        <v>365</v>
      </c>
    </row>
    <row r="8" spans="1:5" ht="99" customHeight="1">
      <c r="A8" s="293" t="s">
        <v>470</v>
      </c>
      <c r="B8" s="293" t="s">
        <v>469</v>
      </c>
      <c r="C8" s="292" t="s">
        <v>232</v>
      </c>
      <c r="D8" s="291" t="s">
        <v>231</v>
      </c>
      <c r="E8" s="291" t="s">
        <v>365</v>
      </c>
    </row>
    <row r="9" spans="1:5" ht="15">
      <c r="A9" s="290">
        <v>1</v>
      </c>
      <c r="B9" s="290">
        <v>2</v>
      </c>
      <c r="C9" s="4">
        <v>3</v>
      </c>
      <c r="D9" s="4">
        <v>4</v>
      </c>
      <c r="E9" s="289">
        <v>5</v>
      </c>
    </row>
    <row r="10" spans="1:5" ht="15" customHeight="1">
      <c r="A10" s="266" t="s">
        <v>468</v>
      </c>
      <c r="B10" s="235" t="s">
        <v>467</v>
      </c>
      <c r="C10" s="246">
        <f>C12+C13+C14+C15+C16+C17+C18</f>
        <v>82117.10000000002</v>
      </c>
      <c r="D10" s="245">
        <f>D12+D13+D14+D15+D16+D17+D18</f>
        <v>39627.8</v>
      </c>
      <c r="E10" s="223">
        <f>D10/C10*100</f>
        <v>48.25767105755073</v>
      </c>
    </row>
    <row r="11" spans="1:7" ht="29.25" customHeight="1" hidden="1">
      <c r="A11" s="288" t="s">
        <v>464</v>
      </c>
      <c r="B11" s="287" t="s">
        <v>466</v>
      </c>
      <c r="C11" s="283">
        <f>прил4!G20</f>
        <v>1021</v>
      </c>
      <c r="D11" s="217"/>
      <c r="E11" s="216">
        <f>D11/C11*100</f>
        <v>0</v>
      </c>
      <c r="G11" s="1" t="s">
        <v>465</v>
      </c>
    </row>
    <row r="12" spans="1:5" ht="32.25" customHeight="1">
      <c r="A12" s="259" t="s">
        <v>464</v>
      </c>
      <c r="B12" s="286" t="s">
        <v>463</v>
      </c>
      <c r="C12" s="283">
        <f>прил4!G20</f>
        <v>1021</v>
      </c>
      <c r="D12" s="282">
        <f>прил4!H20</f>
        <v>655.8</v>
      </c>
      <c r="E12" s="216">
        <f>D12/C12*100</f>
        <v>64.23114593535749</v>
      </c>
    </row>
    <row r="13" spans="1:5" ht="50.25" customHeight="1">
      <c r="A13" s="259" t="s">
        <v>462</v>
      </c>
      <c r="B13" s="285" t="s">
        <v>461</v>
      </c>
      <c r="C13" s="283">
        <f>прил4!G12</f>
        <v>3974.9</v>
      </c>
      <c r="D13" s="282">
        <f>прил4!H12</f>
        <v>1602.6000000000001</v>
      </c>
      <c r="E13" s="216">
        <f>D13/C13*100</f>
        <v>40.31799542126846</v>
      </c>
    </row>
    <row r="14" spans="1:5" ht="47.25" customHeight="1">
      <c r="A14" s="259" t="s">
        <v>460</v>
      </c>
      <c r="B14" s="285" t="s">
        <v>459</v>
      </c>
      <c r="C14" s="283">
        <f>прил4!G23</f>
        <v>40580.80000000001</v>
      </c>
      <c r="D14" s="282">
        <f>прил4!H23</f>
        <v>21686.3</v>
      </c>
      <c r="E14" s="216">
        <f>D14/C14*100</f>
        <v>53.439804045262775</v>
      </c>
    </row>
    <row r="15" spans="1:5" ht="30" customHeight="1">
      <c r="A15" s="259" t="s">
        <v>458</v>
      </c>
      <c r="B15" s="284" t="s">
        <v>457</v>
      </c>
      <c r="C15" s="283">
        <f>прил4!G107+прил4!G141</f>
        <v>9920</v>
      </c>
      <c r="D15" s="282">
        <f>прил4!H107+прил4!H141</f>
        <v>4973.7</v>
      </c>
      <c r="E15" s="216">
        <f>D15/C15*100</f>
        <v>50.13810483870967</v>
      </c>
    </row>
    <row r="16" spans="1:5" ht="15.75">
      <c r="A16" s="231" t="s">
        <v>456</v>
      </c>
      <c r="B16" s="232" t="s">
        <v>455</v>
      </c>
      <c r="C16" s="229">
        <f>прил4!G113</f>
        <v>1800</v>
      </c>
      <c r="D16" s="228">
        <f>прил4!H113</f>
        <v>23</v>
      </c>
      <c r="E16" s="216">
        <f>D16/C16*100</f>
        <v>1.277777777777778</v>
      </c>
    </row>
    <row r="17" spans="1:5" ht="15.75" customHeight="1">
      <c r="A17" s="231" t="s">
        <v>454</v>
      </c>
      <c r="B17" s="232" t="s">
        <v>453</v>
      </c>
      <c r="C17" s="229">
        <f>прил4!G35</f>
        <v>1231.8</v>
      </c>
      <c r="D17" s="228">
        <f>прил4!H35</f>
        <v>0</v>
      </c>
      <c r="E17" s="216">
        <f>D17/C17*100</f>
        <v>0</v>
      </c>
    </row>
    <row r="18" spans="1:5" ht="15.75">
      <c r="A18" s="231" t="s">
        <v>452</v>
      </c>
      <c r="B18" s="232" t="s">
        <v>451</v>
      </c>
      <c r="C18" s="229">
        <f>прил4!G126+прил4!G231+прил4!G238+прил4!G121</f>
        <v>23588.600000000002</v>
      </c>
      <c r="D18" s="228">
        <f>прил4!H126+прил4!H231+прил4!H238+прил4!H121</f>
        <v>10686.4</v>
      </c>
      <c r="E18" s="211">
        <f>D18/C18*100</f>
        <v>45.303239700533304</v>
      </c>
    </row>
    <row r="19" spans="1:5" ht="30.75" customHeight="1">
      <c r="A19" s="247" t="s">
        <v>450</v>
      </c>
      <c r="B19" s="281" t="s">
        <v>449</v>
      </c>
      <c r="C19" s="280">
        <f>C21+C20</f>
        <v>10194.099999999999</v>
      </c>
      <c r="D19" s="279">
        <f>D21+D20</f>
        <v>4573.599999999999</v>
      </c>
      <c r="E19" s="223">
        <f>D19/C19*100</f>
        <v>44.865167106463545</v>
      </c>
    </row>
    <row r="20" spans="1:5" ht="16.5" customHeight="1">
      <c r="A20" s="259" t="s">
        <v>448</v>
      </c>
      <c r="B20" s="278" t="s">
        <v>447</v>
      </c>
      <c r="C20" s="249">
        <f>прил4!G149+прил4!G40</f>
        <v>1080.3</v>
      </c>
      <c r="D20" s="249">
        <f>прил4!H149+прил4!H40</f>
        <v>16</v>
      </c>
      <c r="E20" s="216">
        <f>D20/C20*100</f>
        <v>1.481070073127835</v>
      </c>
    </row>
    <row r="21" spans="1:5" ht="30.75" customHeight="1">
      <c r="A21" s="259" t="s">
        <v>446</v>
      </c>
      <c r="B21" s="277" t="s">
        <v>445</v>
      </c>
      <c r="C21" s="276">
        <f>прил4!G244</f>
        <v>9113.8</v>
      </c>
      <c r="D21" s="275">
        <f>прил4!H244</f>
        <v>4557.599999999999</v>
      </c>
      <c r="E21" s="211">
        <f>D21/C21*100</f>
        <v>50.007680660097876</v>
      </c>
    </row>
    <row r="22" spans="1:5" ht="15" customHeight="1">
      <c r="A22" s="274" t="s">
        <v>444</v>
      </c>
      <c r="B22" s="273" t="s">
        <v>443</v>
      </c>
      <c r="C22" s="246">
        <f>C25+C23+C26+C24</f>
        <v>19469.300000000003</v>
      </c>
      <c r="D22" s="245">
        <f>D25+D23+D26+D24</f>
        <v>5928.1</v>
      </c>
      <c r="E22" s="223">
        <f>D22/C22*100</f>
        <v>30.448449610412286</v>
      </c>
    </row>
    <row r="23" spans="1:5" ht="15" customHeight="1">
      <c r="A23" s="271" t="s">
        <v>442</v>
      </c>
      <c r="B23" s="232" t="s">
        <v>441</v>
      </c>
      <c r="C23" s="229">
        <f>прил4!G158</f>
        <v>110</v>
      </c>
      <c r="D23" s="228">
        <f>прил4!H158</f>
        <v>99.4</v>
      </c>
      <c r="E23" s="216">
        <f>D23/C23*100</f>
        <v>90.36363636363637</v>
      </c>
    </row>
    <row r="24" spans="1:5" ht="15" customHeight="1">
      <c r="A24" s="271" t="s">
        <v>440</v>
      </c>
      <c r="B24" s="232" t="s">
        <v>439</v>
      </c>
      <c r="C24" s="229">
        <f>прил4!G161</f>
        <v>1000</v>
      </c>
      <c r="D24" s="228">
        <f>прил4!H161</f>
        <v>0</v>
      </c>
      <c r="E24" s="216">
        <f>D24/C24*100</f>
        <v>0</v>
      </c>
    </row>
    <row r="25" spans="1:5" ht="15.75">
      <c r="A25" s="271" t="s">
        <v>438</v>
      </c>
      <c r="B25" s="272" t="s">
        <v>437</v>
      </c>
      <c r="C25" s="268">
        <f>прил4!G164+прил4!G235+прил4!G44</f>
        <v>13614.2</v>
      </c>
      <c r="D25" s="267">
        <f>прил4!H164+прил4!H235</f>
        <v>4383.1</v>
      </c>
      <c r="E25" s="216">
        <f>D25/C25*100</f>
        <v>32.19506103920906</v>
      </c>
    </row>
    <row r="26" spans="1:5" ht="15.75">
      <c r="A26" s="271" t="s">
        <v>436</v>
      </c>
      <c r="B26" s="270" t="s">
        <v>435</v>
      </c>
      <c r="C26" s="268">
        <f>прил4!G47</f>
        <v>4745.1</v>
      </c>
      <c r="D26" s="267">
        <f>прил4!H47</f>
        <v>1445.6000000000001</v>
      </c>
      <c r="E26" s="211">
        <f>D26/C26*100</f>
        <v>30.46511137805315</v>
      </c>
    </row>
    <row r="27" spans="1:5" ht="15.75">
      <c r="A27" s="266" t="s">
        <v>434</v>
      </c>
      <c r="B27" s="265" t="s">
        <v>433</v>
      </c>
      <c r="C27" s="246">
        <f>C28+C30+C31+C29</f>
        <v>268157.3</v>
      </c>
      <c r="D27" s="245">
        <f>D28+D30+D31+D29</f>
        <v>174659.4</v>
      </c>
      <c r="E27" s="223">
        <f>D27/C27*100</f>
        <v>65.133188617278</v>
      </c>
    </row>
    <row r="28" spans="1:5" ht="15.75">
      <c r="A28" s="231" t="s">
        <v>432</v>
      </c>
      <c r="B28" s="230" t="s">
        <v>431</v>
      </c>
      <c r="C28" s="229">
        <f>прил4!G173+прил4!G61</f>
        <v>20487.2</v>
      </c>
      <c r="D28" s="228">
        <f>прил4!H173+прил4!H61</f>
        <v>1031.3</v>
      </c>
      <c r="E28" s="216">
        <f>D28/C28*100</f>
        <v>5.033874809637236</v>
      </c>
    </row>
    <row r="29" spans="1:5" ht="15.75">
      <c r="A29" s="231" t="s">
        <v>430</v>
      </c>
      <c r="B29" s="230" t="s">
        <v>429</v>
      </c>
      <c r="C29" s="229">
        <f>прил4!G184</f>
        <v>123707</v>
      </c>
      <c r="D29" s="228">
        <f>прил4!H184</f>
        <v>123707</v>
      </c>
      <c r="E29" s="216">
        <f>D29/C29*100</f>
        <v>100</v>
      </c>
    </row>
    <row r="30" spans="1:5" ht="15" customHeight="1">
      <c r="A30" s="231" t="s">
        <v>428</v>
      </c>
      <c r="B30" s="269" t="s">
        <v>427</v>
      </c>
      <c r="C30" s="229">
        <f>прил4!G187+прил4!G64</f>
        <v>61546.100000000006</v>
      </c>
      <c r="D30" s="228">
        <f>прил4!H187+прил4!H64</f>
        <v>33654.5</v>
      </c>
      <c r="E30" s="216">
        <f>D30/C30*100</f>
        <v>54.68177512466264</v>
      </c>
    </row>
    <row r="31" spans="1:5" ht="15" customHeight="1">
      <c r="A31" s="231" t="s">
        <v>426</v>
      </c>
      <c r="B31" s="230" t="s">
        <v>425</v>
      </c>
      <c r="C31" s="268">
        <f>прил4!G199</f>
        <v>62417</v>
      </c>
      <c r="D31" s="267">
        <f>прил4!H199</f>
        <v>16266.6</v>
      </c>
      <c r="E31" s="211">
        <f>D31/C31*100</f>
        <v>26.061169232741083</v>
      </c>
    </row>
    <row r="32" spans="1:5" ht="15.75" customHeight="1">
      <c r="A32" s="266" t="s">
        <v>424</v>
      </c>
      <c r="B32" s="265" t="s">
        <v>423</v>
      </c>
      <c r="C32" s="246">
        <f>C33+C34</f>
        <v>1264</v>
      </c>
      <c r="D32" s="245">
        <f>D33+D34</f>
        <v>1050.4</v>
      </c>
      <c r="E32" s="223">
        <f>D32/C32*100</f>
        <v>83.10126582278482</v>
      </c>
    </row>
    <row r="33" spans="1:5" ht="14.25" customHeight="1">
      <c r="A33" s="231" t="s">
        <v>422</v>
      </c>
      <c r="B33" s="232" t="s">
        <v>421</v>
      </c>
      <c r="C33" s="229">
        <f>прил4!G211</f>
        <v>1264</v>
      </c>
      <c r="D33" s="228">
        <f>прил4!H211</f>
        <v>1050.4</v>
      </c>
      <c r="E33" s="216">
        <f>D33/C33*100</f>
        <v>83.10126582278482</v>
      </c>
    </row>
    <row r="34" spans="1:5" ht="14.25" customHeight="1">
      <c r="A34" s="239" t="s">
        <v>420</v>
      </c>
      <c r="B34" s="264" t="s">
        <v>419</v>
      </c>
      <c r="C34" s="238"/>
      <c r="D34" s="237"/>
      <c r="E34" s="211"/>
    </row>
    <row r="35" spans="1:5" ht="15.75">
      <c r="A35" s="263" t="s">
        <v>418</v>
      </c>
      <c r="B35" s="262" t="s">
        <v>417</v>
      </c>
      <c r="C35" s="261">
        <f>C36+C37+C38+C39</f>
        <v>391724.39999999997</v>
      </c>
      <c r="D35" s="260">
        <f>D36+D37+D38+D39</f>
        <v>205326.40000000002</v>
      </c>
      <c r="E35" s="223">
        <f>D35/C35*100</f>
        <v>52.41603535546931</v>
      </c>
    </row>
    <row r="36" spans="1:5" ht="15.75">
      <c r="A36" s="259" t="s">
        <v>416</v>
      </c>
      <c r="B36" s="258" t="s">
        <v>415</v>
      </c>
      <c r="C36" s="257">
        <f>прил4!G260</f>
        <v>111921.29999999999</v>
      </c>
      <c r="D36" s="256">
        <f>прил4!H260</f>
        <v>53015.4</v>
      </c>
      <c r="E36" s="216">
        <f>D36/C36*100</f>
        <v>47.368463375604115</v>
      </c>
    </row>
    <row r="37" spans="1:5" ht="15.75">
      <c r="A37" s="259" t="s">
        <v>414</v>
      </c>
      <c r="B37" s="258" t="s">
        <v>413</v>
      </c>
      <c r="C37" s="257">
        <f>прил4!G266+прил4!G351+прил4!G68</f>
        <v>238113.90000000002</v>
      </c>
      <c r="D37" s="256">
        <f>прил4!H266+прил4!H351+прил4!H68</f>
        <v>131953.7</v>
      </c>
      <c r="E37" s="216">
        <f>D37/C37*100</f>
        <v>55.41621047742278</v>
      </c>
    </row>
    <row r="38" spans="1:5" ht="15.75" customHeight="1">
      <c r="A38" s="259" t="s">
        <v>412</v>
      </c>
      <c r="B38" s="258" t="s">
        <v>411</v>
      </c>
      <c r="C38" s="257">
        <f>прил4!G283</f>
        <v>11141.599999999999</v>
      </c>
      <c r="D38" s="256">
        <f>прил4!H283</f>
        <v>6707.2</v>
      </c>
      <c r="E38" s="216">
        <f>D38/C38*100</f>
        <v>60.199612263947735</v>
      </c>
    </row>
    <row r="39" spans="1:5" ht="15.75" customHeight="1">
      <c r="A39" s="255" t="s">
        <v>410</v>
      </c>
      <c r="B39" s="254" t="s">
        <v>409</v>
      </c>
      <c r="C39" s="253">
        <f>прил4!G296</f>
        <v>30547.6</v>
      </c>
      <c r="D39" s="252">
        <f>прил4!H296</f>
        <v>13650.1</v>
      </c>
      <c r="E39" s="211">
        <f>D39/C39*100</f>
        <v>44.68468881352381</v>
      </c>
    </row>
    <row r="40" spans="1:5" ht="40.5" customHeight="1" hidden="1">
      <c r="A40" s="251"/>
      <c r="B40" s="250" t="s">
        <v>408</v>
      </c>
      <c r="C40" s="249">
        <v>0</v>
      </c>
      <c r="D40" s="217"/>
      <c r="E40" s="248" t="e">
        <f>D40/C40*100</f>
        <v>#DIV/0!</v>
      </c>
    </row>
    <row r="41" spans="1:5" ht="31.5" customHeight="1">
      <c r="A41" s="247" t="s">
        <v>407</v>
      </c>
      <c r="B41" s="235" t="s">
        <v>406</v>
      </c>
      <c r="C41" s="246">
        <f>C42+C44+C45</f>
        <v>50086.7</v>
      </c>
      <c r="D41" s="245">
        <f>D42+D44+D45</f>
        <v>30690.5</v>
      </c>
      <c r="E41" s="244">
        <f>D41/C41*100</f>
        <v>61.27474958422097</v>
      </c>
    </row>
    <row r="42" spans="1:5" ht="14.25" customHeight="1">
      <c r="A42" s="231" t="s">
        <v>405</v>
      </c>
      <c r="B42" s="232" t="s">
        <v>404</v>
      </c>
      <c r="C42" s="229">
        <f>прил4!G72+прил4!G357</f>
        <v>43024.4</v>
      </c>
      <c r="D42" s="228">
        <f>прил4!H72+прил4!H357</f>
        <v>26832.5</v>
      </c>
      <c r="E42" s="216">
        <f>D42/C42*100</f>
        <v>62.36577383996058</v>
      </c>
    </row>
    <row r="43" spans="1:5" ht="30" customHeight="1" hidden="1">
      <c r="A43" s="243"/>
      <c r="B43" s="242"/>
      <c r="C43" s="241"/>
      <c r="D43" s="217"/>
      <c r="E43" s="216" t="e">
        <f>D43/C43*100</f>
        <v>#DIV/0!</v>
      </c>
    </row>
    <row r="44" spans="1:5" ht="15" customHeight="1">
      <c r="A44" s="240" t="s">
        <v>403</v>
      </c>
      <c r="B44" s="230" t="s">
        <v>402</v>
      </c>
      <c r="C44" s="229">
        <f>прил4!G76</f>
        <v>550</v>
      </c>
      <c r="D44" s="228">
        <f>прил4!H76</f>
        <v>383.7</v>
      </c>
      <c r="E44" s="216">
        <f>D44/C44*100</f>
        <v>69.76363636363637</v>
      </c>
    </row>
    <row r="45" spans="1:5" ht="33" customHeight="1">
      <c r="A45" s="239" t="s">
        <v>401</v>
      </c>
      <c r="B45" s="232" t="s">
        <v>400</v>
      </c>
      <c r="C45" s="238">
        <f>прил4!G378</f>
        <v>6512.299999999999</v>
      </c>
      <c r="D45" s="237">
        <f>прил4!H378</f>
        <v>3474.3</v>
      </c>
      <c r="E45" s="211">
        <f>D45/C45*100</f>
        <v>53.349814965526775</v>
      </c>
    </row>
    <row r="46" spans="1:5" ht="13.5" customHeight="1">
      <c r="A46" s="236" t="s">
        <v>399</v>
      </c>
      <c r="B46" s="235" t="s">
        <v>398</v>
      </c>
      <c r="C46" s="234">
        <f>C47+C49+C50++C51+C52</f>
        <v>207211.1</v>
      </c>
      <c r="D46" s="233">
        <f>D47+D49+D50++D51+D52</f>
        <v>93151.1</v>
      </c>
      <c r="E46" s="223">
        <f>D46/C46*100</f>
        <v>44.954686307828105</v>
      </c>
    </row>
    <row r="47" spans="1:5" ht="15.75">
      <c r="A47" s="231" t="s">
        <v>397</v>
      </c>
      <c r="B47" s="230" t="s">
        <v>396</v>
      </c>
      <c r="C47" s="229">
        <f>прил4!G387+прил4!G81</f>
        <v>115628.3</v>
      </c>
      <c r="D47" s="228">
        <f>прил4!H387+прил4!H81</f>
        <v>51307.600000000006</v>
      </c>
      <c r="E47" s="216">
        <f>D47/C47*100</f>
        <v>44.37287411472797</v>
      </c>
    </row>
    <row r="48" spans="1:5" ht="15.75" hidden="1">
      <c r="A48" s="231"/>
      <c r="B48" s="232"/>
      <c r="C48" s="229">
        <v>0</v>
      </c>
      <c r="D48" s="217"/>
      <c r="E48" s="216" t="e">
        <f>D48/C48*100</f>
        <v>#DIV/0!</v>
      </c>
    </row>
    <row r="49" spans="1:5" ht="15.75">
      <c r="A49" s="231" t="s">
        <v>395</v>
      </c>
      <c r="B49" s="230" t="s">
        <v>394</v>
      </c>
      <c r="C49" s="229">
        <f>прил4!G391</f>
        <v>21752</v>
      </c>
      <c r="D49" s="228">
        <f>прил4!H391</f>
        <v>5248.3</v>
      </c>
      <c r="E49" s="216">
        <f>D49/C49*100</f>
        <v>24.127896285399046</v>
      </c>
    </row>
    <row r="50" spans="1:5" ht="15.75">
      <c r="A50" s="231" t="s">
        <v>393</v>
      </c>
      <c r="B50" s="230" t="s">
        <v>392</v>
      </c>
      <c r="C50" s="229">
        <f>прил4!G406</f>
        <v>40799.7</v>
      </c>
      <c r="D50" s="228">
        <f>прил4!H406</f>
        <v>18769</v>
      </c>
      <c r="E50" s="216">
        <f>D50/C50*100</f>
        <v>46.00278923619537</v>
      </c>
    </row>
    <row r="51" spans="1:5" ht="15.75">
      <c r="A51" s="231" t="s">
        <v>391</v>
      </c>
      <c r="B51" s="230" t="s">
        <v>390</v>
      </c>
      <c r="C51" s="229">
        <f>прил4!G89+прил4!G330</f>
        <v>20429</v>
      </c>
      <c r="D51" s="228">
        <f>прил4!H89+прил4!H330</f>
        <v>13945.4</v>
      </c>
      <c r="E51" s="216">
        <f>D51/C51*100</f>
        <v>68.26276371824366</v>
      </c>
    </row>
    <row r="52" spans="1:5" ht="16.5" customHeight="1">
      <c r="A52" s="231" t="s">
        <v>389</v>
      </c>
      <c r="B52" s="230" t="s">
        <v>388</v>
      </c>
      <c r="C52" s="229">
        <f>прил4!G415</f>
        <v>8602.1</v>
      </c>
      <c r="D52" s="228">
        <f>прил4!H415</f>
        <v>3880.8</v>
      </c>
      <c r="E52" s="211">
        <f>D52/C52*100</f>
        <v>45.11456504806966</v>
      </c>
    </row>
    <row r="53" spans="1:5" ht="13.5" customHeight="1">
      <c r="A53" s="227" t="s">
        <v>387</v>
      </c>
      <c r="B53" s="226" t="s">
        <v>386</v>
      </c>
      <c r="C53" s="225">
        <f>C54+C55+C56+C60</f>
        <v>52575.8</v>
      </c>
      <c r="D53" s="224">
        <f>D54+D55+D56+D60</f>
        <v>25585.8</v>
      </c>
      <c r="E53" s="223">
        <f>D53/C53*100</f>
        <v>48.6645947375028</v>
      </c>
    </row>
    <row r="54" spans="1:5" ht="15.75">
      <c r="A54" s="215" t="s">
        <v>385</v>
      </c>
      <c r="B54" s="214" t="s">
        <v>384</v>
      </c>
      <c r="C54" s="220">
        <f>прил4!G97</f>
        <v>800.1</v>
      </c>
      <c r="D54" s="221">
        <f>прил4!H97</f>
        <v>444.5</v>
      </c>
      <c r="E54" s="216">
        <f>D54/C54*100</f>
        <v>55.55555555555556</v>
      </c>
    </row>
    <row r="55" spans="1:5" ht="13.5" customHeight="1">
      <c r="A55" s="215" t="s">
        <v>383</v>
      </c>
      <c r="B55" s="214" t="s">
        <v>382</v>
      </c>
      <c r="C55" s="220">
        <f>прил4!G135+прил4!G216+прил4!G101</f>
        <v>31783.4</v>
      </c>
      <c r="D55" s="221">
        <f>прил4!H135+прил4!H216+прил4!H101</f>
        <v>14556.4</v>
      </c>
      <c r="E55" s="216">
        <f>D55/C55*100</f>
        <v>45.79875029103243</v>
      </c>
    </row>
    <row r="56" spans="1:5" ht="21.75" customHeight="1">
      <c r="A56" s="215" t="s">
        <v>381</v>
      </c>
      <c r="B56" s="222" t="s">
        <v>380</v>
      </c>
      <c r="C56" s="220">
        <f>прил4!G335</f>
        <v>18481.3</v>
      </c>
      <c r="D56" s="221">
        <f>прил4!H335</f>
        <v>10416.9</v>
      </c>
      <c r="E56" s="216">
        <f>D56/C56*100</f>
        <v>56.3645414554171</v>
      </c>
    </row>
    <row r="57" spans="1:5" ht="29.25" customHeight="1" hidden="1">
      <c r="A57" s="219"/>
      <c r="B57" s="214" t="s">
        <v>379</v>
      </c>
      <c r="C57" s="220">
        <v>0</v>
      </c>
      <c r="D57" s="217"/>
      <c r="E57" s="216" t="e">
        <f>D57/C57*100</f>
        <v>#DIV/0!</v>
      </c>
    </row>
    <row r="58" spans="1:5" ht="17.25" customHeight="1" hidden="1">
      <c r="A58" s="219" t="s">
        <v>377</v>
      </c>
      <c r="B58" s="214" t="s">
        <v>378</v>
      </c>
      <c r="C58" s="218"/>
      <c r="D58" s="217"/>
      <c r="E58" s="216" t="e">
        <f>D58/C58*100</f>
        <v>#DIV/0!</v>
      </c>
    </row>
    <row r="59" spans="1:5" ht="15.75" customHeight="1" hidden="1">
      <c r="A59" s="219"/>
      <c r="B59" s="214"/>
      <c r="C59" s="218"/>
      <c r="D59" s="217"/>
      <c r="E59" s="216" t="e">
        <f>D59/C59*100</f>
        <v>#DIV/0!</v>
      </c>
    </row>
    <row r="60" spans="1:5" ht="15.75" customHeight="1">
      <c r="A60" s="215" t="s">
        <v>377</v>
      </c>
      <c r="B60" s="214" t="s">
        <v>376</v>
      </c>
      <c r="C60" s="213">
        <f>прил4!G227</f>
        <v>1511</v>
      </c>
      <c r="D60" s="212">
        <f>прил4!H227</f>
        <v>168</v>
      </c>
      <c r="E60" s="211">
        <f>D60/C60*100</f>
        <v>11.118464592984779</v>
      </c>
    </row>
    <row r="61" spans="1:5" ht="20.25" customHeight="1">
      <c r="A61" s="210" t="s">
        <v>375</v>
      </c>
      <c r="B61" s="209"/>
      <c r="C61" s="208">
        <f>C10+C19+C22+C27+C32+C35+C41+C46+C53</f>
        <v>1082799.7999999998</v>
      </c>
      <c r="D61" s="207">
        <f>D10+D19+D22+D27+D32+D35+D41+D46+D53</f>
        <v>580593.1000000001</v>
      </c>
      <c r="E61" s="206">
        <f>D61/C61*100</f>
        <v>53.61961647942678</v>
      </c>
    </row>
    <row r="62" spans="1:3" ht="18.75" customHeight="1">
      <c r="A62" s="205"/>
      <c r="B62" s="204"/>
      <c r="C62" s="203"/>
    </row>
    <row r="63" ht="12.75">
      <c r="C63" s="202"/>
    </row>
    <row r="66" ht="12.75">
      <c r="C66" s="202"/>
    </row>
  </sheetData>
  <sheetProtection/>
  <mergeCells count="5">
    <mergeCell ref="A61:B61"/>
    <mergeCell ref="C1:E1"/>
    <mergeCell ref="C2:E2"/>
    <mergeCell ref="C3:E3"/>
    <mergeCell ref="A4:E4"/>
  </mergeCells>
  <printOptions horizontalCentered="1"/>
  <pageMargins left="1.1811023622047245" right="0.3937007874015748" top="0.1968503937007874" bottom="0.196850393700787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="130" zoomScaleNormal="130" zoomScalePageLayoutView="0" workbookViewId="0" topLeftCell="A1">
      <selection activeCell="A4" sqref="A4:D4"/>
    </sheetView>
  </sheetViews>
  <sheetFormatPr defaultColWidth="9.00390625" defaultRowHeight="12.75"/>
  <cols>
    <col min="1" max="1" width="26.875" style="93" customWidth="1"/>
    <col min="2" max="2" width="44.375" style="93" customWidth="1"/>
    <col min="3" max="3" width="14.00390625" style="93" customWidth="1"/>
    <col min="4" max="4" width="10.75390625" style="93" customWidth="1"/>
    <col min="5" max="16384" width="9.125" style="93" customWidth="1"/>
  </cols>
  <sheetData>
    <row r="1" spans="2:4" ht="15">
      <c r="B1" s="115"/>
      <c r="C1" s="117" t="s">
        <v>239</v>
      </c>
      <c r="D1" s="117"/>
    </row>
    <row r="2" spans="2:4" ht="42" customHeight="1">
      <c r="B2" s="115"/>
      <c r="C2" s="116" t="s">
        <v>238</v>
      </c>
      <c r="D2" s="116"/>
    </row>
    <row r="3" spans="2:4" ht="15">
      <c r="B3" s="115"/>
      <c r="C3" s="114" t="s">
        <v>237</v>
      </c>
      <c r="D3" s="114"/>
    </row>
    <row r="4" spans="1:4" ht="15.75">
      <c r="A4" s="113" t="s">
        <v>236</v>
      </c>
      <c r="B4" s="113"/>
      <c r="C4" s="113"/>
      <c r="D4" s="113"/>
    </row>
    <row r="5" spans="1:4" ht="15.75">
      <c r="A5" s="113" t="s">
        <v>235</v>
      </c>
      <c r="B5" s="113"/>
      <c r="C5" s="113"/>
      <c r="D5" s="113"/>
    </row>
    <row r="6" spans="3:4" ht="15">
      <c r="C6" s="112"/>
      <c r="D6" s="112" t="s">
        <v>234</v>
      </c>
    </row>
    <row r="7" spans="1:4" ht="105">
      <c r="A7" s="111"/>
      <c r="B7" s="110" t="s">
        <v>233</v>
      </c>
      <c r="C7" s="109" t="s">
        <v>232</v>
      </c>
      <c r="D7" s="108" t="s">
        <v>231</v>
      </c>
    </row>
    <row r="8" spans="1:4" ht="28.5">
      <c r="A8" s="105" t="s">
        <v>230</v>
      </c>
      <c r="B8" s="104" t="s">
        <v>229</v>
      </c>
      <c r="C8" s="98">
        <f>C9+C11</f>
        <v>33033.4</v>
      </c>
      <c r="D8" s="98">
        <f>D9+D11</f>
        <v>0</v>
      </c>
    </row>
    <row r="9" spans="1:4" ht="33" customHeight="1">
      <c r="A9" s="100" t="s">
        <v>228</v>
      </c>
      <c r="B9" s="103" t="s">
        <v>227</v>
      </c>
      <c r="C9" s="102">
        <f>C10</f>
        <v>33033.4</v>
      </c>
      <c r="D9" s="102">
        <f>D10</f>
        <v>0</v>
      </c>
    </row>
    <row r="10" spans="1:4" ht="28.5" customHeight="1">
      <c r="A10" s="100" t="s">
        <v>226</v>
      </c>
      <c r="B10" s="103" t="s">
        <v>225</v>
      </c>
      <c r="C10" s="102">
        <v>33033.4</v>
      </c>
      <c r="D10" s="101">
        <v>0</v>
      </c>
    </row>
    <row r="11" spans="1:4" ht="46.5" customHeight="1">
      <c r="A11" s="100" t="s">
        <v>224</v>
      </c>
      <c r="B11" s="103" t="s">
        <v>223</v>
      </c>
      <c r="C11" s="102">
        <f>C12</f>
        <v>0</v>
      </c>
      <c r="D11" s="102">
        <f>D12</f>
        <v>0</v>
      </c>
    </row>
    <row r="12" spans="1:4" ht="46.5" customHeight="1">
      <c r="A12" s="100" t="s">
        <v>222</v>
      </c>
      <c r="B12" s="103" t="s">
        <v>221</v>
      </c>
      <c r="C12" s="102">
        <v>0</v>
      </c>
      <c r="D12" s="101">
        <v>0</v>
      </c>
    </row>
    <row r="13" spans="1:4" ht="31.5" customHeight="1">
      <c r="A13" s="105" t="s">
        <v>220</v>
      </c>
      <c r="B13" s="104" t="s">
        <v>219</v>
      </c>
      <c r="C13" s="98">
        <f>C14+C16</f>
        <v>-146</v>
      </c>
      <c r="D13" s="98">
        <f>D14+D16</f>
        <v>2180</v>
      </c>
    </row>
    <row r="14" spans="1:4" ht="46.5" customHeight="1">
      <c r="A14" s="100" t="s">
        <v>218</v>
      </c>
      <c r="B14" s="103" t="s">
        <v>217</v>
      </c>
      <c r="C14" s="102">
        <f>C15</f>
        <v>3180</v>
      </c>
      <c r="D14" s="102">
        <f>D15</f>
        <v>3180</v>
      </c>
    </row>
    <row r="15" spans="1:4" ht="46.5" customHeight="1">
      <c r="A15" s="100" t="s">
        <v>216</v>
      </c>
      <c r="B15" s="103" t="s">
        <v>215</v>
      </c>
      <c r="C15" s="102">
        <v>3180</v>
      </c>
      <c r="D15" s="101">
        <v>3180</v>
      </c>
    </row>
    <row r="16" spans="1:4" ht="46.5" customHeight="1">
      <c r="A16" s="100" t="s">
        <v>214</v>
      </c>
      <c r="B16" s="103" t="s">
        <v>213</v>
      </c>
      <c r="C16" s="102">
        <f>C17</f>
        <v>-3326</v>
      </c>
      <c r="D16" s="102">
        <f>D17</f>
        <v>-1000</v>
      </c>
    </row>
    <row r="17" spans="1:4" ht="46.5" customHeight="1">
      <c r="A17" s="100" t="s">
        <v>212</v>
      </c>
      <c r="B17" s="103" t="s">
        <v>211</v>
      </c>
      <c r="C17" s="102">
        <v>-3326</v>
      </c>
      <c r="D17" s="101">
        <v>-1000</v>
      </c>
    </row>
    <row r="18" spans="1:4" ht="31.5" customHeight="1">
      <c r="A18" s="105" t="s">
        <v>210</v>
      </c>
      <c r="B18" s="104" t="s">
        <v>209</v>
      </c>
      <c r="C18" s="98">
        <f>C23-C19</f>
        <v>29761.600000000093</v>
      </c>
      <c r="D18" s="98">
        <f>D23-D19</f>
        <v>16543.70000000007</v>
      </c>
    </row>
    <row r="19" spans="1:4" ht="18" customHeight="1">
      <c r="A19" s="105" t="s">
        <v>201</v>
      </c>
      <c r="B19" s="104" t="s">
        <v>208</v>
      </c>
      <c r="C19" s="107">
        <f>C20</f>
        <v>1056364</v>
      </c>
      <c r="D19" s="98">
        <f>D20</f>
        <v>587874.2</v>
      </c>
    </row>
    <row r="20" spans="1:4" ht="30" customHeight="1">
      <c r="A20" s="100" t="s">
        <v>207</v>
      </c>
      <c r="B20" s="103" t="s">
        <v>206</v>
      </c>
      <c r="C20" s="106">
        <f>C21</f>
        <v>1056364</v>
      </c>
      <c r="D20" s="102">
        <f>D21</f>
        <v>587874.2</v>
      </c>
    </row>
    <row r="21" spans="1:4" ht="30">
      <c r="A21" s="100" t="s">
        <v>205</v>
      </c>
      <c r="B21" s="103" t="s">
        <v>204</v>
      </c>
      <c r="C21" s="106">
        <f>C22</f>
        <v>1056364</v>
      </c>
      <c r="D21" s="102">
        <f>D22</f>
        <v>587874.2</v>
      </c>
    </row>
    <row r="22" spans="1:4" ht="33" customHeight="1">
      <c r="A22" s="100" t="s">
        <v>203</v>
      </c>
      <c r="B22" s="103" t="s">
        <v>202</v>
      </c>
      <c r="C22" s="106">
        <v>1056364</v>
      </c>
      <c r="D22" s="102">
        <v>587874.2</v>
      </c>
    </row>
    <row r="23" spans="1:4" ht="20.25" customHeight="1">
      <c r="A23" s="105" t="s">
        <v>201</v>
      </c>
      <c r="B23" s="104" t="s">
        <v>200</v>
      </c>
      <c r="C23" s="98">
        <f>C24</f>
        <v>1086125.6</v>
      </c>
      <c r="D23" s="98">
        <f>D24</f>
        <v>604417.9</v>
      </c>
    </row>
    <row r="24" spans="1:4" ht="30">
      <c r="A24" s="100" t="s">
        <v>199</v>
      </c>
      <c r="B24" s="103" t="s">
        <v>198</v>
      </c>
      <c r="C24" s="102">
        <f>C25</f>
        <v>1086125.6</v>
      </c>
      <c r="D24" s="102">
        <f>D25</f>
        <v>604417.9</v>
      </c>
    </row>
    <row r="25" spans="1:4" ht="30">
      <c r="A25" s="100" t="s">
        <v>197</v>
      </c>
      <c r="B25" s="103" t="s">
        <v>196</v>
      </c>
      <c r="C25" s="102">
        <f>C26</f>
        <v>1086125.6</v>
      </c>
      <c r="D25" s="102">
        <f>D26</f>
        <v>604417.9</v>
      </c>
    </row>
    <row r="26" spans="1:4" ht="32.25" customHeight="1">
      <c r="A26" s="100" t="s">
        <v>195</v>
      </c>
      <c r="B26" s="103" t="s">
        <v>194</v>
      </c>
      <c r="C26" s="102">
        <v>1086125.6</v>
      </c>
      <c r="D26" s="102">
        <v>604417.9</v>
      </c>
    </row>
    <row r="27" spans="1:4" ht="32.25" customHeight="1">
      <c r="A27" s="105" t="s">
        <v>193</v>
      </c>
      <c r="B27" s="104" t="s">
        <v>192</v>
      </c>
      <c r="C27" s="98">
        <f>C28</f>
        <v>104</v>
      </c>
      <c r="D27" s="98">
        <f>D28</f>
        <v>0</v>
      </c>
    </row>
    <row r="28" spans="1:4" ht="32.25" customHeight="1">
      <c r="A28" s="100" t="s">
        <v>191</v>
      </c>
      <c r="B28" s="103" t="s">
        <v>190</v>
      </c>
      <c r="C28" s="102">
        <v>104</v>
      </c>
      <c r="D28" s="101">
        <v>0</v>
      </c>
    </row>
    <row r="29" spans="1:4" ht="32.25" customHeight="1">
      <c r="A29" s="100"/>
      <c r="B29" s="99" t="s">
        <v>189</v>
      </c>
      <c r="C29" s="98">
        <f>C8+C18+C27+C13</f>
        <v>62753.000000000095</v>
      </c>
      <c r="D29" s="98">
        <f>D8+D18+D27+D13</f>
        <v>18723.70000000007</v>
      </c>
    </row>
    <row r="30" spans="1:3" ht="15.75">
      <c r="A30" s="96"/>
      <c r="B30" s="96"/>
      <c r="C30" s="97"/>
    </row>
    <row r="31" spans="1:2" ht="15.75">
      <c r="A31" s="96"/>
      <c r="B31" s="96"/>
    </row>
    <row r="32" spans="1:2" ht="15.75">
      <c r="A32" s="96"/>
      <c r="B32" s="96"/>
    </row>
    <row r="33" spans="1:2" ht="15.75">
      <c r="A33" s="96"/>
      <c r="B33" s="96"/>
    </row>
    <row r="34" spans="1:2" ht="15.75">
      <c r="A34" s="96"/>
      <c r="B34" s="96"/>
    </row>
    <row r="35" spans="1:2" ht="15.75">
      <c r="A35" s="96"/>
      <c r="B35" s="96"/>
    </row>
    <row r="36" spans="1:2" ht="15.75">
      <c r="A36" s="96"/>
      <c r="B36" s="96"/>
    </row>
    <row r="37" spans="1:2" ht="15.75">
      <c r="A37" s="96"/>
      <c r="B37" s="96"/>
    </row>
    <row r="38" spans="1:2" ht="15.75">
      <c r="A38" s="96"/>
      <c r="B38" s="96"/>
    </row>
    <row r="39" spans="1:2" ht="15.75">
      <c r="A39" s="96"/>
      <c r="B39" s="96"/>
    </row>
    <row r="40" spans="1:2" ht="15.75">
      <c r="A40" s="96"/>
      <c r="B40" s="96"/>
    </row>
    <row r="41" spans="1:2" ht="15.75">
      <c r="A41" s="96"/>
      <c r="B41" s="96"/>
    </row>
    <row r="42" spans="1:2" ht="15.75">
      <c r="A42" s="96"/>
      <c r="B42" s="96"/>
    </row>
    <row r="43" spans="1:2" ht="15.75">
      <c r="A43" s="95"/>
      <c r="B43" s="95"/>
    </row>
    <row r="44" spans="1:2" ht="15.75">
      <c r="A44" s="95"/>
      <c r="B44" s="95"/>
    </row>
    <row r="45" spans="1:2" ht="15.75">
      <c r="A45" s="95"/>
      <c r="B45" s="95"/>
    </row>
    <row r="46" spans="1:2" ht="15.75">
      <c r="A46" s="95"/>
      <c r="B46" s="95"/>
    </row>
    <row r="47" spans="1:2" ht="15.75">
      <c r="A47" s="95"/>
      <c r="B47" s="95"/>
    </row>
    <row r="48" spans="1:2" ht="15.75">
      <c r="A48" s="95"/>
      <c r="B48" s="95"/>
    </row>
    <row r="49" spans="1:2" ht="15">
      <c r="A49" s="94"/>
      <c r="B49" s="94"/>
    </row>
  </sheetData>
  <sheetProtection/>
  <mergeCells count="5">
    <mergeCell ref="C1:D1"/>
    <mergeCell ref="C2:D2"/>
    <mergeCell ref="C3:D3"/>
    <mergeCell ref="A4:D4"/>
    <mergeCell ref="A5:D5"/>
  </mergeCells>
  <printOptions/>
  <pageMargins left="1.1023622047244095" right="0.7086614173228347" top="0.15748031496062992" bottom="0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5"/>
  <sheetViews>
    <sheetView zoomScalePageLayoutView="0" workbookViewId="0" topLeftCell="A2">
      <selection activeCell="G13" sqref="G13"/>
    </sheetView>
  </sheetViews>
  <sheetFormatPr defaultColWidth="9.00390625" defaultRowHeight="12.75"/>
  <cols>
    <col min="1" max="1" width="50.00390625" style="144" customWidth="1"/>
    <col min="2" max="2" width="7.00390625" style="144" customWidth="1"/>
    <col min="3" max="4" width="7.25390625" style="144" customWidth="1"/>
    <col min="5" max="5" width="11.125" style="144" customWidth="1"/>
    <col min="6" max="6" width="9.375" style="144" customWidth="1"/>
    <col min="7" max="7" width="15.75390625" style="144" customWidth="1"/>
    <col min="8" max="8" width="11.375" style="144" customWidth="1"/>
    <col min="9" max="9" width="12.625" style="144" customWidth="1"/>
    <col min="10" max="16384" width="9.125" style="144" customWidth="1"/>
  </cols>
  <sheetData>
    <row r="1" spans="4:7" ht="15.75" customHeight="1" hidden="1">
      <c r="D1" s="359"/>
      <c r="E1" s="359"/>
      <c r="F1" s="359"/>
      <c r="G1" s="359"/>
    </row>
    <row r="2" spans="7:9" ht="15">
      <c r="G2" s="162" t="s">
        <v>810</v>
      </c>
      <c r="H2" s="162"/>
      <c r="I2" s="162"/>
    </row>
    <row r="3" spans="7:9" ht="42" customHeight="1">
      <c r="G3" s="161" t="s">
        <v>238</v>
      </c>
      <c r="H3" s="161"/>
      <c r="I3" s="161"/>
    </row>
    <row r="4" spans="4:9" ht="15" customHeight="1">
      <c r="D4" s="163"/>
      <c r="E4" s="163"/>
      <c r="F4" s="163"/>
      <c r="G4" s="159" t="s">
        <v>237</v>
      </c>
      <c r="H4" s="159"/>
      <c r="I4" s="159"/>
    </row>
    <row r="5" spans="1:9" ht="15.75">
      <c r="A5" s="358" t="s">
        <v>809</v>
      </c>
      <c r="B5" s="358"/>
      <c r="C5" s="358"/>
      <c r="D5" s="358"/>
      <c r="E5" s="358"/>
      <c r="F5" s="358"/>
      <c r="G5" s="358"/>
      <c r="H5" s="358"/>
      <c r="I5" s="358"/>
    </row>
    <row r="6" spans="7:9" ht="30.75" customHeight="1">
      <c r="G6" s="154"/>
      <c r="I6" s="154" t="s">
        <v>472</v>
      </c>
    </row>
    <row r="7" spans="1:9" ht="98.25" customHeight="1">
      <c r="A7" s="292" t="s">
        <v>233</v>
      </c>
      <c r="B7" s="292" t="s">
        <v>808</v>
      </c>
      <c r="C7" s="292" t="s">
        <v>807</v>
      </c>
      <c r="D7" s="292" t="s">
        <v>806</v>
      </c>
      <c r="E7" s="292" t="s">
        <v>805</v>
      </c>
      <c r="F7" s="292" t="s">
        <v>804</v>
      </c>
      <c r="G7" s="292" t="s">
        <v>232</v>
      </c>
      <c r="H7" s="291" t="s">
        <v>231</v>
      </c>
      <c r="I7" s="291" t="s">
        <v>365</v>
      </c>
    </row>
    <row r="8" spans="1:9" ht="15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35">
        <v>8</v>
      </c>
      <c r="I8" s="135">
        <v>9</v>
      </c>
    </row>
    <row r="9" spans="1:9" ht="15" customHeight="1" hidden="1">
      <c r="A9" s="292"/>
      <c r="B9" s="292"/>
      <c r="C9" s="292"/>
      <c r="D9" s="292"/>
      <c r="E9" s="292"/>
      <c r="F9" s="292"/>
      <c r="G9" s="292"/>
      <c r="H9" s="125"/>
      <c r="I9" s="125"/>
    </row>
    <row r="10" spans="1:9" ht="29.25" customHeight="1">
      <c r="A10" s="140" t="s">
        <v>803</v>
      </c>
      <c r="B10" s="318" t="s">
        <v>487</v>
      </c>
      <c r="C10" s="314"/>
      <c r="D10" s="314"/>
      <c r="E10" s="314"/>
      <c r="F10" s="314"/>
      <c r="G10" s="315">
        <f>G11</f>
        <v>3974.9</v>
      </c>
      <c r="H10" s="315">
        <f>H11</f>
        <v>1602.6000000000001</v>
      </c>
      <c r="I10" s="120">
        <f>H10/G10*100</f>
        <v>40.31799542126846</v>
      </c>
    </row>
    <row r="11" spans="1:9" ht="15.75" customHeight="1">
      <c r="A11" s="312" t="s">
        <v>646</v>
      </c>
      <c r="B11" s="308" t="s">
        <v>487</v>
      </c>
      <c r="C11" s="308" t="s">
        <v>468</v>
      </c>
      <c r="D11" s="308" t="s">
        <v>520</v>
      </c>
      <c r="E11" s="308" t="s">
        <v>500</v>
      </c>
      <c r="F11" s="308" t="s">
        <v>480</v>
      </c>
      <c r="G11" s="307">
        <f>G12</f>
        <v>3974.9</v>
      </c>
      <c r="H11" s="307">
        <f>H12</f>
        <v>1602.6000000000001</v>
      </c>
      <c r="I11" s="306">
        <f>H11/G11*100</f>
        <v>40.31799542126846</v>
      </c>
    </row>
    <row r="12" spans="1:9" ht="63" customHeight="1">
      <c r="A12" s="313" t="s">
        <v>461</v>
      </c>
      <c r="B12" s="308" t="s">
        <v>487</v>
      </c>
      <c r="C12" s="308" t="s">
        <v>468</v>
      </c>
      <c r="D12" s="308" t="s">
        <v>462</v>
      </c>
      <c r="E12" s="308" t="s">
        <v>500</v>
      </c>
      <c r="F12" s="308" t="s">
        <v>480</v>
      </c>
      <c r="G12" s="307">
        <f>G13</f>
        <v>3974.9</v>
      </c>
      <c r="H12" s="307">
        <f>H13</f>
        <v>1602.6000000000001</v>
      </c>
      <c r="I12" s="306">
        <f>H12/G12*100</f>
        <v>40.31799542126846</v>
      </c>
    </row>
    <row r="13" spans="1:9" ht="81" customHeight="1">
      <c r="A13" s="313" t="s">
        <v>499</v>
      </c>
      <c r="B13" s="308" t="s">
        <v>487</v>
      </c>
      <c r="C13" s="308" t="s">
        <v>468</v>
      </c>
      <c r="D13" s="308" t="s">
        <v>462</v>
      </c>
      <c r="E13" s="308" t="s">
        <v>498</v>
      </c>
      <c r="F13" s="308" t="s">
        <v>480</v>
      </c>
      <c r="G13" s="307">
        <f>G14+G16</f>
        <v>3974.9</v>
      </c>
      <c r="H13" s="307">
        <f>H14+H16</f>
        <v>1602.6000000000001</v>
      </c>
      <c r="I13" s="306">
        <f>H13/G13*100</f>
        <v>40.31799542126846</v>
      </c>
    </row>
    <row r="14" spans="1:9" ht="15">
      <c r="A14" s="313" t="s">
        <v>497</v>
      </c>
      <c r="B14" s="308" t="s">
        <v>487</v>
      </c>
      <c r="C14" s="308" t="s">
        <v>468</v>
      </c>
      <c r="D14" s="308" t="s">
        <v>462</v>
      </c>
      <c r="E14" s="308" t="s">
        <v>496</v>
      </c>
      <c r="F14" s="308" t="s">
        <v>480</v>
      </c>
      <c r="G14" s="307">
        <f>G15</f>
        <v>3049.9</v>
      </c>
      <c r="H14" s="307">
        <f>H15</f>
        <v>1171.9</v>
      </c>
      <c r="I14" s="306">
        <f>H14/G14*100</f>
        <v>38.42421062985672</v>
      </c>
    </row>
    <row r="15" spans="1:9" ht="30">
      <c r="A15" s="313" t="s">
        <v>568</v>
      </c>
      <c r="B15" s="308" t="s">
        <v>487</v>
      </c>
      <c r="C15" s="308" t="s">
        <v>468</v>
      </c>
      <c r="D15" s="308" t="s">
        <v>462</v>
      </c>
      <c r="E15" s="308" t="s">
        <v>496</v>
      </c>
      <c r="F15" s="308" t="s">
        <v>476</v>
      </c>
      <c r="G15" s="307">
        <v>3049.9</v>
      </c>
      <c r="H15" s="306">
        <v>1171.9</v>
      </c>
      <c r="I15" s="306">
        <f>H15/G15*100</f>
        <v>38.42421062985672</v>
      </c>
    </row>
    <row r="16" spans="1:9" ht="34.5" customHeight="1">
      <c r="A16" s="312" t="s">
        <v>802</v>
      </c>
      <c r="B16" s="308" t="s">
        <v>487</v>
      </c>
      <c r="C16" s="308" t="s">
        <v>468</v>
      </c>
      <c r="D16" s="308" t="s">
        <v>462</v>
      </c>
      <c r="E16" s="308" t="s">
        <v>801</v>
      </c>
      <c r="F16" s="308" t="s">
        <v>480</v>
      </c>
      <c r="G16" s="307">
        <f>G17</f>
        <v>925</v>
      </c>
      <c r="H16" s="307">
        <f>H17</f>
        <v>430.7</v>
      </c>
      <c r="I16" s="306">
        <f>H16/G16*100</f>
        <v>46.56216216216216</v>
      </c>
    </row>
    <row r="17" spans="1:9" ht="34.5" customHeight="1">
      <c r="A17" s="313" t="s">
        <v>568</v>
      </c>
      <c r="B17" s="308" t="s">
        <v>487</v>
      </c>
      <c r="C17" s="308" t="s">
        <v>468</v>
      </c>
      <c r="D17" s="308" t="s">
        <v>462</v>
      </c>
      <c r="E17" s="308" t="s">
        <v>801</v>
      </c>
      <c r="F17" s="308" t="s">
        <v>476</v>
      </c>
      <c r="G17" s="307">
        <v>925</v>
      </c>
      <c r="H17" s="306">
        <v>430.7</v>
      </c>
      <c r="I17" s="306">
        <f>H17/G17*100</f>
        <v>46.56216216216216</v>
      </c>
    </row>
    <row r="18" spans="1:9" ht="17.25" customHeight="1">
      <c r="A18" s="140" t="s">
        <v>800</v>
      </c>
      <c r="B18" s="318" t="s">
        <v>762</v>
      </c>
      <c r="C18" s="314"/>
      <c r="D18" s="314"/>
      <c r="E18" s="314"/>
      <c r="F18" s="314"/>
      <c r="G18" s="315">
        <f>G19+G43+G60+G68+G71+G80+G96+G39</f>
        <v>176157.40000000002</v>
      </c>
      <c r="H18" s="315">
        <f>H19+H43+H60+H68+H71+H80+H96+H39</f>
        <v>79646.3</v>
      </c>
      <c r="I18" s="120">
        <f>H18/G18*100</f>
        <v>45.213144608174275</v>
      </c>
    </row>
    <row r="19" spans="1:9" ht="15">
      <c r="A19" s="312" t="s">
        <v>646</v>
      </c>
      <c r="B19" s="308" t="s">
        <v>762</v>
      </c>
      <c r="C19" s="308" t="s">
        <v>468</v>
      </c>
      <c r="D19" s="308" t="s">
        <v>520</v>
      </c>
      <c r="E19" s="308" t="s">
        <v>500</v>
      </c>
      <c r="F19" s="308" t="s">
        <v>480</v>
      </c>
      <c r="G19" s="307">
        <f>G20+G23+G35</f>
        <v>42833.60000000001</v>
      </c>
      <c r="H19" s="307">
        <f>H20+H23+H35</f>
        <v>22342.1</v>
      </c>
      <c r="I19" s="306">
        <f>H19/G19*100</f>
        <v>52.16022001419445</v>
      </c>
    </row>
    <row r="20" spans="1:9" ht="49.5" customHeight="1">
      <c r="A20" s="312" t="s">
        <v>799</v>
      </c>
      <c r="B20" s="308" t="s">
        <v>762</v>
      </c>
      <c r="C20" s="308" t="s">
        <v>468</v>
      </c>
      <c r="D20" s="308" t="s">
        <v>464</v>
      </c>
      <c r="E20" s="308" t="s">
        <v>500</v>
      </c>
      <c r="F20" s="308" t="s">
        <v>480</v>
      </c>
      <c r="G20" s="307">
        <f>G21</f>
        <v>1021</v>
      </c>
      <c r="H20" s="307">
        <f>H21</f>
        <v>655.8</v>
      </c>
      <c r="I20" s="306">
        <f>H20/G20*100</f>
        <v>64.23114593535749</v>
      </c>
    </row>
    <row r="21" spans="1:9" ht="15">
      <c r="A21" s="313" t="s">
        <v>798</v>
      </c>
      <c r="B21" s="308" t="s">
        <v>762</v>
      </c>
      <c r="C21" s="308" t="s">
        <v>468</v>
      </c>
      <c r="D21" s="308" t="s">
        <v>464</v>
      </c>
      <c r="E21" s="308" t="s">
        <v>797</v>
      </c>
      <c r="F21" s="308" t="s">
        <v>480</v>
      </c>
      <c r="G21" s="307">
        <f>G22</f>
        <v>1021</v>
      </c>
      <c r="H21" s="307">
        <f>H22</f>
        <v>655.8</v>
      </c>
      <c r="I21" s="306">
        <f>H21/G21*100</f>
        <v>64.23114593535749</v>
      </c>
    </row>
    <row r="22" spans="1:9" ht="30">
      <c r="A22" s="313" t="s">
        <v>568</v>
      </c>
      <c r="B22" s="308" t="s">
        <v>762</v>
      </c>
      <c r="C22" s="308" t="s">
        <v>468</v>
      </c>
      <c r="D22" s="308" t="s">
        <v>464</v>
      </c>
      <c r="E22" s="308" t="s">
        <v>797</v>
      </c>
      <c r="F22" s="308" t="s">
        <v>476</v>
      </c>
      <c r="G22" s="307">
        <v>1021</v>
      </c>
      <c r="H22" s="306">
        <v>655.8</v>
      </c>
      <c r="I22" s="306">
        <f>H22/G22*100</f>
        <v>64.23114593535749</v>
      </c>
    </row>
    <row r="23" spans="1:9" ht="87.75" customHeight="1">
      <c r="A23" s="313" t="s">
        <v>459</v>
      </c>
      <c r="B23" s="308" t="s">
        <v>762</v>
      </c>
      <c r="C23" s="308" t="s">
        <v>468</v>
      </c>
      <c r="D23" s="308" t="s">
        <v>460</v>
      </c>
      <c r="E23" s="308" t="s">
        <v>500</v>
      </c>
      <c r="F23" s="308" t="s">
        <v>480</v>
      </c>
      <c r="G23" s="307">
        <f>G24+G29+G31+G33+G26</f>
        <v>40580.80000000001</v>
      </c>
      <c r="H23" s="307">
        <f>H24+H29+H31+H33+H26</f>
        <v>21686.3</v>
      </c>
      <c r="I23" s="306">
        <f>H23/G23*100</f>
        <v>53.439804045262775</v>
      </c>
    </row>
    <row r="24" spans="1:9" ht="15">
      <c r="A24" s="313" t="s">
        <v>497</v>
      </c>
      <c r="B24" s="308" t="s">
        <v>762</v>
      </c>
      <c r="C24" s="308" t="s">
        <v>468</v>
      </c>
      <c r="D24" s="308" t="s">
        <v>460</v>
      </c>
      <c r="E24" s="308" t="s">
        <v>496</v>
      </c>
      <c r="F24" s="308" t="s">
        <v>480</v>
      </c>
      <c r="G24" s="307">
        <f>G25</f>
        <v>38243.3</v>
      </c>
      <c r="H24" s="307">
        <f>H25</f>
        <v>20290</v>
      </c>
      <c r="I24" s="306">
        <f>H24/G24*100</f>
        <v>53.055044935975715</v>
      </c>
    </row>
    <row r="25" spans="1:9" ht="40.5" customHeight="1">
      <c r="A25" s="313" t="s">
        <v>568</v>
      </c>
      <c r="B25" s="308" t="s">
        <v>762</v>
      </c>
      <c r="C25" s="308" t="s">
        <v>468</v>
      </c>
      <c r="D25" s="308" t="s">
        <v>460</v>
      </c>
      <c r="E25" s="308" t="s">
        <v>496</v>
      </c>
      <c r="F25" s="308" t="s">
        <v>476</v>
      </c>
      <c r="G25" s="307">
        <v>38243.3</v>
      </c>
      <c r="H25" s="306">
        <v>20290</v>
      </c>
      <c r="I25" s="306">
        <f>H25/G25*100</f>
        <v>53.055044935975715</v>
      </c>
    </row>
    <row r="26" spans="1:9" ht="30.75" customHeight="1">
      <c r="A26" s="312" t="s">
        <v>453</v>
      </c>
      <c r="B26" s="308" t="s">
        <v>762</v>
      </c>
      <c r="C26" s="308" t="s">
        <v>468</v>
      </c>
      <c r="D26" s="308" t="s">
        <v>460</v>
      </c>
      <c r="E26" s="308" t="s">
        <v>639</v>
      </c>
      <c r="F26" s="308" t="s">
        <v>480</v>
      </c>
      <c r="G26" s="307">
        <f>G27</f>
        <v>647.8</v>
      </c>
      <c r="H26" s="307">
        <f>H27</f>
        <v>647.3</v>
      </c>
      <c r="I26" s="306">
        <f>H26/G26*100</f>
        <v>99.92281568385305</v>
      </c>
    </row>
    <row r="27" spans="1:9" ht="27.75" customHeight="1">
      <c r="A27" s="312" t="s">
        <v>638</v>
      </c>
      <c r="B27" s="308" t="s">
        <v>762</v>
      </c>
      <c r="C27" s="308" t="s">
        <v>468</v>
      </c>
      <c r="D27" s="308" t="s">
        <v>460</v>
      </c>
      <c r="E27" s="308" t="s">
        <v>636</v>
      </c>
      <c r="F27" s="308" t="s">
        <v>480</v>
      </c>
      <c r="G27" s="307">
        <f>G28</f>
        <v>647.8</v>
      </c>
      <c r="H27" s="307">
        <f>H28</f>
        <v>647.3</v>
      </c>
      <c r="I27" s="306">
        <f>H27/G27*100</f>
        <v>99.92281568385305</v>
      </c>
    </row>
    <row r="28" spans="1:9" ht="24" customHeight="1">
      <c r="A28" s="312" t="s">
        <v>637</v>
      </c>
      <c r="B28" s="308" t="s">
        <v>762</v>
      </c>
      <c r="C28" s="308" t="s">
        <v>468</v>
      </c>
      <c r="D28" s="308" t="s">
        <v>460</v>
      </c>
      <c r="E28" s="308" t="s">
        <v>636</v>
      </c>
      <c r="F28" s="308" t="s">
        <v>524</v>
      </c>
      <c r="G28" s="307">
        <v>647.8</v>
      </c>
      <c r="H28" s="306">
        <v>647.3</v>
      </c>
      <c r="I28" s="306">
        <f>H28/G28*100</f>
        <v>99.92281568385305</v>
      </c>
    </row>
    <row r="29" spans="1:9" ht="37.5" customHeight="1">
      <c r="A29" s="313" t="s">
        <v>796</v>
      </c>
      <c r="B29" s="308" t="s">
        <v>762</v>
      </c>
      <c r="C29" s="308" t="s">
        <v>468</v>
      </c>
      <c r="D29" s="308" t="s">
        <v>460</v>
      </c>
      <c r="E29" s="308" t="s">
        <v>795</v>
      </c>
      <c r="F29" s="308" t="s">
        <v>480</v>
      </c>
      <c r="G29" s="307">
        <f>G30</f>
        <v>398.8</v>
      </c>
      <c r="H29" s="307">
        <f>H30</f>
        <v>174.6</v>
      </c>
      <c r="I29" s="306">
        <f>H29/G29*100</f>
        <v>43.781344032096285</v>
      </c>
    </row>
    <row r="30" spans="1:9" ht="33" customHeight="1">
      <c r="A30" s="313" t="s">
        <v>568</v>
      </c>
      <c r="B30" s="308" t="s">
        <v>762</v>
      </c>
      <c r="C30" s="308" t="s">
        <v>468</v>
      </c>
      <c r="D30" s="308" t="s">
        <v>460</v>
      </c>
      <c r="E30" s="308" t="s">
        <v>795</v>
      </c>
      <c r="F30" s="308" t="s">
        <v>476</v>
      </c>
      <c r="G30" s="307">
        <v>398.8</v>
      </c>
      <c r="H30" s="306">
        <v>174.6</v>
      </c>
      <c r="I30" s="306">
        <f>H30/G30*100</f>
        <v>43.781344032096285</v>
      </c>
    </row>
    <row r="31" spans="1:9" ht="33" customHeight="1">
      <c r="A31" s="357" t="s">
        <v>794</v>
      </c>
      <c r="B31" s="308" t="s">
        <v>762</v>
      </c>
      <c r="C31" s="308" t="s">
        <v>468</v>
      </c>
      <c r="D31" s="308" t="s">
        <v>460</v>
      </c>
      <c r="E31" s="308" t="s">
        <v>793</v>
      </c>
      <c r="F31" s="308" t="s">
        <v>480</v>
      </c>
      <c r="G31" s="307">
        <f>G32</f>
        <v>423.9</v>
      </c>
      <c r="H31" s="307">
        <f>H32</f>
        <v>194.5</v>
      </c>
      <c r="I31" s="306">
        <f>H31/G31*100</f>
        <v>45.88346308091531</v>
      </c>
    </row>
    <row r="32" spans="1:9" ht="35.25" customHeight="1">
      <c r="A32" s="313" t="s">
        <v>568</v>
      </c>
      <c r="B32" s="308" t="s">
        <v>762</v>
      </c>
      <c r="C32" s="308" t="s">
        <v>468</v>
      </c>
      <c r="D32" s="308" t="s">
        <v>460</v>
      </c>
      <c r="E32" s="308" t="s">
        <v>793</v>
      </c>
      <c r="F32" s="308" t="s">
        <v>476</v>
      </c>
      <c r="G32" s="307">
        <v>423.9</v>
      </c>
      <c r="H32" s="306">
        <v>194.5</v>
      </c>
      <c r="I32" s="306">
        <f>H32/G32*100</f>
        <v>45.88346308091531</v>
      </c>
    </row>
    <row r="33" spans="1:9" ht="35.25" customHeight="1">
      <c r="A33" s="356" t="s">
        <v>792</v>
      </c>
      <c r="B33" s="308" t="s">
        <v>762</v>
      </c>
      <c r="C33" s="308" t="s">
        <v>468</v>
      </c>
      <c r="D33" s="308" t="s">
        <v>460</v>
      </c>
      <c r="E33" s="308" t="s">
        <v>791</v>
      </c>
      <c r="F33" s="308" t="s">
        <v>480</v>
      </c>
      <c r="G33" s="307">
        <f>G34</f>
        <v>867</v>
      </c>
      <c r="H33" s="307">
        <f>H34</f>
        <v>379.9</v>
      </c>
      <c r="I33" s="306">
        <f>H33/G33*100</f>
        <v>43.817762399077274</v>
      </c>
    </row>
    <row r="34" spans="1:9" ht="28.5" customHeight="1">
      <c r="A34" s="313" t="s">
        <v>568</v>
      </c>
      <c r="B34" s="308" t="s">
        <v>762</v>
      </c>
      <c r="C34" s="308" t="s">
        <v>468</v>
      </c>
      <c r="D34" s="308" t="s">
        <v>460</v>
      </c>
      <c r="E34" s="308" t="s">
        <v>791</v>
      </c>
      <c r="F34" s="308" t="s">
        <v>476</v>
      </c>
      <c r="G34" s="307">
        <v>867</v>
      </c>
      <c r="H34" s="306">
        <v>379.9</v>
      </c>
      <c r="I34" s="306">
        <f>H34/G34*100</f>
        <v>43.817762399077274</v>
      </c>
    </row>
    <row r="35" spans="1:9" ht="15">
      <c r="A35" s="312" t="s">
        <v>453</v>
      </c>
      <c r="B35" s="308" t="s">
        <v>762</v>
      </c>
      <c r="C35" s="308" t="s">
        <v>468</v>
      </c>
      <c r="D35" s="308" t="s">
        <v>454</v>
      </c>
      <c r="E35" s="308" t="s">
        <v>500</v>
      </c>
      <c r="F35" s="308" t="s">
        <v>480</v>
      </c>
      <c r="G35" s="307">
        <f>G38</f>
        <v>1231.8</v>
      </c>
      <c r="H35" s="307">
        <f>H38</f>
        <v>0</v>
      </c>
      <c r="I35" s="306">
        <f>H35/G35*100</f>
        <v>0</v>
      </c>
    </row>
    <row r="36" spans="1:9" ht="15">
      <c r="A36" s="312" t="s">
        <v>453</v>
      </c>
      <c r="B36" s="308" t="s">
        <v>762</v>
      </c>
      <c r="C36" s="308" t="s">
        <v>468</v>
      </c>
      <c r="D36" s="308" t="s">
        <v>454</v>
      </c>
      <c r="E36" s="308" t="s">
        <v>639</v>
      </c>
      <c r="F36" s="308" t="s">
        <v>480</v>
      </c>
      <c r="G36" s="307">
        <f>G37</f>
        <v>1231.8</v>
      </c>
      <c r="H36" s="307">
        <f>H37</f>
        <v>0</v>
      </c>
      <c r="I36" s="306">
        <f>H36/G36*100</f>
        <v>0</v>
      </c>
    </row>
    <row r="37" spans="1:9" ht="15">
      <c r="A37" s="312" t="s">
        <v>638</v>
      </c>
      <c r="B37" s="308" t="s">
        <v>762</v>
      </c>
      <c r="C37" s="308" t="s">
        <v>468</v>
      </c>
      <c r="D37" s="308" t="s">
        <v>454</v>
      </c>
      <c r="E37" s="308" t="s">
        <v>636</v>
      </c>
      <c r="F37" s="308" t="s">
        <v>480</v>
      </c>
      <c r="G37" s="307">
        <f>G38</f>
        <v>1231.8</v>
      </c>
      <c r="H37" s="307">
        <f>H38</f>
        <v>0</v>
      </c>
      <c r="I37" s="306">
        <f>H37/G37*100</f>
        <v>0</v>
      </c>
    </row>
    <row r="38" spans="1:9" ht="15">
      <c r="A38" s="312" t="s">
        <v>637</v>
      </c>
      <c r="B38" s="308" t="s">
        <v>762</v>
      </c>
      <c r="C38" s="308" t="s">
        <v>468</v>
      </c>
      <c r="D38" s="308" t="s">
        <v>454</v>
      </c>
      <c r="E38" s="308" t="s">
        <v>636</v>
      </c>
      <c r="F38" s="308" t="s">
        <v>524</v>
      </c>
      <c r="G38" s="307">
        <v>1231.8</v>
      </c>
      <c r="H38" s="306">
        <v>0</v>
      </c>
      <c r="I38" s="306">
        <f>H38/G38*100</f>
        <v>0</v>
      </c>
    </row>
    <row r="39" spans="1:9" ht="15">
      <c r="A39" s="309" t="s">
        <v>447</v>
      </c>
      <c r="B39" s="308" t="s">
        <v>762</v>
      </c>
      <c r="C39" s="308" t="s">
        <v>450</v>
      </c>
      <c r="D39" s="308" t="s">
        <v>448</v>
      </c>
      <c r="E39" s="308" t="s">
        <v>500</v>
      </c>
      <c r="F39" s="308" t="s">
        <v>480</v>
      </c>
      <c r="G39" s="307">
        <f>G40</f>
        <v>50</v>
      </c>
      <c r="H39" s="307">
        <f>H40</f>
        <v>16</v>
      </c>
      <c r="I39" s="306">
        <f>H39/G39*100</f>
        <v>32</v>
      </c>
    </row>
    <row r="40" spans="1:9" ht="30">
      <c r="A40" s="345" t="s">
        <v>531</v>
      </c>
      <c r="B40" s="328" t="s">
        <v>762</v>
      </c>
      <c r="C40" s="308" t="s">
        <v>450</v>
      </c>
      <c r="D40" s="308" t="s">
        <v>448</v>
      </c>
      <c r="E40" s="347" t="s">
        <v>485</v>
      </c>
      <c r="F40" s="308" t="s">
        <v>480</v>
      </c>
      <c r="G40" s="307">
        <f>G41</f>
        <v>50</v>
      </c>
      <c r="H40" s="307">
        <f>H41</f>
        <v>16</v>
      </c>
      <c r="I40" s="306">
        <f>H40/G40*100</f>
        <v>32</v>
      </c>
    </row>
    <row r="41" spans="1:9" ht="45">
      <c r="A41" s="348" t="s">
        <v>249</v>
      </c>
      <c r="B41" s="328" t="s">
        <v>762</v>
      </c>
      <c r="C41" s="308" t="s">
        <v>450</v>
      </c>
      <c r="D41" s="308" t="s">
        <v>448</v>
      </c>
      <c r="E41" s="347" t="s">
        <v>790</v>
      </c>
      <c r="F41" s="308" t="s">
        <v>480</v>
      </c>
      <c r="G41" s="307">
        <f>G42</f>
        <v>50</v>
      </c>
      <c r="H41" s="307">
        <f>H42</f>
        <v>16</v>
      </c>
      <c r="I41" s="306">
        <f>H41/G41*100</f>
        <v>32</v>
      </c>
    </row>
    <row r="42" spans="1:9" ht="30">
      <c r="A42" s="348" t="s">
        <v>479</v>
      </c>
      <c r="B42" s="328" t="s">
        <v>762</v>
      </c>
      <c r="C42" s="308" t="s">
        <v>450</v>
      </c>
      <c r="D42" s="308" t="s">
        <v>448</v>
      </c>
      <c r="E42" s="347" t="s">
        <v>790</v>
      </c>
      <c r="F42" s="308" t="s">
        <v>476</v>
      </c>
      <c r="G42" s="307">
        <v>50</v>
      </c>
      <c r="H42" s="306">
        <v>16</v>
      </c>
      <c r="I42" s="306">
        <f>H42/G42*100</f>
        <v>32</v>
      </c>
    </row>
    <row r="43" spans="1:9" ht="15">
      <c r="A43" s="312" t="s">
        <v>651</v>
      </c>
      <c r="B43" s="308" t="s">
        <v>762</v>
      </c>
      <c r="C43" s="308" t="s">
        <v>444</v>
      </c>
      <c r="D43" s="308" t="s">
        <v>520</v>
      </c>
      <c r="E43" s="308" t="s">
        <v>500</v>
      </c>
      <c r="F43" s="308" t="s">
        <v>480</v>
      </c>
      <c r="G43" s="307">
        <f>G47+G44</f>
        <v>5169.1</v>
      </c>
      <c r="H43" s="307">
        <f>H47</f>
        <v>1445.6000000000001</v>
      </c>
      <c r="I43" s="306">
        <f>H43/G43*100</f>
        <v>27.966183668336846</v>
      </c>
    </row>
    <row r="44" spans="1:9" ht="30">
      <c r="A44" s="345" t="s">
        <v>531</v>
      </c>
      <c r="B44" s="344" t="s">
        <v>762</v>
      </c>
      <c r="C44" s="333" t="s">
        <v>444</v>
      </c>
      <c r="D44" s="333" t="s">
        <v>438</v>
      </c>
      <c r="E44" s="344" t="s">
        <v>485</v>
      </c>
      <c r="F44" s="344" t="s">
        <v>480</v>
      </c>
      <c r="G44" s="307">
        <f>G45</f>
        <v>424</v>
      </c>
      <c r="H44" s="307"/>
      <c r="I44" s="306"/>
    </row>
    <row r="45" spans="1:9" ht="30">
      <c r="A45" s="312" t="s">
        <v>717</v>
      </c>
      <c r="B45" s="344" t="s">
        <v>762</v>
      </c>
      <c r="C45" s="333" t="s">
        <v>444</v>
      </c>
      <c r="D45" s="333" t="s">
        <v>438</v>
      </c>
      <c r="E45" s="344" t="s">
        <v>716</v>
      </c>
      <c r="F45" s="344" t="s">
        <v>480</v>
      </c>
      <c r="G45" s="307">
        <f>G46</f>
        <v>424</v>
      </c>
      <c r="H45" s="307"/>
      <c r="I45" s="306"/>
    </row>
    <row r="46" spans="1:9" ht="30">
      <c r="A46" s="343" t="s">
        <v>568</v>
      </c>
      <c r="B46" s="308" t="s">
        <v>762</v>
      </c>
      <c r="C46" s="333" t="s">
        <v>444</v>
      </c>
      <c r="D46" s="333" t="s">
        <v>438</v>
      </c>
      <c r="E46" s="308" t="s">
        <v>716</v>
      </c>
      <c r="F46" s="308" t="s">
        <v>476</v>
      </c>
      <c r="G46" s="307">
        <v>424</v>
      </c>
      <c r="H46" s="307"/>
      <c r="I46" s="306"/>
    </row>
    <row r="47" spans="1:9" ht="30">
      <c r="A47" s="312" t="s">
        <v>435</v>
      </c>
      <c r="B47" s="308" t="s">
        <v>762</v>
      </c>
      <c r="C47" s="308" t="s">
        <v>444</v>
      </c>
      <c r="D47" s="308" t="s">
        <v>436</v>
      </c>
      <c r="E47" s="308" t="s">
        <v>500</v>
      </c>
      <c r="F47" s="308" t="s">
        <v>480</v>
      </c>
      <c r="G47" s="307">
        <f>G50+G55+G48+G53</f>
        <v>4745.1</v>
      </c>
      <c r="H47" s="307">
        <f>H50+H55+H48+H53</f>
        <v>1445.6000000000001</v>
      </c>
      <c r="I47" s="306">
        <f>H47/G47*100</f>
        <v>30.46511137805315</v>
      </c>
    </row>
    <row r="48" spans="1:9" ht="30">
      <c r="A48" s="312" t="s">
        <v>789</v>
      </c>
      <c r="B48" s="308" t="s">
        <v>762</v>
      </c>
      <c r="C48" s="308" t="s">
        <v>444</v>
      </c>
      <c r="D48" s="308" t="s">
        <v>436</v>
      </c>
      <c r="E48" s="308" t="s">
        <v>788</v>
      </c>
      <c r="F48" s="308" t="s">
        <v>480</v>
      </c>
      <c r="G48" s="307">
        <f>G49</f>
        <v>576</v>
      </c>
      <c r="H48" s="307">
        <f>H49</f>
        <v>95.7</v>
      </c>
      <c r="I48" s="306">
        <f>H48/G48*100</f>
        <v>16.614583333333332</v>
      </c>
    </row>
    <row r="49" spans="1:9" ht="30">
      <c r="A49" s="312" t="s">
        <v>479</v>
      </c>
      <c r="B49" s="308" t="s">
        <v>762</v>
      </c>
      <c r="C49" s="308" t="s">
        <v>444</v>
      </c>
      <c r="D49" s="308" t="s">
        <v>436</v>
      </c>
      <c r="E49" s="308" t="s">
        <v>788</v>
      </c>
      <c r="F49" s="308" t="s">
        <v>476</v>
      </c>
      <c r="G49" s="307">
        <v>576</v>
      </c>
      <c r="H49" s="306">
        <v>95.7</v>
      </c>
      <c r="I49" s="306">
        <f>H49/G49*100</f>
        <v>16.614583333333332</v>
      </c>
    </row>
    <row r="50" spans="1:9" ht="30">
      <c r="A50" s="312" t="s">
        <v>787</v>
      </c>
      <c r="B50" s="308" t="s">
        <v>762</v>
      </c>
      <c r="C50" s="308" t="s">
        <v>444</v>
      </c>
      <c r="D50" s="308" t="s">
        <v>436</v>
      </c>
      <c r="E50" s="308" t="s">
        <v>786</v>
      </c>
      <c r="F50" s="308" t="s">
        <v>480</v>
      </c>
      <c r="G50" s="307">
        <f>G51</f>
        <v>1412</v>
      </c>
      <c r="H50" s="307">
        <f>H51</f>
        <v>772</v>
      </c>
      <c r="I50" s="306">
        <f>H50/G50*100</f>
        <v>54.6742209631728</v>
      </c>
    </row>
    <row r="51" spans="1:9" ht="30">
      <c r="A51" s="312" t="s">
        <v>785</v>
      </c>
      <c r="B51" s="308" t="s">
        <v>762</v>
      </c>
      <c r="C51" s="308" t="s">
        <v>444</v>
      </c>
      <c r="D51" s="308" t="s">
        <v>436</v>
      </c>
      <c r="E51" s="308" t="s">
        <v>784</v>
      </c>
      <c r="F51" s="308" t="s">
        <v>480</v>
      </c>
      <c r="G51" s="307">
        <f>G52</f>
        <v>1412</v>
      </c>
      <c r="H51" s="307">
        <f>H52</f>
        <v>772</v>
      </c>
      <c r="I51" s="306">
        <f>H51/G51*100</f>
        <v>54.6742209631728</v>
      </c>
    </row>
    <row r="52" spans="1:9" ht="30">
      <c r="A52" s="312" t="s">
        <v>479</v>
      </c>
      <c r="B52" s="308" t="s">
        <v>762</v>
      </c>
      <c r="C52" s="308" t="s">
        <v>444</v>
      </c>
      <c r="D52" s="308" t="s">
        <v>436</v>
      </c>
      <c r="E52" s="308" t="s">
        <v>784</v>
      </c>
      <c r="F52" s="308" t="s">
        <v>476</v>
      </c>
      <c r="G52" s="307">
        <v>1412</v>
      </c>
      <c r="H52" s="306">
        <v>772</v>
      </c>
      <c r="I52" s="306">
        <f>H52/G52*100</f>
        <v>54.6742209631728</v>
      </c>
    </row>
    <row r="53" spans="1:9" ht="45">
      <c r="A53" s="312" t="s">
        <v>783</v>
      </c>
      <c r="B53" s="308" t="s">
        <v>762</v>
      </c>
      <c r="C53" s="308" t="s">
        <v>444</v>
      </c>
      <c r="D53" s="308" t="s">
        <v>436</v>
      </c>
      <c r="E53" s="308" t="s">
        <v>782</v>
      </c>
      <c r="F53" s="308" t="s">
        <v>480</v>
      </c>
      <c r="G53" s="307">
        <f>G54</f>
        <v>257.1</v>
      </c>
      <c r="H53" s="307">
        <f>H54</f>
        <v>0</v>
      </c>
      <c r="I53" s="306">
        <f>H53/G53*100</f>
        <v>0</v>
      </c>
    </row>
    <row r="54" spans="1:9" ht="15">
      <c r="A54" s="312" t="s">
        <v>637</v>
      </c>
      <c r="B54" s="308" t="s">
        <v>762</v>
      </c>
      <c r="C54" s="308" t="s">
        <v>444</v>
      </c>
      <c r="D54" s="308" t="s">
        <v>436</v>
      </c>
      <c r="E54" s="308" t="s">
        <v>782</v>
      </c>
      <c r="F54" s="308" t="s">
        <v>524</v>
      </c>
      <c r="G54" s="307">
        <v>257.1</v>
      </c>
      <c r="H54" s="306">
        <v>0</v>
      </c>
      <c r="I54" s="306">
        <f>H54/G54*100</f>
        <v>0</v>
      </c>
    </row>
    <row r="55" spans="1:9" ht="30">
      <c r="A55" s="312" t="s">
        <v>531</v>
      </c>
      <c r="B55" s="308" t="s">
        <v>762</v>
      </c>
      <c r="C55" s="308" t="s">
        <v>444</v>
      </c>
      <c r="D55" s="308" t="s">
        <v>436</v>
      </c>
      <c r="E55" s="308" t="s">
        <v>485</v>
      </c>
      <c r="F55" s="308" t="s">
        <v>480</v>
      </c>
      <c r="G55" s="307">
        <f>G56+G58</f>
        <v>2500</v>
      </c>
      <c r="H55" s="307">
        <f>H56+H58</f>
        <v>577.9</v>
      </c>
      <c r="I55" s="306">
        <f>H55/G55*100</f>
        <v>23.116</v>
      </c>
    </row>
    <row r="56" spans="1:9" ht="45">
      <c r="A56" s="312" t="s">
        <v>781</v>
      </c>
      <c r="B56" s="308" t="s">
        <v>762</v>
      </c>
      <c r="C56" s="308" t="s">
        <v>444</v>
      </c>
      <c r="D56" s="308" t="s">
        <v>436</v>
      </c>
      <c r="E56" s="316" t="s">
        <v>780</v>
      </c>
      <c r="F56" s="308" t="s">
        <v>480</v>
      </c>
      <c r="G56" s="307">
        <f>G57</f>
        <v>1700</v>
      </c>
      <c r="H56" s="307">
        <f>H57</f>
        <v>170.9</v>
      </c>
      <c r="I56" s="306">
        <f>H56/G56*100</f>
        <v>10.052941176470588</v>
      </c>
    </row>
    <row r="57" spans="1:9" ht="30">
      <c r="A57" s="309" t="s">
        <v>479</v>
      </c>
      <c r="B57" s="317" t="s">
        <v>762</v>
      </c>
      <c r="C57" s="308" t="s">
        <v>444</v>
      </c>
      <c r="D57" s="308" t="s">
        <v>436</v>
      </c>
      <c r="E57" s="316" t="s">
        <v>780</v>
      </c>
      <c r="F57" s="308" t="s">
        <v>476</v>
      </c>
      <c r="G57" s="307">
        <v>1700</v>
      </c>
      <c r="H57" s="306">
        <v>170.9</v>
      </c>
      <c r="I57" s="306">
        <f>H57/G57*100</f>
        <v>10.052941176470588</v>
      </c>
    </row>
    <row r="58" spans="1:9" ht="45">
      <c r="A58" s="320" t="s">
        <v>271</v>
      </c>
      <c r="B58" s="317" t="s">
        <v>762</v>
      </c>
      <c r="C58" s="308" t="s">
        <v>444</v>
      </c>
      <c r="D58" s="308" t="s">
        <v>436</v>
      </c>
      <c r="E58" s="316" t="s">
        <v>779</v>
      </c>
      <c r="F58" s="308" t="s">
        <v>480</v>
      </c>
      <c r="G58" s="307">
        <f>G59</f>
        <v>800</v>
      </c>
      <c r="H58" s="307">
        <f>H59</f>
        <v>407</v>
      </c>
      <c r="I58" s="306">
        <f>H58/G58*100</f>
        <v>50.875</v>
      </c>
    </row>
    <row r="59" spans="1:9" ht="30">
      <c r="A59" s="309" t="s">
        <v>479</v>
      </c>
      <c r="B59" s="317" t="s">
        <v>762</v>
      </c>
      <c r="C59" s="308" t="s">
        <v>444</v>
      </c>
      <c r="D59" s="308" t="s">
        <v>436</v>
      </c>
      <c r="E59" s="316" t="s">
        <v>779</v>
      </c>
      <c r="F59" s="308" t="s">
        <v>476</v>
      </c>
      <c r="G59" s="307">
        <v>800</v>
      </c>
      <c r="H59" s="306">
        <v>407</v>
      </c>
      <c r="I59" s="306">
        <f>H59/G59*100</f>
        <v>50.875</v>
      </c>
    </row>
    <row r="60" spans="1:9" ht="32.25" customHeight="1">
      <c r="A60" s="312" t="s">
        <v>715</v>
      </c>
      <c r="B60" s="308" t="s">
        <v>762</v>
      </c>
      <c r="C60" s="308" t="s">
        <v>434</v>
      </c>
      <c r="D60" s="308" t="s">
        <v>520</v>
      </c>
      <c r="E60" s="308" t="s">
        <v>500</v>
      </c>
      <c r="F60" s="308" t="s">
        <v>480</v>
      </c>
      <c r="G60" s="307">
        <f>G61+G65</f>
        <v>3511</v>
      </c>
      <c r="H60" s="307">
        <f>H61+H65</f>
        <v>1003.8</v>
      </c>
      <c r="I60" s="306">
        <f>H60/G60*100</f>
        <v>28.590145257761318</v>
      </c>
    </row>
    <row r="61" spans="1:9" ht="27.75" customHeight="1">
      <c r="A61" s="312" t="s">
        <v>431</v>
      </c>
      <c r="B61" s="308" t="s">
        <v>762</v>
      </c>
      <c r="C61" s="308" t="s">
        <v>434</v>
      </c>
      <c r="D61" s="308" t="s">
        <v>432</v>
      </c>
      <c r="E61" s="308" t="s">
        <v>500</v>
      </c>
      <c r="F61" s="308" t="s">
        <v>480</v>
      </c>
      <c r="G61" s="307">
        <f>G62</f>
        <v>801</v>
      </c>
      <c r="H61" s="307">
        <f>H62</f>
        <v>300.5</v>
      </c>
      <c r="I61" s="306">
        <f>H61/G61*100</f>
        <v>37.51560549313358</v>
      </c>
    </row>
    <row r="62" spans="1:9" ht="48.75" customHeight="1">
      <c r="A62" s="312" t="s">
        <v>768</v>
      </c>
      <c r="B62" s="308" t="s">
        <v>762</v>
      </c>
      <c r="C62" s="308" t="s">
        <v>434</v>
      </c>
      <c r="D62" s="308" t="s">
        <v>432</v>
      </c>
      <c r="E62" s="308" t="s">
        <v>767</v>
      </c>
      <c r="F62" s="308" t="s">
        <v>480</v>
      </c>
      <c r="G62" s="307">
        <f>G63</f>
        <v>801</v>
      </c>
      <c r="H62" s="307">
        <f>H63</f>
        <v>300.5</v>
      </c>
      <c r="I62" s="306">
        <f>H62/G62*100</f>
        <v>37.51560549313358</v>
      </c>
    </row>
    <row r="63" spans="1:9" ht="32.25" customHeight="1">
      <c r="A63" s="312" t="s">
        <v>479</v>
      </c>
      <c r="B63" s="308" t="s">
        <v>762</v>
      </c>
      <c r="C63" s="308" t="s">
        <v>434</v>
      </c>
      <c r="D63" s="308" t="s">
        <v>432</v>
      </c>
      <c r="E63" s="308" t="s">
        <v>767</v>
      </c>
      <c r="F63" s="308" t="s">
        <v>476</v>
      </c>
      <c r="G63" s="307">
        <v>801</v>
      </c>
      <c r="H63" s="306">
        <v>300.5</v>
      </c>
      <c r="I63" s="306">
        <f>H63/G63*100</f>
        <v>37.51560549313358</v>
      </c>
    </row>
    <row r="64" spans="1:9" ht="32.25" customHeight="1">
      <c r="A64" s="312" t="s">
        <v>427</v>
      </c>
      <c r="B64" s="308" t="s">
        <v>762</v>
      </c>
      <c r="C64" s="308" t="s">
        <v>434</v>
      </c>
      <c r="D64" s="308" t="s">
        <v>428</v>
      </c>
      <c r="E64" s="308" t="s">
        <v>500</v>
      </c>
      <c r="F64" s="308" t="s">
        <v>480</v>
      </c>
      <c r="G64" s="307">
        <f>G65</f>
        <v>2710</v>
      </c>
      <c r="H64" s="307">
        <f>H65</f>
        <v>703.3</v>
      </c>
      <c r="I64" s="306">
        <f>H64/G64*100</f>
        <v>25.9520295202952</v>
      </c>
    </row>
    <row r="65" spans="1:9" ht="32.25" customHeight="1">
      <c r="A65" s="312" t="s">
        <v>427</v>
      </c>
      <c r="B65" s="308" t="s">
        <v>762</v>
      </c>
      <c r="C65" s="308" t="s">
        <v>434</v>
      </c>
      <c r="D65" s="308" t="s">
        <v>428</v>
      </c>
      <c r="E65" s="308" t="s">
        <v>699</v>
      </c>
      <c r="F65" s="308" t="s">
        <v>480</v>
      </c>
      <c r="G65" s="307">
        <f>G66</f>
        <v>2710</v>
      </c>
      <c r="H65" s="307">
        <f>H66</f>
        <v>703.3</v>
      </c>
      <c r="I65" s="306">
        <f>H65/G65*100</f>
        <v>25.9520295202952</v>
      </c>
    </row>
    <row r="66" spans="1:9" ht="32.25" customHeight="1">
      <c r="A66" s="313" t="s">
        <v>692</v>
      </c>
      <c r="B66" s="308" t="s">
        <v>762</v>
      </c>
      <c r="C66" s="308" t="s">
        <v>434</v>
      </c>
      <c r="D66" s="308" t="s">
        <v>428</v>
      </c>
      <c r="E66" s="308" t="s">
        <v>691</v>
      </c>
      <c r="F66" s="308" t="s">
        <v>480</v>
      </c>
      <c r="G66" s="307">
        <f>G67</f>
        <v>2710</v>
      </c>
      <c r="H66" s="307">
        <f>H67</f>
        <v>703.3</v>
      </c>
      <c r="I66" s="306">
        <f>H66/G66*100</f>
        <v>25.9520295202952</v>
      </c>
    </row>
    <row r="67" spans="1:9" ht="32.25" customHeight="1">
      <c r="A67" s="312" t="s">
        <v>479</v>
      </c>
      <c r="B67" s="308" t="s">
        <v>762</v>
      </c>
      <c r="C67" s="308" t="s">
        <v>434</v>
      </c>
      <c r="D67" s="308" t="s">
        <v>428</v>
      </c>
      <c r="E67" s="308" t="s">
        <v>691</v>
      </c>
      <c r="F67" s="308" t="s">
        <v>476</v>
      </c>
      <c r="G67" s="307">
        <v>2710</v>
      </c>
      <c r="H67" s="306">
        <v>703.3</v>
      </c>
      <c r="I67" s="306">
        <f>H67/G67*100</f>
        <v>25.9520295202952</v>
      </c>
    </row>
    <row r="68" spans="1:9" ht="32.25" customHeight="1">
      <c r="A68" s="312" t="s">
        <v>413</v>
      </c>
      <c r="B68" s="308" t="s">
        <v>762</v>
      </c>
      <c r="C68" s="308" t="s">
        <v>418</v>
      </c>
      <c r="D68" s="308" t="s">
        <v>414</v>
      </c>
      <c r="E68" s="308" t="s">
        <v>500</v>
      </c>
      <c r="F68" s="308" t="s">
        <v>480</v>
      </c>
      <c r="G68" s="307">
        <f>G69</f>
        <v>9147.1</v>
      </c>
      <c r="H68" s="307">
        <f>H69</f>
        <v>0</v>
      </c>
      <c r="I68" s="306">
        <f>H68/G68*100</f>
        <v>0</v>
      </c>
    </row>
    <row r="69" spans="1:9" ht="44.25" customHeight="1">
      <c r="A69" s="312" t="s">
        <v>768</v>
      </c>
      <c r="B69" s="308" t="s">
        <v>762</v>
      </c>
      <c r="C69" s="308" t="s">
        <v>418</v>
      </c>
      <c r="D69" s="308" t="s">
        <v>414</v>
      </c>
      <c r="E69" s="308" t="s">
        <v>767</v>
      </c>
      <c r="F69" s="308" t="s">
        <v>480</v>
      </c>
      <c r="G69" s="307">
        <f>G70</f>
        <v>9147.1</v>
      </c>
      <c r="H69" s="307">
        <f>H70</f>
        <v>0</v>
      </c>
      <c r="I69" s="306">
        <f>H69/G69*100</f>
        <v>0</v>
      </c>
    </row>
    <row r="70" spans="1:9" ht="44.25" customHeight="1">
      <c r="A70" s="312" t="s">
        <v>479</v>
      </c>
      <c r="B70" s="308" t="s">
        <v>762</v>
      </c>
      <c r="C70" s="308" t="s">
        <v>418</v>
      </c>
      <c r="D70" s="308" t="s">
        <v>414</v>
      </c>
      <c r="E70" s="355" t="s">
        <v>767</v>
      </c>
      <c r="F70" s="308" t="s">
        <v>476</v>
      </c>
      <c r="G70" s="307">
        <v>9147.1</v>
      </c>
      <c r="H70" s="306">
        <v>0</v>
      </c>
      <c r="I70" s="306">
        <f>H70/G70*100</f>
        <v>0</v>
      </c>
    </row>
    <row r="71" spans="1:9" ht="35.25" customHeight="1">
      <c r="A71" s="312" t="s">
        <v>548</v>
      </c>
      <c r="B71" s="308" t="s">
        <v>762</v>
      </c>
      <c r="C71" s="308" t="s">
        <v>407</v>
      </c>
      <c r="D71" s="308" t="s">
        <v>520</v>
      </c>
      <c r="E71" s="308" t="s">
        <v>500</v>
      </c>
      <c r="F71" s="308" t="s">
        <v>480</v>
      </c>
      <c r="G71" s="307">
        <f>G72+G76</f>
        <v>15550</v>
      </c>
      <c r="H71" s="307">
        <f>H72+H76</f>
        <v>12269.6</v>
      </c>
      <c r="I71" s="306">
        <f>H71/G71*100</f>
        <v>78.90418006430868</v>
      </c>
    </row>
    <row r="72" spans="1:9" ht="27.75" customHeight="1">
      <c r="A72" s="312" t="s">
        <v>547</v>
      </c>
      <c r="B72" s="308" t="s">
        <v>762</v>
      </c>
      <c r="C72" s="308" t="s">
        <v>407</v>
      </c>
      <c r="D72" s="308" t="s">
        <v>405</v>
      </c>
      <c r="E72" s="308" t="s">
        <v>500</v>
      </c>
      <c r="F72" s="308" t="s">
        <v>480</v>
      </c>
      <c r="G72" s="307">
        <f>G73</f>
        <v>15000</v>
      </c>
      <c r="H72" s="307">
        <f>H73</f>
        <v>11885.9</v>
      </c>
      <c r="I72" s="306">
        <f>H72/G72*100</f>
        <v>79.23933333333333</v>
      </c>
    </row>
    <row r="73" spans="1:9" ht="27.75" customHeight="1">
      <c r="A73" s="312" t="s">
        <v>531</v>
      </c>
      <c r="B73" s="308" t="s">
        <v>762</v>
      </c>
      <c r="C73" s="308" t="s">
        <v>407</v>
      </c>
      <c r="D73" s="308" t="s">
        <v>405</v>
      </c>
      <c r="E73" s="308" t="s">
        <v>485</v>
      </c>
      <c r="F73" s="308" t="s">
        <v>480</v>
      </c>
      <c r="G73" s="307">
        <f>G74</f>
        <v>15000</v>
      </c>
      <c r="H73" s="307">
        <f>H74</f>
        <v>11885.9</v>
      </c>
      <c r="I73" s="306">
        <f>H73/G73*100</f>
        <v>79.23933333333333</v>
      </c>
    </row>
    <row r="74" spans="1:9" ht="43.5" customHeight="1">
      <c r="A74" s="312" t="s">
        <v>768</v>
      </c>
      <c r="B74" s="308" t="s">
        <v>762</v>
      </c>
      <c r="C74" s="308" t="s">
        <v>407</v>
      </c>
      <c r="D74" s="308" t="s">
        <v>405</v>
      </c>
      <c r="E74" s="308" t="s">
        <v>767</v>
      </c>
      <c r="F74" s="308" t="s">
        <v>480</v>
      </c>
      <c r="G74" s="307">
        <f>G75</f>
        <v>15000</v>
      </c>
      <c r="H74" s="307">
        <f>H75</f>
        <v>11885.9</v>
      </c>
      <c r="I74" s="306">
        <f>H74/G74*100</f>
        <v>79.23933333333333</v>
      </c>
    </row>
    <row r="75" spans="1:9" ht="27.75" customHeight="1">
      <c r="A75" s="312" t="s">
        <v>479</v>
      </c>
      <c r="B75" s="308" t="s">
        <v>762</v>
      </c>
      <c r="C75" s="308" t="s">
        <v>407</v>
      </c>
      <c r="D75" s="308" t="s">
        <v>405</v>
      </c>
      <c r="E75" s="308" t="s">
        <v>767</v>
      </c>
      <c r="F75" s="308" t="s">
        <v>476</v>
      </c>
      <c r="G75" s="307">
        <v>15000</v>
      </c>
      <c r="H75" s="306">
        <v>11885.9</v>
      </c>
      <c r="I75" s="306">
        <f>H75/G75*100</f>
        <v>79.23933333333333</v>
      </c>
    </row>
    <row r="76" spans="1:9" ht="25.5" customHeight="1">
      <c r="A76" s="312" t="s">
        <v>402</v>
      </c>
      <c r="B76" s="308" t="s">
        <v>762</v>
      </c>
      <c r="C76" s="308" t="s">
        <v>407</v>
      </c>
      <c r="D76" s="308" t="s">
        <v>403</v>
      </c>
      <c r="E76" s="308" t="s">
        <v>500</v>
      </c>
      <c r="F76" s="308" t="s">
        <v>480</v>
      </c>
      <c r="G76" s="307">
        <f>G77</f>
        <v>550</v>
      </c>
      <c r="H76" s="307">
        <f>H77</f>
        <v>383.7</v>
      </c>
      <c r="I76" s="306">
        <f>H76/G76*100</f>
        <v>69.76363636363637</v>
      </c>
    </row>
    <row r="77" spans="1:9" ht="47.25" customHeight="1">
      <c r="A77" s="312" t="s">
        <v>778</v>
      </c>
      <c r="B77" s="308" t="s">
        <v>762</v>
      </c>
      <c r="C77" s="308" t="s">
        <v>407</v>
      </c>
      <c r="D77" s="308" t="s">
        <v>403</v>
      </c>
      <c r="E77" s="308" t="s">
        <v>777</v>
      </c>
      <c r="F77" s="308" t="s">
        <v>480</v>
      </c>
      <c r="G77" s="307">
        <f>G78</f>
        <v>550</v>
      </c>
      <c r="H77" s="307">
        <f>H78</f>
        <v>383.7</v>
      </c>
      <c r="I77" s="306">
        <f>H77/G77*100</f>
        <v>69.76363636363637</v>
      </c>
    </row>
    <row r="78" spans="1:9" ht="34.5" customHeight="1">
      <c r="A78" s="312" t="s">
        <v>490</v>
      </c>
      <c r="B78" s="308" t="s">
        <v>762</v>
      </c>
      <c r="C78" s="308" t="s">
        <v>407</v>
      </c>
      <c r="D78" s="308" t="s">
        <v>403</v>
      </c>
      <c r="E78" s="308" t="s">
        <v>776</v>
      </c>
      <c r="F78" s="308" t="s">
        <v>480</v>
      </c>
      <c r="G78" s="307">
        <f>G79</f>
        <v>550</v>
      </c>
      <c r="H78" s="307">
        <f>H79</f>
        <v>383.7</v>
      </c>
      <c r="I78" s="306">
        <f>H78/G78*100</f>
        <v>69.76363636363637</v>
      </c>
    </row>
    <row r="79" spans="1:9" ht="33.75" customHeight="1">
      <c r="A79" s="313" t="s">
        <v>568</v>
      </c>
      <c r="B79" s="308" t="s">
        <v>762</v>
      </c>
      <c r="C79" s="308" t="s">
        <v>407</v>
      </c>
      <c r="D79" s="308" t="s">
        <v>403</v>
      </c>
      <c r="E79" s="308" t="s">
        <v>776</v>
      </c>
      <c r="F79" s="308" t="s">
        <v>476</v>
      </c>
      <c r="G79" s="307">
        <v>550</v>
      </c>
      <c r="H79" s="306">
        <v>383.7</v>
      </c>
      <c r="I79" s="306">
        <f>H79/G79*100</f>
        <v>69.76363636363637</v>
      </c>
    </row>
    <row r="80" spans="1:9" ht="32.25" customHeight="1">
      <c r="A80" s="312" t="s">
        <v>521</v>
      </c>
      <c r="B80" s="308" t="s">
        <v>762</v>
      </c>
      <c r="C80" s="308" t="s">
        <v>399</v>
      </c>
      <c r="D80" s="308" t="s">
        <v>520</v>
      </c>
      <c r="E80" s="308" t="s">
        <v>500</v>
      </c>
      <c r="F80" s="308" t="s">
        <v>480</v>
      </c>
      <c r="G80" s="307">
        <f>G81+G89</f>
        <v>98570</v>
      </c>
      <c r="H80" s="307">
        <f>H81+H89</f>
        <v>41598.200000000004</v>
      </c>
      <c r="I80" s="306">
        <f>H80/G80*100</f>
        <v>42.20168408237801</v>
      </c>
    </row>
    <row r="81" spans="1:9" ht="18" customHeight="1">
      <c r="A81" s="312" t="s">
        <v>775</v>
      </c>
      <c r="B81" s="308" t="s">
        <v>762</v>
      </c>
      <c r="C81" s="308" t="s">
        <v>399</v>
      </c>
      <c r="D81" s="308" t="s">
        <v>397</v>
      </c>
      <c r="E81" s="308" t="s">
        <v>500</v>
      </c>
      <c r="F81" s="308" t="s">
        <v>480</v>
      </c>
      <c r="G81" s="307">
        <f>G86+G84+G82</f>
        <v>79141</v>
      </c>
      <c r="H81" s="307">
        <f>H86+H84+H82</f>
        <v>27803.300000000003</v>
      </c>
      <c r="I81" s="306">
        <f>H81/G81*100</f>
        <v>35.13134784751267</v>
      </c>
    </row>
    <row r="82" spans="1:9" ht="36" customHeight="1">
      <c r="A82" s="312" t="s">
        <v>774</v>
      </c>
      <c r="B82" s="308" t="s">
        <v>762</v>
      </c>
      <c r="C82" s="308" t="s">
        <v>399</v>
      </c>
      <c r="D82" s="308" t="s">
        <v>397</v>
      </c>
      <c r="E82" s="308" t="s">
        <v>773</v>
      </c>
      <c r="F82" s="308" t="s">
        <v>480</v>
      </c>
      <c r="G82" s="307">
        <f>G83</f>
        <v>50000</v>
      </c>
      <c r="H82" s="307">
        <f>H83</f>
        <v>4754.1</v>
      </c>
      <c r="I82" s="306">
        <f>H82/G82*100</f>
        <v>9.508200000000002</v>
      </c>
    </row>
    <row r="83" spans="1:9" ht="18" customHeight="1">
      <c r="A83" s="312" t="s">
        <v>771</v>
      </c>
      <c r="B83" s="308" t="s">
        <v>762</v>
      </c>
      <c r="C83" s="308" t="s">
        <v>399</v>
      </c>
      <c r="D83" s="308" t="s">
        <v>397</v>
      </c>
      <c r="E83" s="308" t="s">
        <v>773</v>
      </c>
      <c r="F83" s="308" t="s">
        <v>683</v>
      </c>
      <c r="G83" s="307">
        <v>50000</v>
      </c>
      <c r="H83" s="306">
        <v>4754.1</v>
      </c>
      <c r="I83" s="306">
        <f>H83/G83*100</f>
        <v>9.508200000000002</v>
      </c>
    </row>
    <row r="84" spans="1:9" ht="58.5" customHeight="1">
      <c r="A84" s="345" t="s">
        <v>772</v>
      </c>
      <c r="B84" s="308" t="s">
        <v>762</v>
      </c>
      <c r="C84" s="308" t="s">
        <v>399</v>
      </c>
      <c r="D84" s="308" t="s">
        <v>397</v>
      </c>
      <c r="E84" s="308" t="s">
        <v>770</v>
      </c>
      <c r="F84" s="308" t="s">
        <v>480</v>
      </c>
      <c r="G84" s="307">
        <f>G85</f>
        <v>22500</v>
      </c>
      <c r="H84" s="307">
        <f>H85</f>
        <v>19238.3</v>
      </c>
      <c r="I84" s="306">
        <f>H84/G84*100</f>
        <v>85.50355555555555</v>
      </c>
    </row>
    <row r="85" spans="1:9" ht="18" customHeight="1">
      <c r="A85" s="312" t="s">
        <v>771</v>
      </c>
      <c r="B85" s="308" t="s">
        <v>762</v>
      </c>
      <c r="C85" s="308" t="s">
        <v>399</v>
      </c>
      <c r="D85" s="308" t="s">
        <v>397</v>
      </c>
      <c r="E85" s="308" t="s">
        <v>770</v>
      </c>
      <c r="F85" s="308" t="s">
        <v>683</v>
      </c>
      <c r="G85" s="307">
        <v>22500</v>
      </c>
      <c r="H85" s="306">
        <v>19238.3</v>
      </c>
      <c r="I85" s="306">
        <f>H85/G85*100</f>
        <v>85.50355555555555</v>
      </c>
    </row>
    <row r="86" spans="1:9" ht="30">
      <c r="A86" s="312" t="s">
        <v>531</v>
      </c>
      <c r="B86" s="308" t="s">
        <v>762</v>
      </c>
      <c r="C86" s="308" t="s">
        <v>399</v>
      </c>
      <c r="D86" s="308" t="s">
        <v>397</v>
      </c>
      <c r="E86" s="308" t="s">
        <v>485</v>
      </c>
      <c r="F86" s="308" t="s">
        <v>476</v>
      </c>
      <c r="G86" s="307">
        <f>G87</f>
        <v>6641</v>
      </c>
      <c r="H86" s="307">
        <f>H87</f>
        <v>3810.9</v>
      </c>
      <c r="I86" s="306">
        <f>H86/G86*100</f>
        <v>57.384430055714496</v>
      </c>
    </row>
    <row r="87" spans="1:9" ht="46.5" customHeight="1">
      <c r="A87" s="312" t="s">
        <v>768</v>
      </c>
      <c r="B87" s="308" t="s">
        <v>762</v>
      </c>
      <c r="C87" s="308" t="s">
        <v>399</v>
      </c>
      <c r="D87" s="308" t="s">
        <v>397</v>
      </c>
      <c r="E87" s="308" t="s">
        <v>767</v>
      </c>
      <c r="F87" s="308" t="s">
        <v>476</v>
      </c>
      <c r="G87" s="307">
        <f>G88</f>
        <v>6641</v>
      </c>
      <c r="H87" s="307">
        <f>H88</f>
        <v>3810.9</v>
      </c>
      <c r="I87" s="306">
        <f>H87/G87*100</f>
        <v>57.384430055714496</v>
      </c>
    </row>
    <row r="88" spans="1:9" ht="61.5" customHeight="1">
      <c r="A88" s="312" t="s">
        <v>769</v>
      </c>
      <c r="B88" s="308" t="s">
        <v>762</v>
      </c>
      <c r="C88" s="308" t="s">
        <v>399</v>
      </c>
      <c r="D88" s="308" t="s">
        <v>397</v>
      </c>
      <c r="E88" s="308" t="s">
        <v>767</v>
      </c>
      <c r="F88" s="308" t="s">
        <v>476</v>
      </c>
      <c r="G88" s="307">
        <v>6641</v>
      </c>
      <c r="H88" s="306">
        <v>3810.9</v>
      </c>
      <c r="I88" s="306">
        <f>H88/G88*100</f>
        <v>57.384430055714496</v>
      </c>
    </row>
    <row r="89" spans="1:9" ht="15">
      <c r="A89" s="312" t="s">
        <v>390</v>
      </c>
      <c r="B89" s="308" t="s">
        <v>762</v>
      </c>
      <c r="C89" s="308" t="s">
        <v>399</v>
      </c>
      <c r="D89" s="308" t="s">
        <v>391</v>
      </c>
      <c r="E89" s="308" t="s">
        <v>500</v>
      </c>
      <c r="F89" s="308" t="s">
        <v>480</v>
      </c>
      <c r="G89" s="307">
        <f>G90</f>
        <v>19429</v>
      </c>
      <c r="H89" s="307">
        <f>H90</f>
        <v>13794.9</v>
      </c>
      <c r="I89" s="306">
        <f>H89/G89*100</f>
        <v>71.00159555303927</v>
      </c>
    </row>
    <row r="90" spans="1:9" ht="30">
      <c r="A90" s="312" t="s">
        <v>531</v>
      </c>
      <c r="B90" s="308" t="s">
        <v>762</v>
      </c>
      <c r="C90" s="308" t="s">
        <v>399</v>
      </c>
      <c r="D90" s="308" t="s">
        <v>391</v>
      </c>
      <c r="E90" s="308" t="s">
        <v>485</v>
      </c>
      <c r="F90" s="308" t="s">
        <v>480</v>
      </c>
      <c r="G90" s="307">
        <f>G92+G93</f>
        <v>19429</v>
      </c>
      <c r="H90" s="307">
        <f>H92+H93</f>
        <v>13794.9</v>
      </c>
      <c r="I90" s="306">
        <f>H90/G90*100</f>
        <v>71.00159555303927</v>
      </c>
    </row>
    <row r="91" spans="1:9" ht="48" customHeight="1">
      <c r="A91" s="312" t="s">
        <v>569</v>
      </c>
      <c r="B91" s="308" t="s">
        <v>762</v>
      </c>
      <c r="C91" s="308" t="s">
        <v>399</v>
      </c>
      <c r="D91" s="308" t="s">
        <v>391</v>
      </c>
      <c r="E91" s="308" t="s">
        <v>567</v>
      </c>
      <c r="F91" s="308" t="s">
        <v>480</v>
      </c>
      <c r="G91" s="307">
        <f>G92</f>
        <v>14700</v>
      </c>
      <c r="H91" s="307">
        <f>H92</f>
        <v>13794.9</v>
      </c>
      <c r="I91" s="306">
        <f>H91/G91*100</f>
        <v>93.84285714285714</v>
      </c>
    </row>
    <row r="92" spans="1:9" ht="30">
      <c r="A92" s="313" t="s">
        <v>568</v>
      </c>
      <c r="B92" s="308" t="s">
        <v>762</v>
      </c>
      <c r="C92" s="308" t="s">
        <v>399</v>
      </c>
      <c r="D92" s="308" t="s">
        <v>391</v>
      </c>
      <c r="E92" s="308" t="s">
        <v>567</v>
      </c>
      <c r="F92" s="308" t="s">
        <v>476</v>
      </c>
      <c r="G92" s="307">
        <v>14700</v>
      </c>
      <c r="H92" s="306">
        <v>13794.9</v>
      </c>
      <c r="I92" s="306">
        <f>H92/G92*100</f>
        <v>93.84285714285714</v>
      </c>
    </row>
    <row r="93" spans="1:9" ht="30">
      <c r="A93" s="312" t="s">
        <v>531</v>
      </c>
      <c r="B93" s="308" t="s">
        <v>762</v>
      </c>
      <c r="C93" s="308" t="s">
        <v>399</v>
      </c>
      <c r="D93" s="308" t="s">
        <v>391</v>
      </c>
      <c r="E93" s="308" t="s">
        <v>485</v>
      </c>
      <c r="F93" s="308" t="s">
        <v>480</v>
      </c>
      <c r="G93" s="307">
        <f>G95</f>
        <v>4729</v>
      </c>
      <c r="H93" s="307">
        <f>H95</f>
        <v>0</v>
      </c>
      <c r="I93" s="306">
        <f>H93/G93*100</f>
        <v>0</v>
      </c>
    </row>
    <row r="94" spans="1:9" ht="45">
      <c r="A94" s="312" t="s">
        <v>768</v>
      </c>
      <c r="B94" s="308" t="s">
        <v>762</v>
      </c>
      <c r="C94" s="308" t="s">
        <v>399</v>
      </c>
      <c r="D94" s="308" t="s">
        <v>391</v>
      </c>
      <c r="E94" s="308" t="s">
        <v>767</v>
      </c>
      <c r="F94" s="308" t="s">
        <v>480</v>
      </c>
      <c r="G94" s="307">
        <f>G95</f>
        <v>4729</v>
      </c>
      <c r="H94" s="307">
        <f>H95</f>
        <v>0</v>
      </c>
      <c r="I94" s="306">
        <f>H94/G94*100</f>
        <v>0</v>
      </c>
    </row>
    <row r="95" spans="1:9" ht="30">
      <c r="A95" s="313" t="s">
        <v>568</v>
      </c>
      <c r="B95" s="308" t="s">
        <v>762</v>
      </c>
      <c r="C95" s="308" t="s">
        <v>399</v>
      </c>
      <c r="D95" s="308" t="s">
        <v>391</v>
      </c>
      <c r="E95" s="308" t="s">
        <v>767</v>
      </c>
      <c r="F95" s="308" t="s">
        <v>476</v>
      </c>
      <c r="G95" s="307">
        <v>4729</v>
      </c>
      <c r="H95" s="306">
        <v>0</v>
      </c>
      <c r="I95" s="306">
        <f>H95/G95*100</f>
        <v>0</v>
      </c>
    </row>
    <row r="96" spans="1:9" ht="15.75" customHeight="1">
      <c r="A96" s="312" t="s">
        <v>566</v>
      </c>
      <c r="B96" s="308" t="s">
        <v>762</v>
      </c>
      <c r="C96" s="308" t="s">
        <v>387</v>
      </c>
      <c r="D96" s="308" t="s">
        <v>520</v>
      </c>
      <c r="E96" s="308" t="s">
        <v>500</v>
      </c>
      <c r="F96" s="308" t="s">
        <v>480</v>
      </c>
      <c r="G96" s="307">
        <f>G97+G101</f>
        <v>1326.6</v>
      </c>
      <c r="H96" s="307">
        <f>H97+H101</f>
        <v>971</v>
      </c>
      <c r="I96" s="306">
        <f>H96/G96*100</f>
        <v>73.19463289612543</v>
      </c>
    </row>
    <row r="97" spans="1:9" ht="15.75" customHeight="1">
      <c r="A97" s="312" t="s">
        <v>384</v>
      </c>
      <c r="B97" s="308" t="s">
        <v>762</v>
      </c>
      <c r="C97" s="308" t="s">
        <v>387</v>
      </c>
      <c r="D97" s="308" t="s">
        <v>385</v>
      </c>
      <c r="E97" s="308" t="s">
        <v>500</v>
      </c>
      <c r="F97" s="308" t="s">
        <v>480</v>
      </c>
      <c r="G97" s="307">
        <f>G98</f>
        <v>800.1</v>
      </c>
      <c r="H97" s="307">
        <f>H98</f>
        <v>444.5</v>
      </c>
      <c r="I97" s="306">
        <f>H97/G97*100</f>
        <v>55.55555555555556</v>
      </c>
    </row>
    <row r="98" spans="1:9" ht="20.25" customHeight="1">
      <c r="A98" s="312" t="s">
        <v>766</v>
      </c>
      <c r="B98" s="308" t="s">
        <v>762</v>
      </c>
      <c r="C98" s="308" t="s">
        <v>387</v>
      </c>
      <c r="D98" s="308" t="s">
        <v>385</v>
      </c>
      <c r="E98" s="308" t="s">
        <v>765</v>
      </c>
      <c r="F98" s="308" t="s">
        <v>480</v>
      </c>
      <c r="G98" s="307">
        <f>G99</f>
        <v>800.1</v>
      </c>
      <c r="H98" s="307">
        <f>H99</f>
        <v>444.5</v>
      </c>
      <c r="I98" s="306">
        <f>H98/G98*100</f>
        <v>55.55555555555556</v>
      </c>
    </row>
    <row r="99" spans="1:9" ht="27" customHeight="1">
      <c r="A99" s="312" t="s">
        <v>764</v>
      </c>
      <c r="B99" s="308" t="s">
        <v>762</v>
      </c>
      <c r="C99" s="308" t="s">
        <v>387</v>
      </c>
      <c r="D99" s="308" t="s">
        <v>385</v>
      </c>
      <c r="E99" s="308" t="s">
        <v>763</v>
      </c>
      <c r="F99" s="308" t="s">
        <v>480</v>
      </c>
      <c r="G99" s="307">
        <f>G100</f>
        <v>800.1</v>
      </c>
      <c r="H99" s="307">
        <f>H100</f>
        <v>444.5</v>
      </c>
      <c r="I99" s="306">
        <f>H99/G99*100</f>
        <v>55.55555555555556</v>
      </c>
    </row>
    <row r="100" spans="1:9" ht="17.25" customHeight="1">
      <c r="A100" s="312" t="s">
        <v>557</v>
      </c>
      <c r="B100" s="308" t="s">
        <v>762</v>
      </c>
      <c r="C100" s="308" t="s">
        <v>387</v>
      </c>
      <c r="D100" s="308" t="s">
        <v>385</v>
      </c>
      <c r="E100" s="308" t="s">
        <v>763</v>
      </c>
      <c r="F100" s="308" t="s">
        <v>554</v>
      </c>
      <c r="G100" s="307">
        <v>800.1</v>
      </c>
      <c r="H100" s="306">
        <v>444.5</v>
      </c>
      <c r="I100" s="306">
        <f>H100/G100*100</f>
        <v>55.55555555555556</v>
      </c>
    </row>
    <row r="101" spans="1:9" ht="17.25" customHeight="1">
      <c r="A101" s="312" t="s">
        <v>742</v>
      </c>
      <c r="B101" s="308" t="s">
        <v>762</v>
      </c>
      <c r="C101" s="308" t="s">
        <v>387</v>
      </c>
      <c r="D101" s="308" t="s">
        <v>383</v>
      </c>
      <c r="E101" s="308" t="s">
        <v>500</v>
      </c>
      <c r="F101" s="308" t="s">
        <v>480</v>
      </c>
      <c r="G101" s="307">
        <f>G102</f>
        <v>526.5</v>
      </c>
      <c r="H101" s="307">
        <f>H102</f>
        <v>526.5</v>
      </c>
      <c r="I101" s="306">
        <f>H101/G101*100</f>
        <v>100</v>
      </c>
    </row>
    <row r="102" spans="1:9" ht="17.25" customHeight="1">
      <c r="A102" s="312" t="s">
        <v>453</v>
      </c>
      <c r="B102" s="308" t="s">
        <v>762</v>
      </c>
      <c r="C102" s="308" t="s">
        <v>387</v>
      </c>
      <c r="D102" s="308" t="s">
        <v>383</v>
      </c>
      <c r="E102" s="308" t="s">
        <v>639</v>
      </c>
      <c r="F102" s="308" t="s">
        <v>480</v>
      </c>
      <c r="G102" s="307">
        <f>G103</f>
        <v>526.5</v>
      </c>
      <c r="H102" s="307">
        <f>H103</f>
        <v>526.5</v>
      </c>
      <c r="I102" s="306">
        <f>H102/G102*100</f>
        <v>100</v>
      </c>
    </row>
    <row r="103" spans="1:9" ht="17.25" customHeight="1">
      <c r="A103" s="312" t="s">
        <v>638</v>
      </c>
      <c r="B103" s="308" t="s">
        <v>762</v>
      </c>
      <c r="C103" s="308" t="s">
        <v>387</v>
      </c>
      <c r="D103" s="308" t="s">
        <v>383</v>
      </c>
      <c r="E103" s="308" t="s">
        <v>636</v>
      </c>
      <c r="F103" s="308" t="s">
        <v>480</v>
      </c>
      <c r="G103" s="307">
        <f>G104</f>
        <v>526.5</v>
      </c>
      <c r="H103" s="307">
        <f>H104</f>
        <v>526.5</v>
      </c>
      <c r="I103" s="306">
        <f>H103/G103*100</f>
        <v>100</v>
      </c>
    </row>
    <row r="104" spans="1:9" ht="17.25" customHeight="1">
      <c r="A104" s="312" t="s">
        <v>637</v>
      </c>
      <c r="B104" s="308" t="s">
        <v>762</v>
      </c>
      <c r="C104" s="308" t="s">
        <v>387</v>
      </c>
      <c r="D104" s="308" t="s">
        <v>383</v>
      </c>
      <c r="E104" s="308" t="s">
        <v>636</v>
      </c>
      <c r="F104" s="308" t="s">
        <v>524</v>
      </c>
      <c r="G104" s="307">
        <v>526.5</v>
      </c>
      <c r="H104" s="306">
        <v>526.5</v>
      </c>
      <c r="I104" s="306">
        <f>H104/G104*100</f>
        <v>100</v>
      </c>
    </row>
    <row r="105" spans="1:9" ht="44.25" customHeight="1">
      <c r="A105" s="140" t="s">
        <v>761</v>
      </c>
      <c r="B105" s="318" t="s">
        <v>683</v>
      </c>
      <c r="C105" s="314"/>
      <c r="D105" s="314"/>
      <c r="E105" s="314"/>
      <c r="F105" s="314"/>
      <c r="G105" s="315">
        <f>G106</f>
        <v>9536.9</v>
      </c>
      <c r="H105" s="315">
        <f>H106</f>
        <v>3696.4</v>
      </c>
      <c r="I105" s="120">
        <f>H105/G105*100</f>
        <v>38.758925856410364</v>
      </c>
    </row>
    <row r="106" spans="1:9" ht="15">
      <c r="A106" s="312" t="s">
        <v>646</v>
      </c>
      <c r="B106" s="308" t="s">
        <v>683</v>
      </c>
      <c r="C106" s="308" t="s">
        <v>468</v>
      </c>
      <c r="D106" s="308" t="s">
        <v>520</v>
      </c>
      <c r="E106" s="308" t="s">
        <v>500</v>
      </c>
      <c r="F106" s="308" t="s">
        <v>480</v>
      </c>
      <c r="G106" s="307">
        <f>G107+G113+G121</f>
        <v>9536.9</v>
      </c>
      <c r="H106" s="307">
        <f>H107+H113+H121</f>
        <v>3696.4</v>
      </c>
      <c r="I106" s="306">
        <f>H106/G106*100</f>
        <v>38.758925856410364</v>
      </c>
    </row>
    <row r="107" spans="1:9" ht="63" customHeight="1">
      <c r="A107" s="312" t="s">
        <v>457</v>
      </c>
      <c r="B107" s="308" t="s">
        <v>683</v>
      </c>
      <c r="C107" s="308" t="s">
        <v>468</v>
      </c>
      <c r="D107" s="308" t="s">
        <v>458</v>
      </c>
      <c r="E107" s="308" t="s">
        <v>500</v>
      </c>
      <c r="F107" s="308" t="s">
        <v>480</v>
      </c>
      <c r="G107" s="349">
        <f>G108+G111</f>
        <v>7554</v>
      </c>
      <c r="H107" s="349">
        <f>H108+H111</f>
        <v>3673.4</v>
      </c>
      <c r="I107" s="306">
        <f>H107/G107*100</f>
        <v>48.628541170240936</v>
      </c>
    </row>
    <row r="108" spans="1:9" ht="77.25" customHeight="1">
      <c r="A108" s="313" t="s">
        <v>499</v>
      </c>
      <c r="B108" s="308" t="s">
        <v>683</v>
      </c>
      <c r="C108" s="308" t="s">
        <v>468</v>
      </c>
      <c r="D108" s="308" t="s">
        <v>458</v>
      </c>
      <c r="E108" s="308" t="s">
        <v>498</v>
      </c>
      <c r="F108" s="308" t="s">
        <v>480</v>
      </c>
      <c r="G108" s="349">
        <f>G109</f>
        <v>7270.4</v>
      </c>
      <c r="H108" s="349">
        <f>H109</f>
        <v>3582.6</v>
      </c>
      <c r="I108" s="306">
        <f>H108/G108*100</f>
        <v>49.276518485915496</v>
      </c>
    </row>
    <row r="109" spans="1:9" ht="18.75" customHeight="1">
      <c r="A109" s="313" t="s">
        <v>497</v>
      </c>
      <c r="B109" s="308" t="s">
        <v>683</v>
      </c>
      <c r="C109" s="308" t="s">
        <v>468</v>
      </c>
      <c r="D109" s="308" t="s">
        <v>458</v>
      </c>
      <c r="E109" s="308" t="s">
        <v>496</v>
      </c>
      <c r="F109" s="308" t="s">
        <v>480</v>
      </c>
      <c r="G109" s="349">
        <f>G110</f>
        <v>7270.4</v>
      </c>
      <c r="H109" s="349">
        <f>H110</f>
        <v>3582.6</v>
      </c>
      <c r="I109" s="306">
        <f>H109/G109*100</f>
        <v>49.276518485915496</v>
      </c>
    </row>
    <row r="110" spans="1:9" ht="30">
      <c r="A110" s="313" t="s">
        <v>479</v>
      </c>
      <c r="B110" s="308" t="s">
        <v>683</v>
      </c>
      <c r="C110" s="308" t="s">
        <v>468</v>
      </c>
      <c r="D110" s="308" t="s">
        <v>458</v>
      </c>
      <c r="E110" s="308" t="s">
        <v>496</v>
      </c>
      <c r="F110" s="308" t="s">
        <v>476</v>
      </c>
      <c r="G110" s="349">
        <v>7270.4</v>
      </c>
      <c r="H110" s="306">
        <v>3582.6</v>
      </c>
      <c r="I110" s="306">
        <f>H110/G110*100</f>
        <v>49.276518485915496</v>
      </c>
    </row>
    <row r="111" spans="1:9" ht="105">
      <c r="A111" s="313" t="s">
        <v>760</v>
      </c>
      <c r="B111" s="308" t="s">
        <v>683</v>
      </c>
      <c r="C111" s="308" t="s">
        <v>468</v>
      </c>
      <c r="D111" s="308" t="s">
        <v>458</v>
      </c>
      <c r="E111" s="308" t="s">
        <v>759</v>
      </c>
      <c r="F111" s="308" t="s">
        <v>480</v>
      </c>
      <c r="G111" s="349">
        <f>G112</f>
        <v>283.6</v>
      </c>
      <c r="H111" s="349">
        <f>H112</f>
        <v>90.8</v>
      </c>
      <c r="I111" s="306">
        <f>H111/G111*100</f>
        <v>32.01692524682651</v>
      </c>
    </row>
    <row r="112" spans="1:9" ht="30">
      <c r="A112" s="313" t="s">
        <v>479</v>
      </c>
      <c r="B112" s="308" t="s">
        <v>683</v>
      </c>
      <c r="C112" s="308" t="s">
        <v>468</v>
      </c>
      <c r="D112" s="308" t="s">
        <v>458</v>
      </c>
      <c r="E112" s="308" t="s">
        <v>759</v>
      </c>
      <c r="F112" s="308" t="s">
        <v>476</v>
      </c>
      <c r="G112" s="349">
        <v>283.6</v>
      </c>
      <c r="H112" s="306">
        <v>90.8</v>
      </c>
      <c r="I112" s="306">
        <f>H112/G112*100</f>
        <v>32.01692524682651</v>
      </c>
    </row>
    <row r="113" spans="1:9" ht="31.5" customHeight="1">
      <c r="A113" s="313" t="s">
        <v>455</v>
      </c>
      <c r="B113" s="308" t="s">
        <v>683</v>
      </c>
      <c r="C113" s="308" t="s">
        <v>468</v>
      </c>
      <c r="D113" s="308" t="s">
        <v>456</v>
      </c>
      <c r="E113" s="308" t="s">
        <v>500</v>
      </c>
      <c r="F113" s="308" t="s">
        <v>480</v>
      </c>
      <c r="G113" s="349">
        <f>G114</f>
        <v>1800</v>
      </c>
      <c r="H113" s="349">
        <f>H114</f>
        <v>23</v>
      </c>
      <c r="I113" s="306">
        <f>H113/G113*100</f>
        <v>1.277777777777778</v>
      </c>
    </row>
    <row r="114" spans="1:9" ht="32.25" customHeight="1">
      <c r="A114" s="313" t="s">
        <v>758</v>
      </c>
      <c r="B114" s="308" t="s">
        <v>683</v>
      </c>
      <c r="C114" s="308" t="s">
        <v>468</v>
      </c>
      <c r="D114" s="308" t="s">
        <v>456</v>
      </c>
      <c r="E114" s="308" t="s">
        <v>757</v>
      </c>
      <c r="F114" s="308" t="s">
        <v>480</v>
      </c>
      <c r="G114" s="349">
        <f>G115</f>
        <v>1800</v>
      </c>
      <c r="H114" s="349">
        <f>H115</f>
        <v>23</v>
      </c>
      <c r="I114" s="306">
        <f>H114/G114*100</f>
        <v>1.277777777777778</v>
      </c>
    </row>
    <row r="115" spans="1:9" ht="30.75" customHeight="1">
      <c r="A115" s="312" t="s">
        <v>756</v>
      </c>
      <c r="B115" s="308" t="s">
        <v>683</v>
      </c>
      <c r="C115" s="308" t="s">
        <v>468</v>
      </c>
      <c r="D115" s="308" t="s">
        <v>456</v>
      </c>
      <c r="E115" s="308" t="s">
        <v>750</v>
      </c>
      <c r="F115" s="308" t="s">
        <v>480</v>
      </c>
      <c r="G115" s="349">
        <f>G120</f>
        <v>1800</v>
      </c>
      <c r="H115" s="349">
        <f>H120</f>
        <v>23</v>
      </c>
      <c r="I115" s="306">
        <f>H115/G115*100</f>
        <v>1.277777777777778</v>
      </c>
    </row>
    <row r="116" spans="1:9" ht="20.25" customHeight="1" hidden="1">
      <c r="A116" s="354"/>
      <c r="B116" s="353"/>
      <c r="C116" s="353"/>
      <c r="D116" s="353"/>
      <c r="E116" s="353"/>
      <c r="F116" s="353"/>
      <c r="G116" s="349"/>
      <c r="H116" s="306"/>
      <c r="I116" s="306" t="e">
        <f>H116/G116*100</f>
        <v>#DIV/0!</v>
      </c>
    </row>
    <row r="117" spans="1:9" ht="33.75" customHeight="1" hidden="1">
      <c r="A117" s="354"/>
      <c r="B117" s="353"/>
      <c r="C117" s="353"/>
      <c r="D117" s="353"/>
      <c r="E117" s="353"/>
      <c r="F117" s="353"/>
      <c r="G117" s="349"/>
      <c r="H117" s="306"/>
      <c r="I117" s="306" t="e">
        <f>H117/G117*100</f>
        <v>#DIV/0!</v>
      </c>
    </row>
    <row r="118" spans="1:9" ht="47.25" customHeight="1" hidden="1">
      <c r="A118" s="352" t="s">
        <v>755</v>
      </c>
      <c r="B118" s="308" t="s">
        <v>683</v>
      </c>
      <c r="C118" s="308" t="s">
        <v>468</v>
      </c>
      <c r="D118" s="308" t="s">
        <v>753</v>
      </c>
      <c r="E118" s="308" t="s">
        <v>752</v>
      </c>
      <c r="F118" s="321">
        <v>520</v>
      </c>
      <c r="G118" s="349">
        <v>40613</v>
      </c>
      <c r="H118" s="306"/>
      <c r="I118" s="306">
        <f>H118/G118*100</f>
        <v>0</v>
      </c>
    </row>
    <row r="119" spans="1:9" ht="49.5" customHeight="1" hidden="1">
      <c r="A119" s="352" t="s">
        <v>754</v>
      </c>
      <c r="B119" s="308" t="s">
        <v>683</v>
      </c>
      <c r="C119" s="308" t="s">
        <v>468</v>
      </c>
      <c r="D119" s="308" t="s">
        <v>753</v>
      </c>
      <c r="E119" s="308" t="s">
        <v>752</v>
      </c>
      <c r="F119" s="321">
        <v>520</v>
      </c>
      <c r="G119" s="349">
        <v>-40613</v>
      </c>
      <c r="H119" s="306"/>
      <c r="I119" s="306">
        <f>H119/G119*100</f>
        <v>0</v>
      </c>
    </row>
    <row r="120" spans="1:9" ht="15" customHeight="1">
      <c r="A120" s="352" t="s">
        <v>751</v>
      </c>
      <c r="B120" s="308" t="s">
        <v>683</v>
      </c>
      <c r="C120" s="308" t="s">
        <v>468</v>
      </c>
      <c r="D120" s="308" t="s">
        <v>456</v>
      </c>
      <c r="E120" s="308" t="s">
        <v>750</v>
      </c>
      <c r="F120" s="308" t="s">
        <v>524</v>
      </c>
      <c r="G120" s="349">
        <v>1800</v>
      </c>
      <c r="H120" s="306">
        <v>23</v>
      </c>
      <c r="I120" s="306">
        <f>H120/G120*100</f>
        <v>1.277777777777778</v>
      </c>
    </row>
    <row r="121" spans="1:9" ht="15" customHeight="1">
      <c r="A121" s="312" t="s">
        <v>451</v>
      </c>
      <c r="B121" s="308" t="s">
        <v>683</v>
      </c>
      <c r="C121" s="308" t="s">
        <v>468</v>
      </c>
      <c r="D121" s="308" t="s">
        <v>452</v>
      </c>
      <c r="E121" s="308" t="s">
        <v>500</v>
      </c>
      <c r="F121" s="308" t="s">
        <v>480</v>
      </c>
      <c r="G121" s="349">
        <f>G123</f>
        <v>182.9</v>
      </c>
      <c r="H121" s="349">
        <f>H123</f>
        <v>0</v>
      </c>
      <c r="I121" s="306">
        <f>H121/G121*100</f>
        <v>0</v>
      </c>
    </row>
    <row r="122" spans="1:9" ht="37.5" customHeight="1">
      <c r="A122" s="313" t="s">
        <v>746</v>
      </c>
      <c r="B122" s="308" t="s">
        <v>683</v>
      </c>
      <c r="C122" s="308" t="s">
        <v>468</v>
      </c>
      <c r="D122" s="308" t="s">
        <v>452</v>
      </c>
      <c r="E122" s="308" t="s">
        <v>745</v>
      </c>
      <c r="F122" s="308" t="s">
        <v>480</v>
      </c>
      <c r="G122" s="349">
        <f>G123</f>
        <v>182.9</v>
      </c>
      <c r="H122" s="349">
        <f>H123</f>
        <v>0</v>
      </c>
      <c r="I122" s="306">
        <f>H122/G122*100</f>
        <v>0</v>
      </c>
    </row>
    <row r="123" spans="1:9" ht="49.5" customHeight="1">
      <c r="A123" s="327" t="s">
        <v>749</v>
      </c>
      <c r="B123" s="308" t="s">
        <v>683</v>
      </c>
      <c r="C123" s="308" t="s">
        <v>468</v>
      </c>
      <c r="D123" s="308" t="s">
        <v>452</v>
      </c>
      <c r="E123" s="308" t="s">
        <v>748</v>
      </c>
      <c r="F123" s="308" t="s">
        <v>480</v>
      </c>
      <c r="G123" s="349">
        <f>G124</f>
        <v>182.9</v>
      </c>
      <c r="H123" s="349">
        <f>H124</f>
        <v>0</v>
      </c>
      <c r="I123" s="306">
        <f>H123/G123*100</f>
        <v>0</v>
      </c>
    </row>
    <row r="124" spans="1:9" ht="37.5" customHeight="1">
      <c r="A124" s="313" t="s">
        <v>479</v>
      </c>
      <c r="B124" s="308" t="s">
        <v>683</v>
      </c>
      <c r="C124" s="308" t="s">
        <v>468</v>
      </c>
      <c r="D124" s="308" t="s">
        <v>452</v>
      </c>
      <c r="E124" s="308" t="s">
        <v>748</v>
      </c>
      <c r="F124" s="308" t="s">
        <v>476</v>
      </c>
      <c r="G124" s="349">
        <v>182.9</v>
      </c>
      <c r="H124" s="306">
        <v>0</v>
      </c>
      <c r="I124" s="306">
        <f>H124/G124*100</f>
        <v>0</v>
      </c>
    </row>
    <row r="125" spans="1:9" ht="28.5" customHeight="1">
      <c r="A125" s="140" t="s">
        <v>747</v>
      </c>
      <c r="B125" s="318" t="s">
        <v>738</v>
      </c>
      <c r="C125" s="314"/>
      <c r="D125" s="314"/>
      <c r="E125" s="314"/>
      <c r="F125" s="314"/>
      <c r="G125" s="302">
        <f>G126+G134</f>
        <v>31117.9</v>
      </c>
      <c r="H125" s="302">
        <f>H126+H134</f>
        <v>12519</v>
      </c>
      <c r="I125" s="120">
        <f>H125/G125*100</f>
        <v>40.23086390791153</v>
      </c>
    </row>
    <row r="126" spans="1:9" ht="15">
      <c r="A126" s="312" t="s">
        <v>646</v>
      </c>
      <c r="B126" s="308" t="s">
        <v>738</v>
      </c>
      <c r="C126" s="308" t="s">
        <v>468</v>
      </c>
      <c r="D126" s="308" t="s">
        <v>520</v>
      </c>
      <c r="E126" s="308" t="s">
        <v>500</v>
      </c>
      <c r="F126" s="308" t="s">
        <v>480</v>
      </c>
      <c r="G126" s="349">
        <f>G127</f>
        <v>10925.9</v>
      </c>
      <c r="H126" s="349">
        <f>H127</f>
        <v>5206</v>
      </c>
      <c r="I126" s="306">
        <f>H126/G126*100</f>
        <v>47.64824865686122</v>
      </c>
    </row>
    <row r="127" spans="1:9" ht="15">
      <c r="A127" s="312" t="s">
        <v>451</v>
      </c>
      <c r="B127" s="308" t="s">
        <v>738</v>
      </c>
      <c r="C127" s="308" t="s">
        <v>468</v>
      </c>
      <c r="D127" s="308" t="s">
        <v>452</v>
      </c>
      <c r="E127" s="308" t="s">
        <v>500</v>
      </c>
      <c r="F127" s="308" t="s">
        <v>480</v>
      </c>
      <c r="G127" s="349">
        <f>G128+G131</f>
        <v>10925.9</v>
      </c>
      <c r="H127" s="349">
        <f>H128+H131</f>
        <v>5206</v>
      </c>
      <c r="I127" s="306">
        <f>H127/G127*100</f>
        <v>47.64824865686122</v>
      </c>
    </row>
    <row r="128" spans="1:9" ht="75.75" customHeight="1">
      <c r="A128" s="313" t="s">
        <v>499</v>
      </c>
      <c r="B128" s="308" t="s">
        <v>738</v>
      </c>
      <c r="C128" s="308" t="s">
        <v>468</v>
      </c>
      <c r="D128" s="308" t="s">
        <v>452</v>
      </c>
      <c r="E128" s="308" t="s">
        <v>498</v>
      </c>
      <c r="F128" s="308" t="s">
        <v>480</v>
      </c>
      <c r="G128" s="349">
        <f>G129</f>
        <v>9368.9</v>
      </c>
      <c r="H128" s="349">
        <f>H129</f>
        <v>4399.7</v>
      </c>
      <c r="I128" s="306">
        <f>H128/G128*100</f>
        <v>46.96068908836683</v>
      </c>
    </row>
    <row r="129" spans="1:9" ht="15">
      <c r="A129" s="313" t="s">
        <v>497</v>
      </c>
      <c r="B129" s="308" t="s">
        <v>738</v>
      </c>
      <c r="C129" s="308" t="s">
        <v>468</v>
      </c>
      <c r="D129" s="308" t="s">
        <v>452</v>
      </c>
      <c r="E129" s="308" t="s">
        <v>496</v>
      </c>
      <c r="F129" s="308" t="s">
        <v>480</v>
      </c>
      <c r="G129" s="349">
        <f>G130</f>
        <v>9368.9</v>
      </c>
      <c r="H129" s="349">
        <f>H130</f>
        <v>4399.7</v>
      </c>
      <c r="I129" s="306">
        <f>H129/G129*100</f>
        <v>46.96068908836683</v>
      </c>
    </row>
    <row r="130" spans="1:9" ht="33" customHeight="1">
      <c r="A130" s="313" t="s">
        <v>479</v>
      </c>
      <c r="B130" s="308" t="s">
        <v>738</v>
      </c>
      <c r="C130" s="308" t="s">
        <v>468</v>
      </c>
      <c r="D130" s="308" t="s">
        <v>452</v>
      </c>
      <c r="E130" s="308" t="s">
        <v>496</v>
      </c>
      <c r="F130" s="308" t="s">
        <v>476</v>
      </c>
      <c r="G130" s="349">
        <v>9368.9</v>
      </c>
      <c r="H130" s="306">
        <v>4399.7</v>
      </c>
      <c r="I130" s="306">
        <f>H130/G130*100</f>
        <v>46.96068908836683</v>
      </c>
    </row>
    <row r="131" spans="1:9" ht="47.25" customHeight="1">
      <c r="A131" s="313" t="s">
        <v>746</v>
      </c>
      <c r="B131" s="308" t="s">
        <v>738</v>
      </c>
      <c r="C131" s="308" t="s">
        <v>468</v>
      </c>
      <c r="D131" s="308" t="s">
        <v>452</v>
      </c>
      <c r="E131" s="308" t="s">
        <v>745</v>
      </c>
      <c r="F131" s="308" t="s">
        <v>480</v>
      </c>
      <c r="G131" s="349">
        <f>G132</f>
        <v>1557</v>
      </c>
      <c r="H131" s="349">
        <f>H132</f>
        <v>806.3</v>
      </c>
      <c r="I131" s="306">
        <f>H131/G131*100</f>
        <v>51.78548490687219</v>
      </c>
    </row>
    <row r="132" spans="1:9" ht="17.25" customHeight="1">
      <c r="A132" s="312" t="s">
        <v>744</v>
      </c>
      <c r="B132" s="308" t="s">
        <v>738</v>
      </c>
      <c r="C132" s="308" t="s">
        <v>468</v>
      </c>
      <c r="D132" s="308" t="s">
        <v>452</v>
      </c>
      <c r="E132" s="308" t="s">
        <v>743</v>
      </c>
      <c r="F132" s="308" t="s">
        <v>480</v>
      </c>
      <c r="G132" s="349">
        <f>G133</f>
        <v>1557</v>
      </c>
      <c r="H132" s="349">
        <f>H133</f>
        <v>806.3</v>
      </c>
      <c r="I132" s="306">
        <f>H132/G132*100</f>
        <v>51.78548490687219</v>
      </c>
    </row>
    <row r="133" spans="1:9" ht="32.25" customHeight="1">
      <c r="A133" s="313" t="s">
        <v>479</v>
      </c>
      <c r="B133" s="308" t="s">
        <v>738</v>
      </c>
      <c r="C133" s="308" t="s">
        <v>468</v>
      </c>
      <c r="D133" s="308" t="s">
        <v>452</v>
      </c>
      <c r="E133" s="308" t="s">
        <v>743</v>
      </c>
      <c r="F133" s="308" t="s">
        <v>476</v>
      </c>
      <c r="G133" s="349">
        <v>1557</v>
      </c>
      <c r="H133" s="306">
        <v>806.3</v>
      </c>
      <c r="I133" s="306">
        <f>H133/G133*100</f>
        <v>51.78548490687219</v>
      </c>
    </row>
    <row r="134" spans="1:9" ht="25.5" customHeight="1">
      <c r="A134" s="312" t="s">
        <v>566</v>
      </c>
      <c r="B134" s="308" t="s">
        <v>738</v>
      </c>
      <c r="C134" s="308" t="s">
        <v>387</v>
      </c>
      <c r="D134" s="308" t="s">
        <v>520</v>
      </c>
      <c r="E134" s="308" t="s">
        <v>500</v>
      </c>
      <c r="F134" s="308" t="s">
        <v>480</v>
      </c>
      <c r="G134" s="307">
        <f>G135</f>
        <v>20192</v>
      </c>
      <c r="H134" s="307">
        <f>H135</f>
        <v>7313</v>
      </c>
      <c r="I134" s="306">
        <f>H134/G134*100</f>
        <v>36.217313787638666</v>
      </c>
    </row>
    <row r="135" spans="1:9" ht="26.25" customHeight="1">
      <c r="A135" s="312" t="s">
        <v>742</v>
      </c>
      <c r="B135" s="308" t="s">
        <v>738</v>
      </c>
      <c r="C135" s="308" t="s">
        <v>387</v>
      </c>
      <c r="D135" s="308" t="s">
        <v>383</v>
      </c>
      <c r="E135" s="308" t="s">
        <v>500</v>
      </c>
      <c r="F135" s="308" t="s">
        <v>480</v>
      </c>
      <c r="G135" s="307">
        <f>G136+G138</f>
        <v>20192</v>
      </c>
      <c r="H135" s="307">
        <f>H136+H138</f>
        <v>7313</v>
      </c>
      <c r="I135" s="306">
        <f>H135/G135*100</f>
        <v>36.217313787638666</v>
      </c>
    </row>
    <row r="136" spans="1:9" ht="92.25" customHeight="1">
      <c r="A136" s="312" t="s">
        <v>741</v>
      </c>
      <c r="B136" s="308" t="s">
        <v>738</v>
      </c>
      <c r="C136" s="308" t="s">
        <v>387</v>
      </c>
      <c r="D136" s="308" t="s">
        <v>383</v>
      </c>
      <c r="E136" s="308" t="s">
        <v>740</v>
      </c>
      <c r="F136" s="308" t="s">
        <v>480</v>
      </c>
      <c r="G136" s="307">
        <f>G137</f>
        <v>17066</v>
      </c>
      <c r="H136" s="307">
        <f>H137</f>
        <v>4187.7</v>
      </c>
      <c r="I136" s="306">
        <f>H136/G136*100</f>
        <v>24.538263213406772</v>
      </c>
    </row>
    <row r="137" spans="1:9" ht="28.5" customHeight="1">
      <c r="A137" s="312" t="s">
        <v>557</v>
      </c>
      <c r="B137" s="308" t="s">
        <v>738</v>
      </c>
      <c r="C137" s="308" t="s">
        <v>387</v>
      </c>
      <c r="D137" s="308" t="s">
        <v>383</v>
      </c>
      <c r="E137" s="308" t="s">
        <v>740</v>
      </c>
      <c r="F137" s="308" t="s">
        <v>554</v>
      </c>
      <c r="G137" s="307">
        <v>17066</v>
      </c>
      <c r="H137" s="306">
        <v>4187.7</v>
      </c>
      <c r="I137" s="306">
        <f>H137/G137*100</f>
        <v>24.538263213406772</v>
      </c>
    </row>
    <row r="138" spans="1:9" ht="79.5" customHeight="1">
      <c r="A138" s="327" t="s">
        <v>739</v>
      </c>
      <c r="B138" s="308" t="s">
        <v>738</v>
      </c>
      <c r="C138" s="308" t="s">
        <v>387</v>
      </c>
      <c r="D138" s="308" t="s">
        <v>383</v>
      </c>
      <c r="E138" s="308" t="s">
        <v>737</v>
      </c>
      <c r="F138" s="308" t="s">
        <v>480</v>
      </c>
      <c r="G138" s="307">
        <f>G139</f>
        <v>3126</v>
      </c>
      <c r="H138" s="307">
        <f>H139</f>
        <v>3125.3</v>
      </c>
      <c r="I138" s="306">
        <f>H138/G138*100</f>
        <v>99.97760716570698</v>
      </c>
    </row>
    <row r="139" spans="1:9" ht="28.5" customHeight="1">
      <c r="A139" s="312" t="s">
        <v>557</v>
      </c>
      <c r="B139" s="308" t="s">
        <v>738</v>
      </c>
      <c r="C139" s="308" t="s">
        <v>387</v>
      </c>
      <c r="D139" s="308" t="s">
        <v>383</v>
      </c>
      <c r="E139" s="308" t="s">
        <v>737</v>
      </c>
      <c r="F139" s="308" t="s">
        <v>554</v>
      </c>
      <c r="G139" s="307">
        <v>3126</v>
      </c>
      <c r="H139" s="306">
        <v>3125.3</v>
      </c>
      <c r="I139" s="306">
        <f>H139/G139*100</f>
        <v>99.97760716570698</v>
      </c>
    </row>
    <row r="140" spans="1:9" ht="41.25" customHeight="1">
      <c r="A140" s="140" t="s">
        <v>736</v>
      </c>
      <c r="B140" s="318" t="s">
        <v>734</v>
      </c>
      <c r="C140" s="351"/>
      <c r="D140" s="351"/>
      <c r="E140" s="351"/>
      <c r="F140" s="351"/>
      <c r="G140" s="315">
        <f>G141</f>
        <v>2366</v>
      </c>
      <c r="H140" s="315">
        <f>H141</f>
        <v>1300.3</v>
      </c>
      <c r="I140" s="120">
        <f>H140/G140*100</f>
        <v>54.95773457311919</v>
      </c>
    </row>
    <row r="141" spans="1:9" ht="29.25" customHeight="1">
      <c r="A141" s="312" t="s">
        <v>646</v>
      </c>
      <c r="B141" s="314" t="s">
        <v>734</v>
      </c>
      <c r="C141" s="308" t="s">
        <v>468</v>
      </c>
      <c r="D141" s="308" t="s">
        <v>520</v>
      </c>
      <c r="E141" s="308" t="s">
        <v>500</v>
      </c>
      <c r="F141" s="308" t="s">
        <v>480</v>
      </c>
      <c r="G141" s="307">
        <f>G142</f>
        <v>2366</v>
      </c>
      <c r="H141" s="307">
        <f>H142</f>
        <v>1300.3</v>
      </c>
      <c r="I141" s="306">
        <f>H141/G141*100</f>
        <v>54.95773457311919</v>
      </c>
    </row>
    <row r="142" spans="1:9" ht="57.75" customHeight="1">
      <c r="A142" s="312" t="s">
        <v>457</v>
      </c>
      <c r="B142" s="308" t="s">
        <v>734</v>
      </c>
      <c r="C142" s="308" t="s">
        <v>468</v>
      </c>
      <c r="D142" s="308" t="s">
        <v>458</v>
      </c>
      <c r="E142" s="308" t="s">
        <v>500</v>
      </c>
      <c r="F142" s="308" t="s">
        <v>480</v>
      </c>
      <c r="G142" s="349">
        <f>G143</f>
        <v>2366</v>
      </c>
      <c r="H142" s="349">
        <f>H143</f>
        <v>1300.3</v>
      </c>
      <c r="I142" s="306">
        <f>H142/G142*100</f>
        <v>54.95773457311919</v>
      </c>
    </row>
    <row r="143" spans="1:9" ht="75.75" customHeight="1">
      <c r="A143" s="313" t="s">
        <v>499</v>
      </c>
      <c r="B143" s="308" t="s">
        <v>734</v>
      </c>
      <c r="C143" s="308" t="s">
        <v>468</v>
      </c>
      <c r="D143" s="308" t="s">
        <v>458</v>
      </c>
      <c r="E143" s="308" t="s">
        <v>498</v>
      </c>
      <c r="F143" s="308" t="s">
        <v>480</v>
      </c>
      <c r="G143" s="349">
        <f>G144+G146</f>
        <v>2366</v>
      </c>
      <c r="H143" s="349">
        <f>H144+H146</f>
        <v>1300.3</v>
      </c>
      <c r="I143" s="306">
        <f>H143/G143*100</f>
        <v>54.95773457311919</v>
      </c>
    </row>
    <row r="144" spans="1:9" ht="31.5" customHeight="1">
      <c r="A144" s="313" t="s">
        <v>497</v>
      </c>
      <c r="B144" s="308" t="s">
        <v>734</v>
      </c>
      <c r="C144" s="308" t="s">
        <v>468</v>
      </c>
      <c r="D144" s="308" t="s">
        <v>458</v>
      </c>
      <c r="E144" s="308" t="s">
        <v>496</v>
      </c>
      <c r="F144" s="308" t="s">
        <v>480</v>
      </c>
      <c r="G144" s="349">
        <f>G145</f>
        <v>1096</v>
      </c>
      <c r="H144" s="349">
        <f>H145</f>
        <v>599</v>
      </c>
      <c r="I144" s="306">
        <f>H144/G144*100</f>
        <v>54.653284671532845</v>
      </c>
    </row>
    <row r="145" spans="1:9" ht="39.75" customHeight="1">
      <c r="A145" s="313" t="s">
        <v>479</v>
      </c>
      <c r="B145" s="308" t="s">
        <v>734</v>
      </c>
      <c r="C145" s="308" t="s">
        <v>468</v>
      </c>
      <c r="D145" s="308" t="s">
        <v>458</v>
      </c>
      <c r="E145" s="308" t="s">
        <v>496</v>
      </c>
      <c r="F145" s="308" t="s">
        <v>476</v>
      </c>
      <c r="G145" s="349">
        <v>1096</v>
      </c>
      <c r="H145" s="306">
        <v>599</v>
      </c>
      <c r="I145" s="306">
        <f>H145/G145*100</f>
        <v>54.653284671532845</v>
      </c>
    </row>
    <row r="146" spans="1:9" ht="44.25" customHeight="1">
      <c r="A146" s="324" t="s">
        <v>735</v>
      </c>
      <c r="B146" s="322" t="s">
        <v>734</v>
      </c>
      <c r="C146" s="308" t="s">
        <v>468</v>
      </c>
      <c r="D146" s="308" t="s">
        <v>458</v>
      </c>
      <c r="E146" s="322" t="s">
        <v>733</v>
      </c>
      <c r="F146" s="322" t="s">
        <v>480</v>
      </c>
      <c r="G146" s="350">
        <f>G147</f>
        <v>1270</v>
      </c>
      <c r="H146" s="350">
        <f>H147</f>
        <v>701.3</v>
      </c>
      <c r="I146" s="306">
        <f>H146/G146*100</f>
        <v>55.22047244094488</v>
      </c>
    </row>
    <row r="147" spans="1:9" ht="43.5" customHeight="1">
      <c r="A147" s="324" t="s">
        <v>479</v>
      </c>
      <c r="B147" s="322" t="s">
        <v>734</v>
      </c>
      <c r="C147" s="308" t="s">
        <v>468</v>
      </c>
      <c r="D147" s="308" t="s">
        <v>458</v>
      </c>
      <c r="E147" s="322" t="s">
        <v>733</v>
      </c>
      <c r="F147" s="322" t="s">
        <v>476</v>
      </c>
      <c r="G147" s="350">
        <v>1270</v>
      </c>
      <c r="H147" s="306">
        <v>701.3</v>
      </c>
      <c r="I147" s="306">
        <f>H147/G147*100</f>
        <v>55.22047244094488</v>
      </c>
    </row>
    <row r="148" spans="1:9" ht="28.5">
      <c r="A148" s="140" t="s">
        <v>732</v>
      </c>
      <c r="B148" s="318" t="s">
        <v>656</v>
      </c>
      <c r="C148" s="317"/>
      <c r="D148" s="317"/>
      <c r="E148" s="316"/>
      <c r="F148" s="308"/>
      <c r="G148" s="315">
        <f>G157+G172+G210+G216+G149+G227</f>
        <v>293336.5</v>
      </c>
      <c r="H148" s="315">
        <f>H157+H172+H210+H216+H149+H227</f>
        <v>185593.19999999998</v>
      </c>
      <c r="I148" s="120">
        <f>H148/G148*100</f>
        <v>63.26972606545724</v>
      </c>
    </row>
    <row r="149" spans="1:9" ht="15">
      <c r="A149" s="309" t="s">
        <v>447</v>
      </c>
      <c r="B149" s="308" t="s">
        <v>656</v>
      </c>
      <c r="C149" s="308" t="s">
        <v>450</v>
      </c>
      <c r="D149" s="308" t="s">
        <v>448</v>
      </c>
      <c r="E149" s="308" t="s">
        <v>500</v>
      </c>
      <c r="F149" s="308" t="s">
        <v>480</v>
      </c>
      <c r="G149" s="349">
        <f>G150+G152</f>
        <v>1030.3</v>
      </c>
      <c r="H149" s="349">
        <f>H150+H152</f>
        <v>0</v>
      </c>
      <c r="I149" s="306">
        <f>H149/G149*100</f>
        <v>0</v>
      </c>
    </row>
    <row r="150" spans="1:9" ht="45">
      <c r="A150" s="313" t="s">
        <v>731</v>
      </c>
      <c r="B150" s="308" t="s">
        <v>656</v>
      </c>
      <c r="C150" s="308" t="s">
        <v>450</v>
      </c>
      <c r="D150" s="308" t="s">
        <v>448</v>
      </c>
      <c r="E150" s="308" t="s">
        <v>730</v>
      </c>
      <c r="F150" s="308" t="s">
        <v>480</v>
      </c>
      <c r="G150" s="349">
        <f>G151</f>
        <v>840.3</v>
      </c>
      <c r="H150" s="349">
        <f>H151</f>
        <v>0</v>
      </c>
      <c r="I150" s="306">
        <f>H150/G150*100</f>
        <v>0</v>
      </c>
    </row>
    <row r="151" spans="1:9" ht="30">
      <c r="A151" s="313" t="s">
        <v>479</v>
      </c>
      <c r="B151" s="308" t="s">
        <v>656</v>
      </c>
      <c r="C151" s="308" t="s">
        <v>450</v>
      </c>
      <c r="D151" s="308" t="s">
        <v>448</v>
      </c>
      <c r="E151" s="308" t="s">
        <v>730</v>
      </c>
      <c r="F151" s="308" t="s">
        <v>476</v>
      </c>
      <c r="G151" s="349">
        <v>840.3</v>
      </c>
      <c r="H151" s="306">
        <v>0</v>
      </c>
      <c r="I151" s="306">
        <f>H151/G151*100</f>
        <v>0</v>
      </c>
    </row>
    <row r="152" spans="1:9" ht="30">
      <c r="A152" s="312" t="s">
        <v>531</v>
      </c>
      <c r="B152" s="308" t="s">
        <v>656</v>
      </c>
      <c r="C152" s="308" t="s">
        <v>450</v>
      </c>
      <c r="D152" s="308" t="s">
        <v>448</v>
      </c>
      <c r="E152" s="308" t="s">
        <v>485</v>
      </c>
      <c r="F152" s="308" t="s">
        <v>480</v>
      </c>
      <c r="G152" s="307">
        <f>G153+G155</f>
        <v>190</v>
      </c>
      <c r="H152" s="307">
        <f>H153+H155</f>
        <v>0</v>
      </c>
      <c r="I152" s="306">
        <f>H152/G152*100</f>
        <v>0</v>
      </c>
    </row>
    <row r="153" spans="1:9" ht="30">
      <c r="A153" s="312" t="s">
        <v>575</v>
      </c>
      <c r="B153" s="308" t="s">
        <v>656</v>
      </c>
      <c r="C153" s="308" t="s">
        <v>450</v>
      </c>
      <c r="D153" s="308" t="s">
        <v>448</v>
      </c>
      <c r="E153" s="347" t="s">
        <v>574</v>
      </c>
      <c r="F153" s="308" t="s">
        <v>480</v>
      </c>
      <c r="G153" s="307">
        <f>G154</f>
        <v>90</v>
      </c>
      <c r="H153" s="307">
        <f>H154</f>
        <v>0</v>
      </c>
      <c r="I153" s="306">
        <f>H153/G153*100</f>
        <v>0</v>
      </c>
    </row>
    <row r="154" spans="1:9" ht="30">
      <c r="A154" s="348" t="s">
        <v>479</v>
      </c>
      <c r="B154" s="328" t="s">
        <v>656</v>
      </c>
      <c r="C154" s="308" t="s">
        <v>450</v>
      </c>
      <c r="D154" s="308" t="s">
        <v>448</v>
      </c>
      <c r="E154" s="347" t="s">
        <v>574</v>
      </c>
      <c r="F154" s="308" t="s">
        <v>476</v>
      </c>
      <c r="G154" s="307">
        <v>90</v>
      </c>
      <c r="H154" s="306">
        <v>0</v>
      </c>
      <c r="I154" s="306">
        <f>H154/G154*100</f>
        <v>0</v>
      </c>
    </row>
    <row r="155" spans="1:9" ht="30">
      <c r="A155" s="348" t="s">
        <v>251</v>
      </c>
      <c r="B155" s="328" t="s">
        <v>656</v>
      </c>
      <c r="C155" s="308" t="s">
        <v>450</v>
      </c>
      <c r="D155" s="308" t="s">
        <v>448</v>
      </c>
      <c r="E155" s="347" t="s">
        <v>729</v>
      </c>
      <c r="F155" s="308" t="s">
        <v>480</v>
      </c>
      <c r="G155" s="307">
        <f>G156</f>
        <v>100</v>
      </c>
      <c r="H155" s="307">
        <f>H156</f>
        <v>0</v>
      </c>
      <c r="I155" s="306">
        <f>H155/G155*100</f>
        <v>0</v>
      </c>
    </row>
    <row r="156" spans="1:9" ht="30">
      <c r="A156" s="348" t="s">
        <v>479</v>
      </c>
      <c r="B156" s="328" t="s">
        <v>656</v>
      </c>
      <c r="C156" s="308" t="s">
        <v>450</v>
      </c>
      <c r="D156" s="308" t="s">
        <v>448</v>
      </c>
      <c r="E156" s="347" t="s">
        <v>729</v>
      </c>
      <c r="F156" s="308" t="s">
        <v>476</v>
      </c>
      <c r="G156" s="307">
        <v>100</v>
      </c>
      <c r="H156" s="306">
        <v>0</v>
      </c>
      <c r="I156" s="306">
        <f>H156/G156*100</f>
        <v>0</v>
      </c>
    </row>
    <row r="157" spans="1:9" ht="15">
      <c r="A157" s="312" t="s">
        <v>651</v>
      </c>
      <c r="B157" s="308" t="s">
        <v>656</v>
      </c>
      <c r="C157" s="308" t="s">
        <v>444</v>
      </c>
      <c r="D157" s="308" t="s">
        <v>520</v>
      </c>
      <c r="E157" s="308" t="s">
        <v>500</v>
      </c>
      <c r="F157" s="308" t="s">
        <v>480</v>
      </c>
      <c r="G157" s="307">
        <f>G158+G164+G161</f>
        <v>13820</v>
      </c>
      <c r="H157" s="307">
        <f>H158+H164+H161</f>
        <v>4002.3</v>
      </c>
      <c r="I157" s="306">
        <f>H157/G157*100</f>
        <v>28.960202604920404</v>
      </c>
    </row>
    <row r="158" spans="1:9" ht="15">
      <c r="A158" s="312" t="s">
        <v>728</v>
      </c>
      <c r="B158" s="308" t="s">
        <v>656</v>
      </c>
      <c r="C158" s="308" t="s">
        <v>444</v>
      </c>
      <c r="D158" s="308" t="s">
        <v>442</v>
      </c>
      <c r="E158" s="308" t="s">
        <v>500</v>
      </c>
      <c r="F158" s="308" t="s">
        <v>480</v>
      </c>
      <c r="G158" s="307">
        <f>G159</f>
        <v>110</v>
      </c>
      <c r="H158" s="307">
        <f>H159</f>
        <v>99.4</v>
      </c>
      <c r="I158" s="306">
        <f>H158/G158*100</f>
        <v>90.36363636363637</v>
      </c>
    </row>
    <row r="159" spans="1:9" ht="30">
      <c r="A159" s="312" t="s">
        <v>727</v>
      </c>
      <c r="B159" s="308" t="s">
        <v>656</v>
      </c>
      <c r="C159" s="308" t="s">
        <v>444</v>
      </c>
      <c r="D159" s="308" t="s">
        <v>442</v>
      </c>
      <c r="E159" s="308" t="s">
        <v>725</v>
      </c>
      <c r="F159" s="308" t="s">
        <v>480</v>
      </c>
      <c r="G159" s="307">
        <f>G160</f>
        <v>110</v>
      </c>
      <c r="H159" s="307">
        <f>H160</f>
        <v>99.4</v>
      </c>
      <c r="I159" s="306">
        <f>H159/G159*100</f>
        <v>90.36363636363637</v>
      </c>
    </row>
    <row r="160" spans="1:9" ht="33" customHeight="1">
      <c r="A160" s="312" t="s">
        <v>726</v>
      </c>
      <c r="B160" s="308" t="s">
        <v>656</v>
      </c>
      <c r="C160" s="308" t="s">
        <v>444</v>
      </c>
      <c r="D160" s="308" t="s">
        <v>442</v>
      </c>
      <c r="E160" s="308" t="s">
        <v>725</v>
      </c>
      <c r="F160" s="308" t="s">
        <v>476</v>
      </c>
      <c r="G160" s="307">
        <v>110</v>
      </c>
      <c r="H160" s="306">
        <v>99.4</v>
      </c>
      <c r="I160" s="306">
        <f>H160/G160*100</f>
        <v>90.36363636363637</v>
      </c>
    </row>
    <row r="161" spans="1:9" ht="33" customHeight="1">
      <c r="A161" s="312" t="s">
        <v>439</v>
      </c>
      <c r="B161" s="308" t="s">
        <v>656</v>
      </c>
      <c r="C161" s="308" t="s">
        <v>444</v>
      </c>
      <c r="D161" s="308" t="s">
        <v>440</v>
      </c>
      <c r="E161" s="308" t="s">
        <v>500</v>
      </c>
      <c r="F161" s="308" t="s">
        <v>480</v>
      </c>
      <c r="G161" s="307">
        <f>G162</f>
        <v>1000</v>
      </c>
      <c r="H161" s="307">
        <f>H162</f>
        <v>0</v>
      </c>
      <c r="I161" s="306">
        <f>H161/G161*100</f>
        <v>0</v>
      </c>
    </row>
    <row r="162" spans="1:9" ht="33" customHeight="1">
      <c r="A162" s="312" t="s">
        <v>724</v>
      </c>
      <c r="B162" s="308" t="s">
        <v>656</v>
      </c>
      <c r="C162" s="308" t="s">
        <v>444</v>
      </c>
      <c r="D162" s="308" t="s">
        <v>440</v>
      </c>
      <c r="E162" s="308" t="s">
        <v>723</v>
      </c>
      <c r="F162" s="308" t="s">
        <v>476</v>
      </c>
      <c r="G162" s="307">
        <f>G163</f>
        <v>1000</v>
      </c>
      <c r="H162" s="307">
        <f>H163</f>
        <v>0</v>
      </c>
      <c r="I162" s="306">
        <f>H162/G162*100</f>
        <v>0</v>
      </c>
    </row>
    <row r="163" spans="1:9" ht="33" customHeight="1">
      <c r="A163" s="337" t="s">
        <v>479</v>
      </c>
      <c r="B163" s="333" t="s">
        <v>656</v>
      </c>
      <c r="C163" s="308" t="s">
        <v>444</v>
      </c>
      <c r="D163" s="308" t="s">
        <v>440</v>
      </c>
      <c r="E163" s="308" t="s">
        <v>722</v>
      </c>
      <c r="F163" s="333" t="s">
        <v>476</v>
      </c>
      <c r="G163" s="340">
        <v>1000</v>
      </c>
      <c r="H163" s="306">
        <v>0</v>
      </c>
      <c r="I163" s="306">
        <f>H163/G163*100</f>
        <v>0</v>
      </c>
    </row>
    <row r="164" spans="1:9" ht="21" customHeight="1">
      <c r="A164" s="337" t="s">
        <v>437</v>
      </c>
      <c r="B164" s="333" t="s">
        <v>656</v>
      </c>
      <c r="C164" s="333" t="s">
        <v>444</v>
      </c>
      <c r="D164" s="333" t="s">
        <v>438</v>
      </c>
      <c r="E164" s="308" t="s">
        <v>500</v>
      </c>
      <c r="F164" s="333" t="s">
        <v>480</v>
      </c>
      <c r="G164" s="340">
        <f>G169+G166+G167</f>
        <v>12710</v>
      </c>
      <c r="H164" s="340">
        <f>H169+H166+H167</f>
        <v>3902.9</v>
      </c>
      <c r="I164" s="306">
        <f>H164/G164*100</f>
        <v>30.70731707317073</v>
      </c>
    </row>
    <row r="165" spans="1:9" ht="31.5" customHeight="1">
      <c r="A165" s="337" t="s">
        <v>721</v>
      </c>
      <c r="B165" s="333" t="s">
        <v>656</v>
      </c>
      <c r="C165" s="333" t="s">
        <v>444</v>
      </c>
      <c r="D165" s="333" t="s">
        <v>438</v>
      </c>
      <c r="E165" s="308" t="s">
        <v>720</v>
      </c>
      <c r="F165" s="333" t="s">
        <v>480</v>
      </c>
      <c r="G165" s="340">
        <f>G166</f>
        <v>2729</v>
      </c>
      <c r="H165" s="340">
        <f>H166</f>
        <v>1211.1</v>
      </c>
      <c r="I165" s="306">
        <f>H165/G165*100</f>
        <v>44.37889336753389</v>
      </c>
    </row>
    <row r="166" spans="1:9" ht="36.75" customHeight="1">
      <c r="A166" s="337" t="s">
        <v>479</v>
      </c>
      <c r="B166" s="333" t="s">
        <v>656</v>
      </c>
      <c r="C166" s="333" t="s">
        <v>444</v>
      </c>
      <c r="D166" s="333" t="s">
        <v>438</v>
      </c>
      <c r="E166" s="308" t="s">
        <v>720</v>
      </c>
      <c r="F166" s="333" t="s">
        <v>476</v>
      </c>
      <c r="G166" s="340">
        <v>2729</v>
      </c>
      <c r="H166" s="306">
        <v>1211.1</v>
      </c>
      <c r="I166" s="306">
        <f>H166/G166*100</f>
        <v>44.37889336753389</v>
      </c>
    </row>
    <row r="167" spans="1:9" ht="29.25" customHeight="1">
      <c r="A167" s="327" t="s">
        <v>719</v>
      </c>
      <c r="B167" s="346" t="s">
        <v>656</v>
      </c>
      <c r="C167" s="333" t="s">
        <v>444</v>
      </c>
      <c r="D167" s="333" t="s">
        <v>438</v>
      </c>
      <c r="E167" s="308" t="s">
        <v>718</v>
      </c>
      <c r="F167" s="333" t="s">
        <v>480</v>
      </c>
      <c r="G167" s="340">
        <f>G168</f>
        <v>3604</v>
      </c>
      <c r="H167" s="340">
        <f>H168</f>
        <v>0</v>
      </c>
      <c r="I167" s="306">
        <f>H167/G167*100</f>
        <v>0</v>
      </c>
    </row>
    <row r="168" spans="1:9" ht="36.75" customHeight="1">
      <c r="A168" s="327" t="s">
        <v>479</v>
      </c>
      <c r="B168" s="346" t="s">
        <v>656</v>
      </c>
      <c r="C168" s="333" t="s">
        <v>444</v>
      </c>
      <c r="D168" s="333" t="s">
        <v>438</v>
      </c>
      <c r="E168" s="308" t="s">
        <v>718</v>
      </c>
      <c r="F168" s="333" t="s">
        <v>476</v>
      </c>
      <c r="G168" s="340">
        <v>3604</v>
      </c>
      <c r="H168" s="306">
        <v>0</v>
      </c>
      <c r="I168" s="306">
        <f>H168/G168*100</f>
        <v>0</v>
      </c>
    </row>
    <row r="169" spans="1:9" ht="33" customHeight="1">
      <c r="A169" s="345" t="s">
        <v>531</v>
      </c>
      <c r="B169" s="344" t="s">
        <v>656</v>
      </c>
      <c r="C169" s="333" t="s">
        <v>444</v>
      </c>
      <c r="D169" s="333" t="s">
        <v>438</v>
      </c>
      <c r="E169" s="344" t="s">
        <v>485</v>
      </c>
      <c r="F169" s="344" t="s">
        <v>480</v>
      </c>
      <c r="G169" s="340">
        <f>G170</f>
        <v>6377</v>
      </c>
      <c r="H169" s="340">
        <f>H170</f>
        <v>2691.8</v>
      </c>
      <c r="I169" s="306">
        <f>H169/G169*100</f>
        <v>42.21107103653756</v>
      </c>
    </row>
    <row r="170" spans="1:9" ht="34.5" customHeight="1">
      <c r="A170" s="312" t="s">
        <v>717</v>
      </c>
      <c r="B170" s="344" t="s">
        <v>656</v>
      </c>
      <c r="C170" s="333" t="s">
        <v>444</v>
      </c>
      <c r="D170" s="333" t="s">
        <v>438</v>
      </c>
      <c r="E170" s="344" t="s">
        <v>716</v>
      </c>
      <c r="F170" s="344" t="s">
        <v>480</v>
      </c>
      <c r="G170" s="340">
        <f>G171</f>
        <v>6377</v>
      </c>
      <c r="H170" s="340">
        <f>H171</f>
        <v>2691.8</v>
      </c>
      <c r="I170" s="306">
        <f>H170/G170*100</f>
        <v>42.21107103653756</v>
      </c>
    </row>
    <row r="171" spans="1:9" ht="33.75" customHeight="1">
      <c r="A171" s="343" t="s">
        <v>568</v>
      </c>
      <c r="B171" s="308" t="s">
        <v>656</v>
      </c>
      <c r="C171" s="333" t="s">
        <v>444</v>
      </c>
      <c r="D171" s="333" t="s">
        <v>438</v>
      </c>
      <c r="E171" s="308" t="s">
        <v>716</v>
      </c>
      <c r="F171" s="308" t="s">
        <v>476</v>
      </c>
      <c r="G171" s="340">
        <v>6377</v>
      </c>
      <c r="H171" s="306">
        <v>2691.8</v>
      </c>
      <c r="I171" s="306">
        <f>H171/G171*100</f>
        <v>42.21107103653756</v>
      </c>
    </row>
    <row r="172" spans="1:9" ht="18.75" customHeight="1">
      <c r="A172" s="312" t="s">
        <v>715</v>
      </c>
      <c r="B172" s="308" t="s">
        <v>656</v>
      </c>
      <c r="C172" s="308" t="s">
        <v>434</v>
      </c>
      <c r="D172" s="308" t="s">
        <v>520</v>
      </c>
      <c r="E172" s="308" t="s">
        <v>500</v>
      </c>
      <c r="F172" s="308" t="s">
        <v>480</v>
      </c>
      <c r="G172" s="307">
        <f>G173+G187+G199+G184</f>
        <v>264646.3</v>
      </c>
      <c r="H172" s="307">
        <f>H173+H187+H199+H184</f>
        <v>173655.6</v>
      </c>
      <c r="I172" s="306">
        <f>H172/G172*100</f>
        <v>65.61799654860091</v>
      </c>
    </row>
    <row r="173" spans="1:9" ht="20.25" customHeight="1">
      <c r="A173" s="312" t="s">
        <v>431</v>
      </c>
      <c r="B173" s="308" t="s">
        <v>656</v>
      </c>
      <c r="C173" s="308" t="s">
        <v>434</v>
      </c>
      <c r="D173" s="308" t="s">
        <v>432</v>
      </c>
      <c r="E173" s="308" t="s">
        <v>500</v>
      </c>
      <c r="F173" s="308" t="s">
        <v>480</v>
      </c>
      <c r="G173" s="307">
        <f>G179+G174+G177</f>
        <v>19686.2</v>
      </c>
      <c r="H173" s="307">
        <f>H179+H174+H177</f>
        <v>730.8</v>
      </c>
      <c r="I173" s="306">
        <f>H173/G173*100</f>
        <v>3.7122451260273692</v>
      </c>
    </row>
    <row r="174" spans="1:9" ht="20.25" customHeight="1">
      <c r="A174" s="312" t="s">
        <v>714</v>
      </c>
      <c r="B174" s="308" t="s">
        <v>656</v>
      </c>
      <c r="C174" s="308" t="s">
        <v>434</v>
      </c>
      <c r="D174" s="308" t="s">
        <v>432</v>
      </c>
      <c r="E174" s="308" t="s">
        <v>713</v>
      </c>
      <c r="F174" s="308" t="s">
        <v>480</v>
      </c>
      <c r="G174" s="307">
        <f>G175</f>
        <v>250</v>
      </c>
      <c r="H174" s="307">
        <f>H175</f>
        <v>0</v>
      </c>
      <c r="I174" s="306">
        <f>H174/G174*100</f>
        <v>0</v>
      </c>
    </row>
    <row r="175" spans="1:9" ht="20.25" customHeight="1">
      <c r="A175" s="312" t="s">
        <v>712</v>
      </c>
      <c r="B175" s="308" t="s">
        <v>656</v>
      </c>
      <c r="C175" s="308" t="s">
        <v>434</v>
      </c>
      <c r="D175" s="308" t="s">
        <v>432</v>
      </c>
      <c r="E175" s="308" t="s">
        <v>711</v>
      </c>
      <c r="F175" s="308" t="s">
        <v>480</v>
      </c>
      <c r="G175" s="307">
        <f>G176</f>
        <v>250</v>
      </c>
      <c r="H175" s="307">
        <f>H176</f>
        <v>0</v>
      </c>
      <c r="I175" s="306">
        <f>H175/G175*100</f>
        <v>0</v>
      </c>
    </row>
    <row r="176" spans="1:9" ht="30" customHeight="1">
      <c r="A176" s="343" t="s">
        <v>568</v>
      </c>
      <c r="B176" s="308" t="s">
        <v>656</v>
      </c>
      <c r="C176" s="308" t="s">
        <v>434</v>
      </c>
      <c r="D176" s="308" t="s">
        <v>432</v>
      </c>
      <c r="E176" s="308" t="s">
        <v>500</v>
      </c>
      <c r="F176" s="308" t="s">
        <v>480</v>
      </c>
      <c r="G176" s="307">
        <v>250</v>
      </c>
      <c r="H176" s="306">
        <v>0</v>
      </c>
      <c r="I176" s="306">
        <f>H176/G176*100</f>
        <v>0</v>
      </c>
    </row>
    <row r="177" spans="1:9" ht="66" customHeight="1">
      <c r="A177" s="327" t="s">
        <v>710</v>
      </c>
      <c r="B177" s="308" t="s">
        <v>656</v>
      </c>
      <c r="C177" s="308" t="s">
        <v>434</v>
      </c>
      <c r="D177" s="308" t="s">
        <v>432</v>
      </c>
      <c r="E177" s="308" t="s">
        <v>708</v>
      </c>
      <c r="F177" s="308" t="s">
        <v>480</v>
      </c>
      <c r="G177" s="307">
        <f>G178</f>
        <v>5353.1</v>
      </c>
      <c r="H177" s="307">
        <f>H178</f>
        <v>0</v>
      </c>
      <c r="I177" s="306">
        <f>H177/G177*100</f>
        <v>0</v>
      </c>
    </row>
    <row r="178" spans="1:9" ht="20.25" customHeight="1">
      <c r="A178" s="327" t="s">
        <v>709</v>
      </c>
      <c r="B178" s="308" t="s">
        <v>656</v>
      </c>
      <c r="C178" s="308" t="s">
        <v>434</v>
      </c>
      <c r="D178" s="308" t="s">
        <v>432</v>
      </c>
      <c r="E178" s="308" t="s">
        <v>708</v>
      </c>
      <c r="F178" s="308" t="s">
        <v>683</v>
      </c>
      <c r="G178" s="307">
        <v>5353.1</v>
      </c>
      <c r="H178" s="306">
        <v>0</v>
      </c>
      <c r="I178" s="306">
        <f>H178/G178*100</f>
        <v>0</v>
      </c>
    </row>
    <row r="179" spans="1:9" ht="30">
      <c r="A179" s="312" t="s">
        <v>584</v>
      </c>
      <c r="B179" s="308" t="s">
        <v>656</v>
      </c>
      <c r="C179" s="308" t="s">
        <v>434</v>
      </c>
      <c r="D179" s="308" t="s">
        <v>432</v>
      </c>
      <c r="E179" s="308" t="s">
        <v>485</v>
      </c>
      <c r="F179" s="308" t="s">
        <v>480</v>
      </c>
      <c r="G179" s="307">
        <f>G180+G181+G182+G183</f>
        <v>14083.1</v>
      </c>
      <c r="H179" s="307">
        <f>H180+H181+H182+H183</f>
        <v>730.8</v>
      </c>
      <c r="I179" s="306">
        <f>H179/G179*100</f>
        <v>5.189198400920252</v>
      </c>
    </row>
    <row r="180" spans="1:9" ht="45">
      <c r="A180" s="312" t="s">
        <v>707</v>
      </c>
      <c r="B180" s="308" t="s">
        <v>656</v>
      </c>
      <c r="C180" s="308" t="s">
        <v>434</v>
      </c>
      <c r="D180" s="308" t="s">
        <v>432</v>
      </c>
      <c r="E180" s="308" t="s">
        <v>706</v>
      </c>
      <c r="F180" s="308" t="s">
        <v>476</v>
      </c>
      <c r="G180" s="340">
        <v>700</v>
      </c>
      <c r="H180" s="306">
        <v>0</v>
      </c>
      <c r="I180" s="306">
        <f>H180/G180*100</f>
        <v>0</v>
      </c>
    </row>
    <row r="181" spans="1:9" ht="48.75" customHeight="1">
      <c r="A181" s="312" t="s">
        <v>682</v>
      </c>
      <c r="B181" s="308" t="s">
        <v>656</v>
      </c>
      <c r="C181" s="308" t="s">
        <v>434</v>
      </c>
      <c r="D181" s="308" t="s">
        <v>432</v>
      </c>
      <c r="E181" s="308" t="s">
        <v>680</v>
      </c>
      <c r="F181" s="308" t="s">
        <v>476</v>
      </c>
      <c r="G181" s="340">
        <v>1688.1</v>
      </c>
      <c r="H181" s="306">
        <v>667.8</v>
      </c>
      <c r="I181" s="306">
        <f>H181/G181*100</f>
        <v>39.55926781588769</v>
      </c>
    </row>
    <row r="182" spans="1:9" ht="39.75" customHeight="1">
      <c r="A182" s="313" t="s">
        <v>705</v>
      </c>
      <c r="B182" s="308" t="s">
        <v>656</v>
      </c>
      <c r="C182" s="308" t="s">
        <v>434</v>
      </c>
      <c r="D182" s="308" t="s">
        <v>432</v>
      </c>
      <c r="E182" s="308" t="s">
        <v>704</v>
      </c>
      <c r="F182" s="308" t="s">
        <v>476</v>
      </c>
      <c r="G182" s="307">
        <v>11563</v>
      </c>
      <c r="H182" s="306">
        <v>63</v>
      </c>
      <c r="I182" s="306">
        <f>H182/G182*100</f>
        <v>0.5448413041598201</v>
      </c>
    </row>
    <row r="183" spans="1:9" ht="96" customHeight="1">
      <c r="A183" s="342" t="s">
        <v>703</v>
      </c>
      <c r="B183" s="308" t="s">
        <v>656</v>
      </c>
      <c r="C183" s="308" t="s">
        <v>434</v>
      </c>
      <c r="D183" s="308" t="s">
        <v>432</v>
      </c>
      <c r="E183" s="308" t="s">
        <v>702</v>
      </c>
      <c r="F183" s="308" t="s">
        <v>476</v>
      </c>
      <c r="G183" s="307">
        <v>132</v>
      </c>
      <c r="H183" s="306">
        <v>0</v>
      </c>
      <c r="I183" s="306">
        <f>H183/G183*100</f>
        <v>0</v>
      </c>
    </row>
    <row r="184" spans="1:9" ht="19.5" customHeight="1">
      <c r="A184" s="326" t="s">
        <v>429</v>
      </c>
      <c r="B184" s="308" t="s">
        <v>656</v>
      </c>
      <c r="C184" s="308" t="s">
        <v>434</v>
      </c>
      <c r="D184" s="308" t="s">
        <v>430</v>
      </c>
      <c r="E184" s="308" t="s">
        <v>500</v>
      </c>
      <c r="F184" s="308" t="s">
        <v>480</v>
      </c>
      <c r="G184" s="307">
        <f>G185</f>
        <v>123707</v>
      </c>
      <c r="H184" s="307">
        <f>H185</f>
        <v>123707</v>
      </c>
      <c r="I184" s="306">
        <f>H184/G184*100</f>
        <v>100</v>
      </c>
    </row>
    <row r="185" spans="1:9" ht="35.25" customHeight="1">
      <c r="A185" s="341" t="s">
        <v>701</v>
      </c>
      <c r="B185" s="308" t="s">
        <v>656</v>
      </c>
      <c r="C185" s="308" t="s">
        <v>434</v>
      </c>
      <c r="D185" s="308" t="s">
        <v>430</v>
      </c>
      <c r="E185" s="317" t="s">
        <v>700</v>
      </c>
      <c r="F185" s="317" t="s">
        <v>480</v>
      </c>
      <c r="G185" s="307">
        <f>G186</f>
        <v>123707</v>
      </c>
      <c r="H185" s="307">
        <f>H186</f>
        <v>123707</v>
      </c>
      <c r="I185" s="306">
        <f>H185/G185*100</f>
        <v>100</v>
      </c>
    </row>
    <row r="186" spans="1:9" ht="34.5" customHeight="1">
      <c r="A186" s="341" t="s">
        <v>479</v>
      </c>
      <c r="B186" s="308" t="s">
        <v>656</v>
      </c>
      <c r="C186" s="308" t="s">
        <v>434</v>
      </c>
      <c r="D186" s="308" t="s">
        <v>430</v>
      </c>
      <c r="E186" s="317" t="s">
        <v>700</v>
      </c>
      <c r="F186" s="317" t="s">
        <v>476</v>
      </c>
      <c r="G186" s="307">
        <v>123707</v>
      </c>
      <c r="H186" s="306">
        <v>123707</v>
      </c>
      <c r="I186" s="306">
        <f>H186/G186*100</f>
        <v>100</v>
      </c>
    </row>
    <row r="187" spans="1:9" ht="15">
      <c r="A187" s="312" t="s">
        <v>427</v>
      </c>
      <c r="B187" s="308" t="s">
        <v>656</v>
      </c>
      <c r="C187" s="308" t="s">
        <v>434</v>
      </c>
      <c r="D187" s="308" t="s">
        <v>428</v>
      </c>
      <c r="E187" s="308" t="s">
        <v>500</v>
      </c>
      <c r="F187" s="308" t="s">
        <v>480</v>
      </c>
      <c r="G187" s="307">
        <f>G188</f>
        <v>58836.100000000006</v>
      </c>
      <c r="H187" s="307">
        <f>H188</f>
        <v>32951.2</v>
      </c>
      <c r="I187" s="306">
        <f>H187/G187*100</f>
        <v>56.00507171617425</v>
      </c>
    </row>
    <row r="188" spans="1:9" ht="15">
      <c r="A188" s="312" t="s">
        <v>427</v>
      </c>
      <c r="B188" s="308" t="s">
        <v>656</v>
      </c>
      <c r="C188" s="308" t="s">
        <v>434</v>
      </c>
      <c r="D188" s="308" t="s">
        <v>428</v>
      </c>
      <c r="E188" s="308" t="s">
        <v>699</v>
      </c>
      <c r="F188" s="308" t="s">
        <v>480</v>
      </c>
      <c r="G188" s="307">
        <f>G189+G191+G193+G195+G197</f>
        <v>58836.100000000006</v>
      </c>
      <c r="H188" s="307">
        <f>H189+H191+H193+H195+H197</f>
        <v>32951.2</v>
      </c>
      <c r="I188" s="306">
        <f>H188/G188*100</f>
        <v>56.00507171617425</v>
      </c>
    </row>
    <row r="189" spans="1:9" ht="15">
      <c r="A189" s="312" t="s">
        <v>698</v>
      </c>
      <c r="B189" s="308" t="s">
        <v>656</v>
      </c>
      <c r="C189" s="308" t="s">
        <v>434</v>
      </c>
      <c r="D189" s="308" t="s">
        <v>428</v>
      </c>
      <c r="E189" s="308" t="s">
        <v>697</v>
      </c>
      <c r="F189" s="308" t="s">
        <v>480</v>
      </c>
      <c r="G189" s="307">
        <f>G190</f>
        <v>13310</v>
      </c>
      <c r="H189" s="307">
        <f>H190</f>
        <v>4008.5</v>
      </c>
      <c r="I189" s="306">
        <f>H189/G189*100</f>
        <v>30.116453794139748</v>
      </c>
    </row>
    <row r="190" spans="1:9" ht="30">
      <c r="A190" s="313" t="s">
        <v>568</v>
      </c>
      <c r="B190" s="308" t="s">
        <v>656</v>
      </c>
      <c r="C190" s="308" t="s">
        <v>434</v>
      </c>
      <c r="D190" s="308" t="s">
        <v>428</v>
      </c>
      <c r="E190" s="308" t="s">
        <v>697</v>
      </c>
      <c r="F190" s="308" t="s">
        <v>476</v>
      </c>
      <c r="G190" s="340">
        <v>13310</v>
      </c>
      <c r="H190" s="306">
        <v>4008.5</v>
      </c>
      <c r="I190" s="306">
        <f>H190/G190*100</f>
        <v>30.116453794139748</v>
      </c>
    </row>
    <row r="191" spans="1:9" ht="15">
      <c r="A191" s="312" t="s">
        <v>696</v>
      </c>
      <c r="B191" s="308" t="s">
        <v>656</v>
      </c>
      <c r="C191" s="308" t="s">
        <v>434</v>
      </c>
      <c r="D191" s="308" t="s">
        <v>428</v>
      </c>
      <c r="E191" s="308" t="s">
        <v>695</v>
      </c>
      <c r="F191" s="308" t="s">
        <v>480</v>
      </c>
      <c r="G191" s="340">
        <f>G192</f>
        <v>2991</v>
      </c>
      <c r="H191" s="340">
        <f>H192</f>
        <v>671.8</v>
      </c>
      <c r="I191" s="306">
        <f>H191/G191*100</f>
        <v>22.46071547977265</v>
      </c>
    </row>
    <row r="192" spans="1:9" ht="30">
      <c r="A192" s="313" t="s">
        <v>568</v>
      </c>
      <c r="B192" s="308" t="s">
        <v>656</v>
      </c>
      <c r="C192" s="308" t="s">
        <v>434</v>
      </c>
      <c r="D192" s="308" t="s">
        <v>428</v>
      </c>
      <c r="E192" s="308" t="s">
        <v>695</v>
      </c>
      <c r="F192" s="308" t="s">
        <v>476</v>
      </c>
      <c r="G192" s="340">
        <v>2991</v>
      </c>
      <c r="H192" s="306">
        <v>671.8</v>
      </c>
      <c r="I192" s="306">
        <f>H192/G192*100</f>
        <v>22.46071547977265</v>
      </c>
    </row>
    <row r="193" spans="1:9" ht="18" customHeight="1">
      <c r="A193" s="312" t="s">
        <v>694</v>
      </c>
      <c r="B193" s="308" t="s">
        <v>656</v>
      </c>
      <c r="C193" s="308" t="s">
        <v>434</v>
      </c>
      <c r="D193" s="308" t="s">
        <v>428</v>
      </c>
      <c r="E193" s="308" t="s">
        <v>693</v>
      </c>
      <c r="F193" s="308" t="s">
        <v>480</v>
      </c>
      <c r="G193" s="307">
        <f>G194</f>
        <v>4536.4</v>
      </c>
      <c r="H193" s="307">
        <f>H194</f>
        <v>2487.2</v>
      </c>
      <c r="I193" s="306">
        <f>H193/G193*100</f>
        <v>54.827616612291685</v>
      </c>
    </row>
    <row r="194" spans="1:9" ht="30">
      <c r="A194" s="313" t="s">
        <v>568</v>
      </c>
      <c r="B194" s="308" t="s">
        <v>656</v>
      </c>
      <c r="C194" s="308" t="s">
        <v>434</v>
      </c>
      <c r="D194" s="308" t="s">
        <v>428</v>
      </c>
      <c r="E194" s="308" t="s">
        <v>693</v>
      </c>
      <c r="F194" s="308" t="s">
        <v>476</v>
      </c>
      <c r="G194" s="307">
        <v>4536.4</v>
      </c>
      <c r="H194" s="306">
        <v>2487.2</v>
      </c>
      <c r="I194" s="306">
        <f>H194/G194*100</f>
        <v>54.827616612291685</v>
      </c>
    </row>
    <row r="195" spans="1:9" ht="30">
      <c r="A195" s="313" t="s">
        <v>692</v>
      </c>
      <c r="B195" s="308" t="s">
        <v>656</v>
      </c>
      <c r="C195" s="308" t="s">
        <v>434</v>
      </c>
      <c r="D195" s="308" t="s">
        <v>428</v>
      </c>
      <c r="E195" s="308" t="s">
        <v>691</v>
      </c>
      <c r="F195" s="308" t="s">
        <v>480</v>
      </c>
      <c r="G195" s="307">
        <f>G196</f>
        <v>21953.7</v>
      </c>
      <c r="H195" s="307">
        <f>H196</f>
        <v>21710.7</v>
      </c>
      <c r="I195" s="306">
        <f>H195/G195*100</f>
        <v>98.89312507686631</v>
      </c>
    </row>
    <row r="196" spans="1:9" ht="30">
      <c r="A196" s="313" t="s">
        <v>568</v>
      </c>
      <c r="B196" s="308" t="s">
        <v>656</v>
      </c>
      <c r="C196" s="308" t="s">
        <v>434</v>
      </c>
      <c r="D196" s="308" t="s">
        <v>428</v>
      </c>
      <c r="E196" s="308" t="s">
        <v>691</v>
      </c>
      <c r="F196" s="308" t="s">
        <v>476</v>
      </c>
      <c r="G196" s="307">
        <v>21953.7</v>
      </c>
      <c r="H196" s="306">
        <v>21710.7</v>
      </c>
      <c r="I196" s="306">
        <f>H196/G196*100</f>
        <v>98.89312507686631</v>
      </c>
    </row>
    <row r="197" spans="1:9" ht="75">
      <c r="A197" s="327" t="s">
        <v>690</v>
      </c>
      <c r="B197" s="308" t="s">
        <v>656</v>
      </c>
      <c r="C197" s="308" t="s">
        <v>434</v>
      </c>
      <c r="D197" s="308" t="s">
        <v>428</v>
      </c>
      <c r="E197" s="308" t="s">
        <v>689</v>
      </c>
      <c r="F197" s="308" t="s">
        <v>480</v>
      </c>
      <c r="G197" s="307">
        <f>G198</f>
        <v>16045</v>
      </c>
      <c r="H197" s="307">
        <f>H198</f>
        <v>4073</v>
      </c>
      <c r="I197" s="306">
        <f>H197/G197*100</f>
        <v>25.384855095045182</v>
      </c>
    </row>
    <row r="198" spans="1:9" ht="15">
      <c r="A198" s="327" t="s">
        <v>657</v>
      </c>
      <c r="B198" s="308" t="s">
        <v>656</v>
      </c>
      <c r="C198" s="308" t="s">
        <v>434</v>
      </c>
      <c r="D198" s="308" t="s">
        <v>428</v>
      </c>
      <c r="E198" s="308" t="s">
        <v>689</v>
      </c>
      <c r="F198" s="308" t="s">
        <v>654</v>
      </c>
      <c r="G198" s="307">
        <v>16045</v>
      </c>
      <c r="H198" s="306">
        <v>4073</v>
      </c>
      <c r="I198" s="306">
        <f>H198/G198*100</f>
        <v>25.384855095045182</v>
      </c>
    </row>
    <row r="199" spans="1:9" ht="30">
      <c r="A199" s="312" t="s">
        <v>688</v>
      </c>
      <c r="B199" s="308" t="s">
        <v>656</v>
      </c>
      <c r="C199" s="308" t="s">
        <v>434</v>
      </c>
      <c r="D199" s="308" t="s">
        <v>426</v>
      </c>
      <c r="E199" s="308" t="s">
        <v>500</v>
      </c>
      <c r="F199" s="308" t="s">
        <v>480</v>
      </c>
      <c r="G199" s="307">
        <f>G207+G203+G200+G205</f>
        <v>62417</v>
      </c>
      <c r="H199" s="307">
        <f>H207+H203+H200+H205</f>
        <v>16266.6</v>
      </c>
      <c r="I199" s="306">
        <f>H199/G199*100</f>
        <v>26.061169232741083</v>
      </c>
    </row>
    <row r="200" spans="1:9" ht="78.75" customHeight="1">
      <c r="A200" s="313" t="s">
        <v>499</v>
      </c>
      <c r="B200" s="308" t="s">
        <v>656</v>
      </c>
      <c r="C200" s="308" t="s">
        <v>434</v>
      </c>
      <c r="D200" s="308" t="s">
        <v>426</v>
      </c>
      <c r="E200" s="308" t="s">
        <v>498</v>
      </c>
      <c r="F200" s="308" t="s">
        <v>480</v>
      </c>
      <c r="G200" s="307">
        <f>G201</f>
        <v>8016.3</v>
      </c>
      <c r="H200" s="307">
        <f>H201</f>
        <v>3276</v>
      </c>
      <c r="I200" s="306">
        <f>H200/G200*100</f>
        <v>40.86673402941506</v>
      </c>
    </row>
    <row r="201" spans="1:9" ht="15">
      <c r="A201" s="313" t="s">
        <v>497</v>
      </c>
      <c r="B201" s="308" t="s">
        <v>656</v>
      </c>
      <c r="C201" s="308" t="s">
        <v>434</v>
      </c>
      <c r="D201" s="308" t="s">
        <v>426</v>
      </c>
      <c r="E201" s="308" t="s">
        <v>496</v>
      </c>
      <c r="F201" s="308" t="s">
        <v>480</v>
      </c>
      <c r="G201" s="307">
        <f>G202</f>
        <v>8016.3</v>
      </c>
      <c r="H201" s="306">
        <v>3276</v>
      </c>
      <c r="I201" s="306">
        <f>H201/G201*100</f>
        <v>40.86673402941506</v>
      </c>
    </row>
    <row r="202" spans="1:9" ht="30">
      <c r="A202" s="313" t="s">
        <v>568</v>
      </c>
      <c r="B202" s="308" t="s">
        <v>656</v>
      </c>
      <c r="C202" s="308" t="s">
        <v>434</v>
      </c>
      <c r="D202" s="308" t="s">
        <v>426</v>
      </c>
      <c r="E202" s="308" t="s">
        <v>496</v>
      </c>
      <c r="F202" s="308" t="s">
        <v>476</v>
      </c>
      <c r="G202" s="307">
        <v>8016.3</v>
      </c>
      <c r="H202" s="306">
        <v>3276</v>
      </c>
      <c r="I202" s="306">
        <f>H202/G202*100</f>
        <v>40.86673402941506</v>
      </c>
    </row>
    <row r="203" spans="1:9" ht="36.75" customHeight="1">
      <c r="A203" s="339" t="s">
        <v>517</v>
      </c>
      <c r="B203" s="308" t="s">
        <v>656</v>
      </c>
      <c r="C203" s="308" t="s">
        <v>434</v>
      </c>
      <c r="D203" s="308" t="s">
        <v>426</v>
      </c>
      <c r="E203" s="317" t="s">
        <v>687</v>
      </c>
      <c r="F203" s="317" t="s">
        <v>480</v>
      </c>
      <c r="G203" s="338">
        <f>G204</f>
        <v>4127.1</v>
      </c>
      <c r="H203" s="338">
        <f>H204</f>
        <v>1470.6</v>
      </c>
      <c r="I203" s="306">
        <f>H203/G203*100</f>
        <v>35.632768772261386</v>
      </c>
    </row>
    <row r="204" spans="1:9" ht="34.5" customHeight="1">
      <c r="A204" s="339" t="s">
        <v>502</v>
      </c>
      <c r="B204" s="308" t="s">
        <v>656</v>
      </c>
      <c r="C204" s="308" t="s">
        <v>434</v>
      </c>
      <c r="D204" s="308" t="s">
        <v>426</v>
      </c>
      <c r="E204" s="317" t="s">
        <v>687</v>
      </c>
      <c r="F204" s="317" t="s">
        <v>487</v>
      </c>
      <c r="G204" s="338">
        <v>4127.1</v>
      </c>
      <c r="H204" s="306">
        <v>1470.6</v>
      </c>
      <c r="I204" s="306">
        <f>H204/G204*100</f>
        <v>35.632768772261386</v>
      </c>
    </row>
    <row r="205" spans="1:9" ht="45.75" customHeight="1">
      <c r="A205" s="339" t="s">
        <v>686</v>
      </c>
      <c r="B205" s="308" t="s">
        <v>656</v>
      </c>
      <c r="C205" s="308" t="s">
        <v>434</v>
      </c>
      <c r="D205" s="308" t="s">
        <v>426</v>
      </c>
      <c r="E205" s="317" t="s">
        <v>684</v>
      </c>
      <c r="F205" s="317" t="s">
        <v>480</v>
      </c>
      <c r="G205" s="338">
        <f>G206</f>
        <v>18472.7</v>
      </c>
      <c r="H205" s="338">
        <f>H206</f>
        <v>0</v>
      </c>
      <c r="I205" s="306">
        <f>H205/G205*100</f>
        <v>0</v>
      </c>
    </row>
    <row r="206" spans="1:9" ht="45.75" customHeight="1">
      <c r="A206" s="339" t="s">
        <v>685</v>
      </c>
      <c r="B206" s="308" t="s">
        <v>656</v>
      </c>
      <c r="C206" s="308" t="s">
        <v>434</v>
      </c>
      <c r="D206" s="308" t="s">
        <v>426</v>
      </c>
      <c r="E206" s="317" t="s">
        <v>684</v>
      </c>
      <c r="F206" s="317" t="s">
        <v>683</v>
      </c>
      <c r="G206" s="338">
        <v>18472.7</v>
      </c>
      <c r="H206" s="306">
        <v>0</v>
      </c>
      <c r="I206" s="306">
        <f>H206/G206*100</f>
        <v>0</v>
      </c>
    </row>
    <row r="207" spans="1:9" ht="36.75" customHeight="1">
      <c r="A207" s="312" t="s">
        <v>584</v>
      </c>
      <c r="B207" s="308" t="s">
        <v>656</v>
      </c>
      <c r="C207" s="308" t="s">
        <v>434</v>
      </c>
      <c r="D207" s="308" t="s">
        <v>426</v>
      </c>
      <c r="E207" s="308" t="s">
        <v>485</v>
      </c>
      <c r="F207" s="308" t="s">
        <v>480</v>
      </c>
      <c r="G207" s="307">
        <f>G208</f>
        <v>31800.9</v>
      </c>
      <c r="H207" s="307">
        <f>H208</f>
        <v>11520</v>
      </c>
      <c r="I207" s="306">
        <f>H207/G207*100</f>
        <v>36.225389847457144</v>
      </c>
    </row>
    <row r="208" spans="1:9" ht="45">
      <c r="A208" s="312" t="s">
        <v>682</v>
      </c>
      <c r="B208" s="308" t="s">
        <v>656</v>
      </c>
      <c r="C208" s="308" t="s">
        <v>434</v>
      </c>
      <c r="D208" s="308" t="s">
        <v>426</v>
      </c>
      <c r="E208" s="308" t="s">
        <v>680</v>
      </c>
      <c r="F208" s="308" t="s">
        <v>476</v>
      </c>
      <c r="G208" s="307">
        <v>31800.9</v>
      </c>
      <c r="H208" s="306">
        <v>11520</v>
      </c>
      <c r="I208" s="306">
        <f>H208/G208*100</f>
        <v>36.225389847457144</v>
      </c>
    </row>
    <row r="209" spans="1:9" ht="30">
      <c r="A209" s="312" t="s">
        <v>681</v>
      </c>
      <c r="B209" s="308" t="s">
        <v>656</v>
      </c>
      <c r="C209" s="308" t="s">
        <v>434</v>
      </c>
      <c r="D209" s="308" t="s">
        <v>426</v>
      </c>
      <c r="E209" s="308" t="s">
        <v>680</v>
      </c>
      <c r="F209" s="308" t="s">
        <v>476</v>
      </c>
      <c r="G209" s="307">
        <v>2900</v>
      </c>
      <c r="H209" s="306">
        <v>2900</v>
      </c>
      <c r="I209" s="306">
        <f>H209/G209*100</f>
        <v>100</v>
      </c>
    </row>
    <row r="210" spans="1:9" ht="15">
      <c r="A210" s="312" t="s">
        <v>679</v>
      </c>
      <c r="B210" s="308" t="s">
        <v>656</v>
      </c>
      <c r="C210" s="308" t="s">
        <v>424</v>
      </c>
      <c r="D210" s="308" t="s">
        <v>520</v>
      </c>
      <c r="E210" s="308" t="s">
        <v>500</v>
      </c>
      <c r="F210" s="308" t="s">
        <v>480</v>
      </c>
      <c r="G210" s="307">
        <f>G211</f>
        <v>1264</v>
      </c>
      <c r="H210" s="307">
        <f>H211</f>
        <v>1050.4</v>
      </c>
      <c r="I210" s="306">
        <f>H210/G210*100</f>
        <v>83.10126582278482</v>
      </c>
    </row>
    <row r="211" spans="1:9" ht="15">
      <c r="A211" s="312" t="s">
        <v>678</v>
      </c>
      <c r="B211" s="308" t="s">
        <v>656</v>
      </c>
      <c r="C211" s="308" t="s">
        <v>424</v>
      </c>
      <c r="D211" s="308" t="s">
        <v>422</v>
      </c>
      <c r="E211" s="308" t="s">
        <v>500</v>
      </c>
      <c r="F211" s="308" t="s">
        <v>480</v>
      </c>
      <c r="G211" s="307">
        <f>G212+G214</f>
        <v>1264</v>
      </c>
      <c r="H211" s="307">
        <f>H212+H214</f>
        <v>1050.4</v>
      </c>
      <c r="I211" s="306">
        <f>H211/G211*100</f>
        <v>83.10126582278482</v>
      </c>
    </row>
    <row r="212" spans="1:9" ht="14.25" customHeight="1">
      <c r="A212" s="312" t="s">
        <v>677</v>
      </c>
      <c r="B212" s="308" t="s">
        <v>656</v>
      </c>
      <c r="C212" s="308" t="s">
        <v>424</v>
      </c>
      <c r="D212" s="308" t="s">
        <v>422</v>
      </c>
      <c r="E212" s="308" t="s">
        <v>676</v>
      </c>
      <c r="F212" s="308" t="s">
        <v>480</v>
      </c>
      <c r="G212" s="307">
        <f>G213</f>
        <v>102</v>
      </c>
      <c r="H212" s="307">
        <f>H213</f>
        <v>10</v>
      </c>
      <c r="I212" s="306">
        <f>H212/G212*100</f>
        <v>9.803921568627452</v>
      </c>
    </row>
    <row r="213" spans="1:9" ht="29.25" customHeight="1">
      <c r="A213" s="312" t="s">
        <v>568</v>
      </c>
      <c r="B213" s="308" t="s">
        <v>656</v>
      </c>
      <c r="C213" s="308" t="s">
        <v>424</v>
      </c>
      <c r="D213" s="308" t="s">
        <v>422</v>
      </c>
      <c r="E213" s="308" t="s">
        <v>676</v>
      </c>
      <c r="F213" s="308" t="s">
        <v>476</v>
      </c>
      <c r="G213" s="307">
        <v>102</v>
      </c>
      <c r="H213" s="306">
        <v>10</v>
      </c>
      <c r="I213" s="306">
        <f>H213/G213*100</f>
        <v>9.803921568627452</v>
      </c>
    </row>
    <row r="214" spans="1:9" ht="15" customHeight="1">
      <c r="A214" s="312" t="s">
        <v>675</v>
      </c>
      <c r="B214" s="308" t="s">
        <v>656</v>
      </c>
      <c r="C214" s="308" t="s">
        <v>424</v>
      </c>
      <c r="D214" s="308" t="s">
        <v>422</v>
      </c>
      <c r="E214" s="308" t="s">
        <v>674</v>
      </c>
      <c r="F214" s="308" t="s">
        <v>480</v>
      </c>
      <c r="G214" s="307">
        <f>G215</f>
        <v>1162</v>
      </c>
      <c r="H214" s="307">
        <f>H215</f>
        <v>1040.4</v>
      </c>
      <c r="I214" s="306">
        <f>H214/G214*100</f>
        <v>89.53528399311533</v>
      </c>
    </row>
    <row r="215" spans="1:9" ht="38.25" customHeight="1">
      <c r="A215" s="313" t="s">
        <v>568</v>
      </c>
      <c r="B215" s="308" t="s">
        <v>656</v>
      </c>
      <c r="C215" s="308" t="s">
        <v>424</v>
      </c>
      <c r="D215" s="308" t="s">
        <v>422</v>
      </c>
      <c r="E215" s="308" t="s">
        <v>674</v>
      </c>
      <c r="F215" s="308" t="s">
        <v>476</v>
      </c>
      <c r="G215" s="307">
        <v>1162</v>
      </c>
      <c r="H215" s="306">
        <v>1040.4</v>
      </c>
      <c r="I215" s="306">
        <f>H215/G215*100</f>
        <v>89.53528399311533</v>
      </c>
    </row>
    <row r="216" spans="1:9" ht="15" customHeight="1">
      <c r="A216" s="312" t="s">
        <v>382</v>
      </c>
      <c r="B216" s="308" t="s">
        <v>656</v>
      </c>
      <c r="C216" s="308" t="s">
        <v>387</v>
      </c>
      <c r="D216" s="308" t="s">
        <v>383</v>
      </c>
      <c r="E216" s="308" t="s">
        <v>500</v>
      </c>
      <c r="F216" s="308" t="s">
        <v>480</v>
      </c>
      <c r="G216" s="307">
        <f>G222+G223+G218+G220</f>
        <v>11064.9</v>
      </c>
      <c r="H216" s="307">
        <f>H222+H223+H218+H220</f>
        <v>6716.9</v>
      </c>
      <c r="I216" s="306">
        <f>H216/G216*100</f>
        <v>60.7045703079106</v>
      </c>
    </row>
    <row r="217" spans="1:9" ht="33" customHeight="1">
      <c r="A217" s="327" t="s">
        <v>673</v>
      </c>
      <c r="B217" s="308" t="s">
        <v>656</v>
      </c>
      <c r="C217" s="308" t="s">
        <v>387</v>
      </c>
      <c r="D217" s="308" t="s">
        <v>383</v>
      </c>
      <c r="E217" s="308" t="s">
        <v>671</v>
      </c>
      <c r="F217" s="308" t="s">
        <v>480</v>
      </c>
      <c r="G217" s="307">
        <f>G218</f>
        <v>1352.3</v>
      </c>
      <c r="H217" s="307">
        <f>H218</f>
        <v>837.5</v>
      </c>
      <c r="I217" s="306">
        <f>H217/G217*100</f>
        <v>61.931524070102796</v>
      </c>
    </row>
    <row r="218" spans="1:9" ht="15" customHeight="1">
      <c r="A218" s="327" t="s">
        <v>672</v>
      </c>
      <c r="B218" s="308" t="s">
        <v>656</v>
      </c>
      <c r="C218" s="308" t="s">
        <v>387</v>
      </c>
      <c r="D218" s="308" t="s">
        <v>383</v>
      </c>
      <c r="E218" s="308" t="s">
        <v>671</v>
      </c>
      <c r="F218" s="308" t="s">
        <v>667</v>
      </c>
      <c r="G218" s="307">
        <v>1352.3</v>
      </c>
      <c r="H218" s="306">
        <v>837.5</v>
      </c>
      <c r="I218" s="306">
        <f>H218/G218*100</f>
        <v>61.931524070102796</v>
      </c>
    </row>
    <row r="219" spans="1:9" ht="34.5" customHeight="1">
      <c r="A219" s="327" t="s">
        <v>670</v>
      </c>
      <c r="B219" s="308" t="s">
        <v>656</v>
      </c>
      <c r="C219" s="308" t="s">
        <v>387</v>
      </c>
      <c r="D219" s="308" t="s">
        <v>383</v>
      </c>
      <c r="E219" s="308" t="s">
        <v>668</v>
      </c>
      <c r="F219" s="308" t="s">
        <v>480</v>
      </c>
      <c r="G219" s="307">
        <f>G220</f>
        <v>1945.9</v>
      </c>
      <c r="H219" s="307">
        <f>H220</f>
        <v>209.4</v>
      </c>
      <c r="I219" s="306">
        <f>H219/G219*100</f>
        <v>10.761087414563955</v>
      </c>
    </row>
    <row r="220" spans="1:9" ht="15" customHeight="1">
      <c r="A220" s="327" t="s">
        <v>669</v>
      </c>
      <c r="B220" s="308" t="s">
        <v>656</v>
      </c>
      <c r="C220" s="308" t="s">
        <v>387</v>
      </c>
      <c r="D220" s="308" t="s">
        <v>383</v>
      </c>
      <c r="E220" s="308" t="s">
        <v>668</v>
      </c>
      <c r="F220" s="308" t="s">
        <v>667</v>
      </c>
      <c r="G220" s="307">
        <v>1945.9</v>
      </c>
      <c r="H220" s="306">
        <v>209.4</v>
      </c>
      <c r="I220" s="306">
        <f>H220/G220*100</f>
        <v>10.761087414563955</v>
      </c>
    </row>
    <row r="221" spans="1:9" ht="30" customHeight="1">
      <c r="A221" s="312" t="s">
        <v>666</v>
      </c>
      <c r="B221" s="308" t="s">
        <v>656</v>
      </c>
      <c r="C221" s="308" t="s">
        <v>387</v>
      </c>
      <c r="D221" s="308" t="s">
        <v>383</v>
      </c>
      <c r="E221" s="308" t="s">
        <v>665</v>
      </c>
      <c r="F221" s="308" t="s">
        <v>480</v>
      </c>
      <c r="G221" s="307">
        <f>G222</f>
        <v>500</v>
      </c>
      <c r="H221" s="307">
        <f>H222</f>
        <v>69.8</v>
      </c>
      <c r="I221" s="306">
        <f>H221/G221*100</f>
        <v>13.96</v>
      </c>
    </row>
    <row r="222" spans="1:9" ht="29.25" customHeight="1">
      <c r="A222" s="313" t="s">
        <v>568</v>
      </c>
      <c r="B222" s="308" t="s">
        <v>656</v>
      </c>
      <c r="C222" s="308" t="s">
        <v>387</v>
      </c>
      <c r="D222" s="308" t="s">
        <v>383</v>
      </c>
      <c r="E222" s="308" t="s">
        <v>664</v>
      </c>
      <c r="F222" s="308" t="s">
        <v>476</v>
      </c>
      <c r="G222" s="307">
        <v>500</v>
      </c>
      <c r="H222" s="306">
        <v>69.8</v>
      </c>
      <c r="I222" s="306">
        <f>H222/G222*100</f>
        <v>13.96</v>
      </c>
    </row>
    <row r="223" spans="1:9" ht="49.5" customHeight="1">
      <c r="A223" s="312" t="s">
        <v>663</v>
      </c>
      <c r="B223" s="308" t="s">
        <v>656</v>
      </c>
      <c r="C223" s="308" t="s">
        <v>387</v>
      </c>
      <c r="D223" s="308" t="s">
        <v>383</v>
      </c>
      <c r="E223" s="308" t="s">
        <v>660</v>
      </c>
      <c r="F223" s="308" t="s">
        <v>480</v>
      </c>
      <c r="G223" s="307">
        <f>G224</f>
        <v>7266.7</v>
      </c>
      <c r="H223" s="307">
        <f>H224</f>
        <v>5600.2</v>
      </c>
      <c r="I223" s="306">
        <f>H223/G223*100</f>
        <v>77.06661896046349</v>
      </c>
    </row>
    <row r="224" spans="1:9" ht="30" customHeight="1">
      <c r="A224" s="313" t="s">
        <v>568</v>
      </c>
      <c r="B224" s="308" t="s">
        <v>656</v>
      </c>
      <c r="C224" s="308" t="s">
        <v>387</v>
      </c>
      <c r="D224" s="308" t="s">
        <v>383</v>
      </c>
      <c r="E224" s="308" t="s">
        <v>660</v>
      </c>
      <c r="F224" s="308" t="s">
        <v>476</v>
      </c>
      <c r="G224" s="307">
        <f>7766.7-500</f>
        <v>7266.7</v>
      </c>
      <c r="H224" s="306">
        <v>5600.2</v>
      </c>
      <c r="I224" s="306">
        <f>H224/G224*100</f>
        <v>77.06661896046349</v>
      </c>
    </row>
    <row r="225" spans="1:9" ht="13.5" customHeight="1">
      <c r="A225" s="313" t="s">
        <v>662</v>
      </c>
      <c r="B225" s="308"/>
      <c r="C225" s="308"/>
      <c r="D225" s="308"/>
      <c r="E225" s="308"/>
      <c r="F225" s="308"/>
      <c r="G225" s="307"/>
      <c r="H225" s="306"/>
      <c r="I225" s="306"/>
    </row>
    <row r="226" spans="1:9" ht="78" customHeight="1">
      <c r="A226" s="313" t="s">
        <v>661</v>
      </c>
      <c r="B226" s="308" t="s">
        <v>656</v>
      </c>
      <c r="C226" s="308" t="s">
        <v>387</v>
      </c>
      <c r="D226" s="308" t="s">
        <v>383</v>
      </c>
      <c r="E226" s="308" t="s">
        <v>660</v>
      </c>
      <c r="F226" s="308" t="s">
        <v>476</v>
      </c>
      <c r="G226" s="307">
        <v>3550</v>
      </c>
      <c r="H226" s="306">
        <v>2344.3</v>
      </c>
      <c r="I226" s="306">
        <f>H226/G226*100</f>
        <v>66.03661971830986</v>
      </c>
    </row>
    <row r="227" spans="1:9" ht="48.75" customHeight="1">
      <c r="A227" s="312" t="s">
        <v>659</v>
      </c>
      <c r="B227" s="308" t="s">
        <v>656</v>
      </c>
      <c r="C227" s="308" t="s">
        <v>387</v>
      </c>
      <c r="D227" s="308" t="s">
        <v>377</v>
      </c>
      <c r="E227" s="308" t="s">
        <v>658</v>
      </c>
      <c r="F227" s="308" t="s">
        <v>480</v>
      </c>
      <c r="G227" s="307">
        <f>G228</f>
        <v>1511</v>
      </c>
      <c r="H227" s="307">
        <f>H228</f>
        <v>168</v>
      </c>
      <c r="I227" s="306">
        <f>H227/G227*100</f>
        <v>11.118464592984779</v>
      </c>
    </row>
    <row r="228" spans="1:9" ht="36.75" customHeight="1">
      <c r="A228" s="313" t="s">
        <v>657</v>
      </c>
      <c r="B228" s="308" t="s">
        <v>656</v>
      </c>
      <c r="C228" s="308" t="s">
        <v>387</v>
      </c>
      <c r="D228" s="308" t="s">
        <v>377</v>
      </c>
      <c r="E228" s="308" t="s">
        <v>655</v>
      </c>
      <c r="F228" s="308" t="s">
        <v>654</v>
      </c>
      <c r="G228" s="307">
        <f>1011+500</f>
        <v>1511</v>
      </c>
      <c r="H228" s="306">
        <v>168</v>
      </c>
      <c r="I228" s="306">
        <f>H228/G228*100</f>
        <v>11.118464592984779</v>
      </c>
    </row>
    <row r="229" spans="1:9" ht="28.5">
      <c r="A229" s="140" t="s">
        <v>653</v>
      </c>
      <c r="B229" s="318" t="s">
        <v>649</v>
      </c>
      <c r="C229" s="308"/>
      <c r="D229" s="308"/>
      <c r="E229" s="308"/>
      <c r="F229" s="308"/>
      <c r="G229" s="315">
        <f>G230+G235</f>
        <v>2809</v>
      </c>
      <c r="H229" s="315">
        <f>H230+H235</f>
        <v>2809</v>
      </c>
      <c r="I229" s="120">
        <f>H229/G229*100</f>
        <v>100</v>
      </c>
    </row>
    <row r="230" spans="1:9" ht="13.5" customHeight="1">
      <c r="A230" s="312" t="s">
        <v>646</v>
      </c>
      <c r="B230" s="308" t="s">
        <v>649</v>
      </c>
      <c r="C230" s="308" t="s">
        <v>468</v>
      </c>
      <c r="D230" s="308" t="s">
        <v>520</v>
      </c>
      <c r="E230" s="308" t="s">
        <v>500</v>
      </c>
      <c r="F230" s="308" t="s">
        <v>480</v>
      </c>
      <c r="G230" s="307">
        <f>G231</f>
        <v>2328.8</v>
      </c>
      <c r="H230" s="307">
        <f>H231</f>
        <v>2328.8</v>
      </c>
      <c r="I230" s="306">
        <f>H230/G230*100</f>
        <v>100</v>
      </c>
    </row>
    <row r="231" spans="1:9" ht="15">
      <c r="A231" s="312" t="s">
        <v>451</v>
      </c>
      <c r="B231" s="308" t="s">
        <v>649</v>
      </c>
      <c r="C231" s="308" t="s">
        <v>468</v>
      </c>
      <c r="D231" s="308" t="s">
        <v>452</v>
      </c>
      <c r="E231" s="308" t="s">
        <v>500</v>
      </c>
      <c r="F231" s="308" t="s">
        <v>480</v>
      </c>
      <c r="G231" s="307">
        <f>G232</f>
        <v>2328.8</v>
      </c>
      <c r="H231" s="307">
        <f>H232</f>
        <v>2328.8</v>
      </c>
      <c r="I231" s="306">
        <f>H231/G231*100</f>
        <v>100</v>
      </c>
    </row>
    <row r="232" spans="1:9" ht="30">
      <c r="A232" s="324" t="s">
        <v>517</v>
      </c>
      <c r="B232" s="308" t="s">
        <v>649</v>
      </c>
      <c r="C232" s="308" t="s">
        <v>468</v>
      </c>
      <c r="D232" s="308" t="s">
        <v>452</v>
      </c>
      <c r="E232" s="322" t="s">
        <v>652</v>
      </c>
      <c r="F232" s="322" t="s">
        <v>480</v>
      </c>
      <c r="G232" s="307">
        <f>G233</f>
        <v>2328.8</v>
      </c>
      <c r="H232" s="307">
        <f>H233</f>
        <v>2328.8</v>
      </c>
      <c r="I232" s="306">
        <f>H232/G232*100</f>
        <v>100</v>
      </c>
    </row>
    <row r="233" spans="1:9" ht="31.5" customHeight="1">
      <c r="A233" s="324" t="s">
        <v>502</v>
      </c>
      <c r="B233" s="308" t="s">
        <v>649</v>
      </c>
      <c r="C233" s="308" t="s">
        <v>468</v>
      </c>
      <c r="D233" s="308" t="s">
        <v>452</v>
      </c>
      <c r="E233" s="322" t="s">
        <v>652</v>
      </c>
      <c r="F233" s="322" t="s">
        <v>487</v>
      </c>
      <c r="G233" s="307">
        <v>2328.8</v>
      </c>
      <c r="H233" s="306">
        <v>2328.8</v>
      </c>
      <c r="I233" s="306">
        <f>H233/G233*100</f>
        <v>100</v>
      </c>
    </row>
    <row r="234" spans="1:9" ht="15">
      <c r="A234" s="312" t="s">
        <v>651</v>
      </c>
      <c r="B234" s="308" t="s">
        <v>649</v>
      </c>
      <c r="C234" s="308" t="s">
        <v>444</v>
      </c>
      <c r="D234" s="308" t="s">
        <v>520</v>
      </c>
      <c r="E234" s="308" t="s">
        <v>500</v>
      </c>
      <c r="F234" s="308" t="s">
        <v>480</v>
      </c>
      <c r="G234" s="307">
        <f>G235</f>
        <v>480.2</v>
      </c>
      <c r="H234" s="307">
        <f>H235</f>
        <v>480.2</v>
      </c>
      <c r="I234" s="306">
        <f>H234/G234*100</f>
        <v>100</v>
      </c>
    </row>
    <row r="235" spans="1:9" ht="15">
      <c r="A235" s="337" t="s">
        <v>437</v>
      </c>
      <c r="B235" s="333" t="s">
        <v>649</v>
      </c>
      <c r="C235" s="333" t="s">
        <v>444</v>
      </c>
      <c r="D235" s="333" t="s">
        <v>438</v>
      </c>
      <c r="E235" s="308" t="s">
        <v>500</v>
      </c>
      <c r="F235" s="333" t="s">
        <v>480</v>
      </c>
      <c r="G235" s="307">
        <f>G236</f>
        <v>480.2</v>
      </c>
      <c r="H235" s="307">
        <f>H236</f>
        <v>480.2</v>
      </c>
      <c r="I235" s="306">
        <f>H235/G235*100</f>
        <v>100</v>
      </c>
    </row>
    <row r="236" spans="1:9" ht="15">
      <c r="A236" s="337" t="s">
        <v>650</v>
      </c>
      <c r="B236" s="333" t="s">
        <v>649</v>
      </c>
      <c r="C236" s="333" t="s">
        <v>444</v>
      </c>
      <c r="D236" s="333" t="s">
        <v>438</v>
      </c>
      <c r="E236" s="334" t="s">
        <v>648</v>
      </c>
      <c r="F236" s="333" t="s">
        <v>480</v>
      </c>
      <c r="G236" s="307">
        <f>G237</f>
        <v>480.2</v>
      </c>
      <c r="H236" s="307">
        <f>H237</f>
        <v>480.2</v>
      </c>
      <c r="I236" s="306">
        <f>H236/G236*100</f>
        <v>100</v>
      </c>
    </row>
    <row r="237" spans="1:9" ht="30" customHeight="1">
      <c r="A237" s="337" t="s">
        <v>502</v>
      </c>
      <c r="B237" s="333" t="s">
        <v>649</v>
      </c>
      <c r="C237" s="333" t="s">
        <v>444</v>
      </c>
      <c r="D237" s="333" t="s">
        <v>438</v>
      </c>
      <c r="E237" s="334" t="s">
        <v>648</v>
      </c>
      <c r="F237" s="333" t="s">
        <v>487</v>
      </c>
      <c r="G237" s="307">
        <v>480.2</v>
      </c>
      <c r="H237" s="306">
        <v>480.2</v>
      </c>
      <c r="I237" s="306">
        <f>H237/G237*100</f>
        <v>100</v>
      </c>
    </row>
    <row r="238" spans="1:9" ht="47.25" customHeight="1">
      <c r="A238" s="336" t="s">
        <v>647</v>
      </c>
      <c r="B238" s="335" t="s">
        <v>643</v>
      </c>
      <c r="C238" s="333"/>
      <c r="D238" s="333"/>
      <c r="E238" s="334"/>
      <c r="F238" s="333"/>
      <c r="G238" s="315">
        <f>G239</f>
        <v>10151</v>
      </c>
      <c r="H238" s="315">
        <f>H239</f>
        <v>3151.6</v>
      </c>
      <c r="I238" s="120">
        <f>H238/G238*100</f>
        <v>31.047187469214855</v>
      </c>
    </row>
    <row r="239" spans="1:9" ht="30" customHeight="1">
      <c r="A239" s="312" t="s">
        <v>646</v>
      </c>
      <c r="B239" s="332" t="s">
        <v>643</v>
      </c>
      <c r="C239" s="308" t="s">
        <v>468</v>
      </c>
      <c r="D239" s="308" t="s">
        <v>520</v>
      </c>
      <c r="E239" s="308" t="s">
        <v>500</v>
      </c>
      <c r="F239" s="308" t="s">
        <v>480</v>
      </c>
      <c r="G239" s="331">
        <f>G240</f>
        <v>10151</v>
      </c>
      <c r="H239" s="331">
        <f>H240</f>
        <v>3151.6</v>
      </c>
      <c r="I239" s="306">
        <f>H239/G239*100</f>
        <v>31.047187469214855</v>
      </c>
    </row>
    <row r="240" spans="1:9" ht="30" customHeight="1">
      <c r="A240" s="312" t="s">
        <v>451</v>
      </c>
      <c r="B240" s="332" t="s">
        <v>643</v>
      </c>
      <c r="C240" s="308" t="s">
        <v>468</v>
      </c>
      <c r="D240" s="308" t="s">
        <v>452</v>
      </c>
      <c r="E240" s="308" t="s">
        <v>500</v>
      </c>
      <c r="F240" s="308" t="s">
        <v>480</v>
      </c>
      <c r="G240" s="331">
        <f>G241</f>
        <v>10151</v>
      </c>
      <c r="H240" s="331">
        <f>H241</f>
        <v>3151.6</v>
      </c>
      <c r="I240" s="306">
        <f>H240/G240*100</f>
        <v>31.047187469214855</v>
      </c>
    </row>
    <row r="241" spans="1:9" ht="30" customHeight="1">
      <c r="A241" s="324" t="s">
        <v>645</v>
      </c>
      <c r="B241" s="308" t="s">
        <v>643</v>
      </c>
      <c r="C241" s="308" t="s">
        <v>468</v>
      </c>
      <c r="D241" s="308" t="s">
        <v>452</v>
      </c>
      <c r="E241" s="322" t="s">
        <v>644</v>
      </c>
      <c r="F241" s="322" t="s">
        <v>480</v>
      </c>
      <c r="G241" s="307">
        <f>G243</f>
        <v>10151</v>
      </c>
      <c r="H241" s="307">
        <f>H243</f>
        <v>3151.6</v>
      </c>
      <c r="I241" s="306">
        <f>H241/G241*100</f>
        <v>31.047187469214855</v>
      </c>
    </row>
    <row r="242" spans="1:9" ht="30" customHeight="1">
      <c r="A242" s="324" t="s">
        <v>517</v>
      </c>
      <c r="B242" s="308" t="s">
        <v>643</v>
      </c>
      <c r="C242" s="308" t="s">
        <v>468</v>
      </c>
      <c r="D242" s="308" t="s">
        <v>452</v>
      </c>
      <c r="E242" s="322" t="s">
        <v>642</v>
      </c>
      <c r="F242" s="322" t="s">
        <v>480</v>
      </c>
      <c r="G242" s="307">
        <f>G243</f>
        <v>10151</v>
      </c>
      <c r="H242" s="307">
        <f>H243</f>
        <v>3151.6</v>
      </c>
      <c r="I242" s="306">
        <f>H242/G242*100</f>
        <v>31.047187469214855</v>
      </c>
    </row>
    <row r="243" spans="1:9" ht="30" customHeight="1">
      <c r="A243" s="324" t="s">
        <v>502</v>
      </c>
      <c r="B243" s="308" t="s">
        <v>643</v>
      </c>
      <c r="C243" s="308" t="s">
        <v>468</v>
      </c>
      <c r="D243" s="308" t="s">
        <v>452</v>
      </c>
      <c r="E243" s="322" t="s">
        <v>642</v>
      </c>
      <c r="F243" s="322" t="s">
        <v>487</v>
      </c>
      <c r="G243" s="307">
        <v>10151</v>
      </c>
      <c r="H243" s="306">
        <v>3151.6</v>
      </c>
      <c r="I243" s="306">
        <f>H243/G243*100</f>
        <v>31.047187469214855</v>
      </c>
    </row>
    <row r="244" spans="1:9" ht="48" customHeight="1">
      <c r="A244" s="140" t="s">
        <v>641</v>
      </c>
      <c r="B244" s="318" t="s">
        <v>629</v>
      </c>
      <c r="C244" s="314"/>
      <c r="D244" s="314"/>
      <c r="E244" s="314"/>
      <c r="F244" s="314"/>
      <c r="G244" s="315">
        <f>G245</f>
        <v>9113.8</v>
      </c>
      <c r="H244" s="315">
        <f>H245</f>
        <v>4557.599999999999</v>
      </c>
      <c r="I244" s="120">
        <f>H244/G244*100</f>
        <v>50.007680660097876</v>
      </c>
    </row>
    <row r="245" spans="1:9" ht="36" customHeight="1">
      <c r="A245" s="312" t="s">
        <v>640</v>
      </c>
      <c r="B245" s="308" t="s">
        <v>629</v>
      </c>
      <c r="C245" s="308" t="s">
        <v>450</v>
      </c>
      <c r="D245" s="308" t="s">
        <v>520</v>
      </c>
      <c r="E245" s="308" t="s">
        <v>500</v>
      </c>
      <c r="F245" s="308" t="s">
        <v>480</v>
      </c>
      <c r="G245" s="307">
        <f>G246</f>
        <v>9113.8</v>
      </c>
      <c r="H245" s="307">
        <f>H246</f>
        <v>4557.599999999999</v>
      </c>
      <c r="I245" s="306">
        <f>H245/G245*100</f>
        <v>50.007680660097876</v>
      </c>
    </row>
    <row r="246" spans="1:9" ht="48" customHeight="1">
      <c r="A246" s="309" t="s">
        <v>445</v>
      </c>
      <c r="B246" s="308" t="s">
        <v>629</v>
      </c>
      <c r="C246" s="308" t="s">
        <v>450</v>
      </c>
      <c r="D246" s="308" t="s">
        <v>446</v>
      </c>
      <c r="E246" s="308" t="s">
        <v>500</v>
      </c>
      <c r="F246" s="308" t="s">
        <v>480</v>
      </c>
      <c r="G246" s="307">
        <f>G247+G250+G253</f>
        <v>9113.8</v>
      </c>
      <c r="H246" s="307">
        <f>H247+H250+H253</f>
        <v>4557.599999999999</v>
      </c>
      <c r="I246" s="306">
        <f>H246/G246*100</f>
        <v>50.007680660097876</v>
      </c>
    </row>
    <row r="247" spans="1:9" ht="19.5" customHeight="1">
      <c r="A247" s="312" t="s">
        <v>453</v>
      </c>
      <c r="B247" s="308" t="s">
        <v>629</v>
      </c>
      <c r="C247" s="308" t="s">
        <v>450</v>
      </c>
      <c r="D247" s="308" t="s">
        <v>446</v>
      </c>
      <c r="E247" s="308" t="s">
        <v>639</v>
      </c>
      <c r="F247" s="308" t="s">
        <v>480</v>
      </c>
      <c r="G247" s="307">
        <f>G248</f>
        <v>93.9</v>
      </c>
      <c r="H247" s="307">
        <f>H248</f>
        <v>93.9</v>
      </c>
      <c r="I247" s="306">
        <f>H247/G247*100</f>
        <v>100</v>
      </c>
    </row>
    <row r="248" spans="1:9" ht="17.25" customHeight="1">
      <c r="A248" s="312" t="s">
        <v>638</v>
      </c>
      <c r="B248" s="308" t="s">
        <v>629</v>
      </c>
      <c r="C248" s="308" t="s">
        <v>450</v>
      </c>
      <c r="D248" s="308" t="s">
        <v>446</v>
      </c>
      <c r="E248" s="308" t="s">
        <v>636</v>
      </c>
      <c r="F248" s="308" t="s">
        <v>480</v>
      </c>
      <c r="G248" s="307">
        <f>G249</f>
        <v>93.9</v>
      </c>
      <c r="H248" s="307">
        <f>H249</f>
        <v>93.9</v>
      </c>
      <c r="I248" s="306">
        <f>H248/G248*100</f>
        <v>100</v>
      </c>
    </row>
    <row r="249" spans="1:9" ht="16.5" customHeight="1">
      <c r="A249" s="312" t="s">
        <v>637</v>
      </c>
      <c r="B249" s="308" t="s">
        <v>629</v>
      </c>
      <c r="C249" s="308" t="s">
        <v>450</v>
      </c>
      <c r="D249" s="308" t="s">
        <v>446</v>
      </c>
      <c r="E249" s="308" t="s">
        <v>636</v>
      </c>
      <c r="F249" s="308" t="s">
        <v>524</v>
      </c>
      <c r="G249" s="307">
        <v>93.9</v>
      </c>
      <c r="H249" s="306">
        <v>93.9</v>
      </c>
      <c r="I249" s="306">
        <f>H249/G249*100</f>
        <v>100</v>
      </c>
    </row>
    <row r="250" spans="1:9" ht="31.5" customHeight="1">
      <c r="A250" s="312" t="s">
        <v>635</v>
      </c>
      <c r="B250" s="308" t="s">
        <v>629</v>
      </c>
      <c r="C250" s="308" t="s">
        <v>450</v>
      </c>
      <c r="D250" s="308" t="s">
        <v>446</v>
      </c>
      <c r="E250" s="308" t="s">
        <v>634</v>
      </c>
      <c r="F250" s="308" t="s">
        <v>480</v>
      </c>
      <c r="G250" s="307">
        <f>G251</f>
        <v>8819.9</v>
      </c>
      <c r="H250" s="307">
        <f>H251</f>
        <v>4383.3</v>
      </c>
      <c r="I250" s="306">
        <f>H250/G250*100</f>
        <v>49.6978423791653</v>
      </c>
    </row>
    <row r="251" spans="1:9" ht="30">
      <c r="A251" s="312" t="s">
        <v>517</v>
      </c>
      <c r="B251" s="308" t="s">
        <v>629</v>
      </c>
      <c r="C251" s="308" t="s">
        <v>450</v>
      </c>
      <c r="D251" s="308" t="s">
        <v>446</v>
      </c>
      <c r="E251" s="308" t="s">
        <v>633</v>
      </c>
      <c r="F251" s="308" t="s">
        <v>480</v>
      </c>
      <c r="G251" s="307">
        <f>G252</f>
        <v>8819.9</v>
      </c>
      <c r="H251" s="307">
        <f>H252</f>
        <v>4383.3</v>
      </c>
      <c r="I251" s="306">
        <f>H251/G251*100</f>
        <v>49.6978423791653</v>
      </c>
    </row>
    <row r="252" spans="1:9" ht="30">
      <c r="A252" s="312" t="s">
        <v>489</v>
      </c>
      <c r="B252" s="308" t="s">
        <v>629</v>
      </c>
      <c r="C252" s="308" t="s">
        <v>450</v>
      </c>
      <c r="D252" s="308" t="s">
        <v>446</v>
      </c>
      <c r="E252" s="308" t="s">
        <v>633</v>
      </c>
      <c r="F252" s="308" t="s">
        <v>487</v>
      </c>
      <c r="G252" s="307">
        <v>8819.9</v>
      </c>
      <c r="H252" s="306">
        <v>4383.3</v>
      </c>
      <c r="I252" s="306">
        <f>H252/G252*100</f>
        <v>49.6978423791653</v>
      </c>
    </row>
    <row r="253" spans="1:9" ht="30">
      <c r="A253" s="312" t="s">
        <v>584</v>
      </c>
      <c r="B253" s="308" t="s">
        <v>629</v>
      </c>
      <c r="C253" s="308" t="s">
        <v>450</v>
      </c>
      <c r="D253" s="308" t="s">
        <v>446</v>
      </c>
      <c r="E253" s="308" t="s">
        <v>632</v>
      </c>
      <c r="F253" s="308" t="s">
        <v>480</v>
      </c>
      <c r="G253" s="307">
        <f>G254+G256</f>
        <v>200</v>
      </c>
      <c r="H253" s="307">
        <f>H254+H256</f>
        <v>80.4</v>
      </c>
      <c r="I253" s="306">
        <f>H253/G253*100</f>
        <v>40.2</v>
      </c>
    </row>
    <row r="254" spans="1:9" ht="44.25" customHeight="1">
      <c r="A254" s="320" t="s">
        <v>245</v>
      </c>
      <c r="B254" s="308" t="s">
        <v>629</v>
      </c>
      <c r="C254" s="308" t="s">
        <v>450</v>
      </c>
      <c r="D254" s="308" t="s">
        <v>446</v>
      </c>
      <c r="E254" s="308" t="s">
        <v>631</v>
      </c>
      <c r="F254" s="308" t="s">
        <v>480</v>
      </c>
      <c r="G254" s="307">
        <f>G255</f>
        <v>100</v>
      </c>
      <c r="H254" s="307">
        <f>H255</f>
        <v>0</v>
      </c>
      <c r="I254" s="306">
        <f>H254/G254*100</f>
        <v>0</v>
      </c>
    </row>
    <row r="255" spans="1:9" ht="30">
      <c r="A255" s="313" t="s">
        <v>568</v>
      </c>
      <c r="B255" s="308" t="s">
        <v>629</v>
      </c>
      <c r="C255" s="308" t="s">
        <v>450</v>
      </c>
      <c r="D255" s="308" t="s">
        <v>446</v>
      </c>
      <c r="E255" s="308" t="s">
        <v>630</v>
      </c>
      <c r="F255" s="308" t="s">
        <v>476</v>
      </c>
      <c r="G255" s="307">
        <v>100</v>
      </c>
      <c r="H255" s="306">
        <v>0</v>
      </c>
      <c r="I255" s="306">
        <f>H255/G255*100</f>
        <v>0</v>
      </c>
    </row>
    <row r="256" spans="1:9" ht="69" customHeight="1">
      <c r="A256" s="330" t="s">
        <v>243</v>
      </c>
      <c r="B256" s="308" t="s">
        <v>629</v>
      </c>
      <c r="C256" s="308" t="s">
        <v>450</v>
      </c>
      <c r="D256" s="308" t="s">
        <v>446</v>
      </c>
      <c r="E256" s="308" t="s">
        <v>628</v>
      </c>
      <c r="F256" s="308" t="s">
        <v>480</v>
      </c>
      <c r="G256" s="307">
        <f>G257</f>
        <v>100</v>
      </c>
      <c r="H256" s="307">
        <f>H257</f>
        <v>80.4</v>
      </c>
      <c r="I256" s="306">
        <f>H256/G256*100</f>
        <v>80.4</v>
      </c>
    </row>
    <row r="257" spans="1:9" ht="30">
      <c r="A257" s="313" t="s">
        <v>568</v>
      </c>
      <c r="B257" s="308" t="s">
        <v>629</v>
      </c>
      <c r="C257" s="308" t="s">
        <v>450</v>
      </c>
      <c r="D257" s="308" t="s">
        <v>446</v>
      </c>
      <c r="E257" s="308" t="s">
        <v>628</v>
      </c>
      <c r="F257" s="308" t="s">
        <v>476</v>
      </c>
      <c r="G257" s="307">
        <v>100</v>
      </c>
      <c r="H257" s="306">
        <v>80.4</v>
      </c>
      <c r="I257" s="306">
        <f>H257/G257*100</f>
        <v>80.4</v>
      </c>
    </row>
    <row r="258" spans="1:9" ht="28.5">
      <c r="A258" s="140" t="s">
        <v>627</v>
      </c>
      <c r="B258" s="318" t="s">
        <v>556</v>
      </c>
      <c r="C258" s="314"/>
      <c r="D258" s="314"/>
      <c r="E258" s="314"/>
      <c r="F258" s="314"/>
      <c r="G258" s="315">
        <f>G259+G335+G330</f>
        <v>393744.69999999995</v>
      </c>
      <c r="H258" s="315">
        <f>H259+H335+H330</f>
        <v>211242.6</v>
      </c>
      <c r="I258" s="120">
        <f>H258/G258*100</f>
        <v>53.64963642685223</v>
      </c>
    </row>
    <row r="259" spans="1:9" ht="15">
      <c r="A259" s="312" t="s">
        <v>552</v>
      </c>
      <c r="B259" s="308" t="s">
        <v>556</v>
      </c>
      <c r="C259" s="308" t="s">
        <v>418</v>
      </c>
      <c r="D259" s="308" t="s">
        <v>520</v>
      </c>
      <c r="E259" s="308" t="s">
        <v>500</v>
      </c>
      <c r="F259" s="308" t="s">
        <v>480</v>
      </c>
      <c r="G259" s="307">
        <f>G260+G266+G283+G296</f>
        <v>374263.39999999997</v>
      </c>
      <c r="H259" s="307">
        <f>H260+H266+H283+H296</f>
        <v>200675.2</v>
      </c>
      <c r="I259" s="306">
        <f>H259/G259*100</f>
        <v>53.618708107712386</v>
      </c>
    </row>
    <row r="260" spans="1:9" ht="15">
      <c r="A260" s="326" t="s">
        <v>415</v>
      </c>
      <c r="B260" s="308" t="s">
        <v>556</v>
      </c>
      <c r="C260" s="308" t="s">
        <v>418</v>
      </c>
      <c r="D260" s="308" t="s">
        <v>416</v>
      </c>
      <c r="E260" s="308" t="s">
        <v>500</v>
      </c>
      <c r="F260" s="308" t="s">
        <v>480</v>
      </c>
      <c r="G260" s="307">
        <f>G261+G264</f>
        <v>111921.29999999999</v>
      </c>
      <c r="H260" s="307">
        <f>H261+H264</f>
        <v>53015.4</v>
      </c>
      <c r="I260" s="306">
        <f>H260/G260*100</f>
        <v>47.368463375604115</v>
      </c>
    </row>
    <row r="261" spans="1:9" ht="15">
      <c r="A261" s="312" t="s">
        <v>626</v>
      </c>
      <c r="B261" s="308" t="s">
        <v>556</v>
      </c>
      <c r="C261" s="308" t="s">
        <v>418</v>
      </c>
      <c r="D261" s="308" t="s">
        <v>416</v>
      </c>
      <c r="E261" s="308" t="s">
        <v>625</v>
      </c>
      <c r="F261" s="308" t="s">
        <v>480</v>
      </c>
      <c r="G261" s="307">
        <f>G262</f>
        <v>111575.9</v>
      </c>
      <c r="H261" s="307">
        <f>H262</f>
        <v>52920</v>
      </c>
      <c r="I261" s="306">
        <f>H261/G261*100</f>
        <v>47.42959725173627</v>
      </c>
    </row>
    <row r="262" spans="1:9" ht="30">
      <c r="A262" s="312" t="s">
        <v>624</v>
      </c>
      <c r="B262" s="308" t="s">
        <v>556</v>
      </c>
      <c r="C262" s="308" t="s">
        <v>418</v>
      </c>
      <c r="D262" s="308" t="s">
        <v>416</v>
      </c>
      <c r="E262" s="308" t="s">
        <v>623</v>
      </c>
      <c r="F262" s="308" t="s">
        <v>480</v>
      </c>
      <c r="G262" s="307">
        <f>G263</f>
        <v>111575.9</v>
      </c>
      <c r="H262" s="307">
        <f>H263</f>
        <v>52920</v>
      </c>
      <c r="I262" s="306">
        <f>H262/G262*100</f>
        <v>47.42959725173627</v>
      </c>
    </row>
    <row r="263" spans="1:9" ht="30">
      <c r="A263" s="312" t="s">
        <v>489</v>
      </c>
      <c r="B263" s="308" t="s">
        <v>556</v>
      </c>
      <c r="C263" s="308" t="s">
        <v>418</v>
      </c>
      <c r="D263" s="308" t="s">
        <v>416</v>
      </c>
      <c r="E263" s="308" t="s">
        <v>623</v>
      </c>
      <c r="F263" s="308" t="s">
        <v>487</v>
      </c>
      <c r="G263" s="307">
        <v>111575.9</v>
      </c>
      <c r="H263" s="306">
        <v>52920</v>
      </c>
      <c r="I263" s="306">
        <f>H263/G263*100</f>
        <v>47.42959725173627</v>
      </c>
    </row>
    <row r="264" spans="1:9" ht="45">
      <c r="A264" s="329" t="s">
        <v>622</v>
      </c>
      <c r="B264" s="308" t="s">
        <v>556</v>
      </c>
      <c r="C264" s="308" t="s">
        <v>418</v>
      </c>
      <c r="D264" s="308" t="s">
        <v>416</v>
      </c>
      <c r="E264" s="308" t="s">
        <v>621</v>
      </c>
      <c r="F264" s="308" t="s">
        <v>487</v>
      </c>
      <c r="G264" s="307">
        <f>G265</f>
        <v>345.4</v>
      </c>
      <c r="H264" s="307">
        <f>H265</f>
        <v>95.4</v>
      </c>
      <c r="I264" s="306">
        <f>H264/G264*100</f>
        <v>27.62015055008686</v>
      </c>
    </row>
    <row r="265" spans="1:9" ht="30">
      <c r="A265" s="326" t="s">
        <v>489</v>
      </c>
      <c r="B265" s="308" t="s">
        <v>556</v>
      </c>
      <c r="C265" s="308" t="s">
        <v>418</v>
      </c>
      <c r="D265" s="308" t="s">
        <v>416</v>
      </c>
      <c r="E265" s="308" t="s">
        <v>621</v>
      </c>
      <c r="F265" s="308" t="s">
        <v>487</v>
      </c>
      <c r="G265" s="307">
        <v>345.4</v>
      </c>
      <c r="H265" s="306">
        <v>95.4</v>
      </c>
      <c r="I265" s="306">
        <f>H265/G265*100</f>
        <v>27.62015055008686</v>
      </c>
    </row>
    <row r="266" spans="1:9" ht="15.75" customHeight="1">
      <c r="A266" s="312" t="s">
        <v>413</v>
      </c>
      <c r="B266" s="308" t="s">
        <v>556</v>
      </c>
      <c r="C266" s="308" t="s">
        <v>418</v>
      </c>
      <c r="D266" s="308" t="s">
        <v>414</v>
      </c>
      <c r="E266" s="308" t="s">
        <v>500</v>
      </c>
      <c r="F266" s="308" t="s">
        <v>480</v>
      </c>
      <c r="G266" s="307">
        <f>G267+G270+G273</f>
        <v>220652.90000000002</v>
      </c>
      <c r="H266" s="307">
        <f>H267+H270+H273</f>
        <v>127302.5</v>
      </c>
      <c r="I266" s="306">
        <f>H266/G266*100</f>
        <v>57.69355399362528</v>
      </c>
    </row>
    <row r="267" spans="1:9" ht="34.5" customHeight="1">
      <c r="A267" s="312" t="s">
        <v>620</v>
      </c>
      <c r="B267" s="308" t="s">
        <v>556</v>
      </c>
      <c r="C267" s="308" t="s">
        <v>418</v>
      </c>
      <c r="D267" s="308" t="s">
        <v>414</v>
      </c>
      <c r="E267" s="308" t="s">
        <v>619</v>
      </c>
      <c r="F267" s="308" t="s">
        <v>480</v>
      </c>
      <c r="G267" s="307">
        <f>G268</f>
        <v>36572.4</v>
      </c>
      <c r="H267" s="307">
        <f>H268</f>
        <v>21520.5</v>
      </c>
      <c r="I267" s="306">
        <f>H267/G267*100</f>
        <v>58.843554155592734</v>
      </c>
    </row>
    <row r="268" spans="1:9" ht="30">
      <c r="A268" s="312" t="s">
        <v>490</v>
      </c>
      <c r="B268" s="308" t="s">
        <v>556</v>
      </c>
      <c r="C268" s="308" t="s">
        <v>418</v>
      </c>
      <c r="D268" s="308" t="s">
        <v>414</v>
      </c>
      <c r="E268" s="308" t="s">
        <v>618</v>
      </c>
      <c r="F268" s="308" t="s">
        <v>480</v>
      </c>
      <c r="G268" s="307">
        <f>G269</f>
        <v>36572.4</v>
      </c>
      <c r="H268" s="307">
        <f>H269</f>
        <v>21520.5</v>
      </c>
      <c r="I268" s="306">
        <f>H268/G268*100</f>
        <v>58.843554155592734</v>
      </c>
    </row>
    <row r="269" spans="1:9" ht="30">
      <c r="A269" s="312" t="s">
        <v>502</v>
      </c>
      <c r="B269" s="308" t="s">
        <v>556</v>
      </c>
      <c r="C269" s="308" t="s">
        <v>418</v>
      </c>
      <c r="D269" s="308" t="s">
        <v>414</v>
      </c>
      <c r="E269" s="308" t="s">
        <v>618</v>
      </c>
      <c r="F269" s="308" t="s">
        <v>487</v>
      </c>
      <c r="G269" s="307">
        <v>36572.4</v>
      </c>
      <c r="H269" s="306">
        <v>21520.5</v>
      </c>
      <c r="I269" s="306">
        <f>H269/G269*100</f>
        <v>58.843554155592734</v>
      </c>
    </row>
    <row r="270" spans="1:9" ht="17.25" customHeight="1">
      <c r="A270" s="312" t="s">
        <v>550</v>
      </c>
      <c r="B270" s="308" t="s">
        <v>556</v>
      </c>
      <c r="C270" s="308" t="s">
        <v>418</v>
      </c>
      <c r="D270" s="308" t="s">
        <v>414</v>
      </c>
      <c r="E270" s="308" t="s">
        <v>551</v>
      </c>
      <c r="F270" s="308" t="s">
        <v>480</v>
      </c>
      <c r="G270" s="307">
        <f>G271</f>
        <v>40829.8</v>
      </c>
      <c r="H270" s="307">
        <f>H271</f>
        <v>18815.5</v>
      </c>
      <c r="I270" s="306">
        <f>H270/G270*100</f>
        <v>46.082763079907316</v>
      </c>
    </row>
    <row r="271" spans="1:9" ht="30.75" customHeight="1">
      <c r="A271" s="312" t="s">
        <v>490</v>
      </c>
      <c r="B271" s="308" t="s">
        <v>556</v>
      </c>
      <c r="C271" s="308" t="s">
        <v>418</v>
      </c>
      <c r="D271" s="308" t="s">
        <v>414</v>
      </c>
      <c r="E271" s="308" t="s">
        <v>549</v>
      </c>
      <c r="F271" s="308" t="s">
        <v>480</v>
      </c>
      <c r="G271" s="307">
        <f>G272</f>
        <v>40829.8</v>
      </c>
      <c r="H271" s="307">
        <f>H272</f>
        <v>18815.5</v>
      </c>
      <c r="I271" s="306">
        <f>H271/G271*100</f>
        <v>46.082763079907316</v>
      </c>
    </row>
    <row r="272" spans="1:9" ht="30" customHeight="1">
      <c r="A272" s="312" t="s">
        <v>502</v>
      </c>
      <c r="B272" s="308" t="s">
        <v>556</v>
      </c>
      <c r="C272" s="308" t="s">
        <v>418</v>
      </c>
      <c r="D272" s="308" t="s">
        <v>414</v>
      </c>
      <c r="E272" s="308" t="s">
        <v>549</v>
      </c>
      <c r="F272" s="308" t="s">
        <v>487</v>
      </c>
      <c r="G272" s="307">
        <v>40829.8</v>
      </c>
      <c r="H272" s="306">
        <v>18815.5</v>
      </c>
      <c r="I272" s="306">
        <f>H272/G272*100</f>
        <v>46.082763079907316</v>
      </c>
    </row>
    <row r="273" spans="1:9" ht="30" customHeight="1">
      <c r="A273" s="312" t="s">
        <v>507</v>
      </c>
      <c r="B273" s="308" t="s">
        <v>556</v>
      </c>
      <c r="C273" s="308" t="s">
        <v>418</v>
      </c>
      <c r="D273" s="308" t="s">
        <v>414</v>
      </c>
      <c r="E273" s="308" t="s">
        <v>506</v>
      </c>
      <c r="F273" s="308" t="s">
        <v>480</v>
      </c>
      <c r="G273" s="307">
        <f>G274+G281</f>
        <v>143250.7</v>
      </c>
      <c r="H273" s="307">
        <f>H274+H281</f>
        <v>86966.5</v>
      </c>
      <c r="I273" s="306">
        <f>H273/G273*100</f>
        <v>60.70930194407427</v>
      </c>
    </row>
    <row r="274" spans="1:9" ht="30" customHeight="1">
      <c r="A274" s="312" t="s">
        <v>617</v>
      </c>
      <c r="B274" s="308" t="s">
        <v>556</v>
      </c>
      <c r="C274" s="308" t="s">
        <v>418</v>
      </c>
      <c r="D274" s="308" t="s">
        <v>414</v>
      </c>
      <c r="E274" s="308" t="s">
        <v>616</v>
      </c>
      <c r="F274" s="308" t="s">
        <v>480</v>
      </c>
      <c r="G274" s="307">
        <f>G275</f>
        <v>8774.7</v>
      </c>
      <c r="H274" s="307">
        <f>H275</f>
        <v>3972.7999999999997</v>
      </c>
      <c r="I274" s="306">
        <f>H274/G274*100</f>
        <v>45.27562195858547</v>
      </c>
    </row>
    <row r="275" spans="1:9" ht="29.25" customHeight="1">
      <c r="A275" s="312" t="s">
        <v>502</v>
      </c>
      <c r="B275" s="308" t="s">
        <v>556</v>
      </c>
      <c r="C275" s="308" t="s">
        <v>418</v>
      </c>
      <c r="D275" s="308" t="s">
        <v>414</v>
      </c>
      <c r="E275" s="308" t="s">
        <v>616</v>
      </c>
      <c r="F275" s="308" t="s">
        <v>487</v>
      </c>
      <c r="G275" s="307">
        <f>G277+G279</f>
        <v>8774.7</v>
      </c>
      <c r="H275" s="307">
        <f>H277+H279</f>
        <v>3972.7999999999997</v>
      </c>
      <c r="I275" s="306">
        <f>H275/G275*100</f>
        <v>45.27562195858547</v>
      </c>
    </row>
    <row r="276" spans="1:9" ht="30" customHeight="1" hidden="1">
      <c r="A276" s="312" t="s">
        <v>615</v>
      </c>
      <c r="B276" s="308" t="s">
        <v>556</v>
      </c>
      <c r="C276" s="308" t="s">
        <v>418</v>
      </c>
      <c r="D276" s="308" t="s">
        <v>414</v>
      </c>
      <c r="E276" s="308" t="s">
        <v>613</v>
      </c>
      <c r="F276" s="308" t="s">
        <v>487</v>
      </c>
      <c r="G276" s="307"/>
      <c r="H276" s="306"/>
      <c r="I276" s="306" t="e">
        <f>H276/G276*100</f>
        <v>#DIV/0!</v>
      </c>
    </row>
    <row r="277" spans="1:9" ht="47.25" customHeight="1">
      <c r="A277" s="312" t="s">
        <v>614</v>
      </c>
      <c r="B277" s="308" t="s">
        <v>556</v>
      </c>
      <c r="C277" s="308" t="s">
        <v>418</v>
      </c>
      <c r="D277" s="308" t="s">
        <v>414</v>
      </c>
      <c r="E277" s="308" t="s">
        <v>613</v>
      </c>
      <c r="F277" s="308" t="s">
        <v>480</v>
      </c>
      <c r="G277" s="307">
        <f>G278</f>
        <v>7149.1</v>
      </c>
      <c r="H277" s="307">
        <f>H278</f>
        <v>2620.2</v>
      </c>
      <c r="I277" s="306">
        <f>H277/G277*100</f>
        <v>36.65076722944146</v>
      </c>
    </row>
    <row r="278" spans="1:9" ht="40.5" customHeight="1">
      <c r="A278" s="312" t="s">
        <v>502</v>
      </c>
      <c r="B278" s="308" t="s">
        <v>556</v>
      </c>
      <c r="C278" s="308" t="s">
        <v>418</v>
      </c>
      <c r="D278" s="308" t="s">
        <v>414</v>
      </c>
      <c r="E278" s="308" t="s">
        <v>613</v>
      </c>
      <c r="F278" s="308" t="s">
        <v>487</v>
      </c>
      <c r="G278" s="307">
        <v>7149.1</v>
      </c>
      <c r="H278" s="306">
        <v>2620.2</v>
      </c>
      <c r="I278" s="306">
        <f>H278/G278*100</f>
        <v>36.65076722944146</v>
      </c>
    </row>
    <row r="279" spans="1:9" ht="42.75" customHeight="1">
      <c r="A279" s="312" t="s">
        <v>612</v>
      </c>
      <c r="B279" s="308" t="s">
        <v>556</v>
      </c>
      <c r="C279" s="308" t="s">
        <v>418</v>
      </c>
      <c r="D279" s="308" t="s">
        <v>414</v>
      </c>
      <c r="E279" s="308" t="s">
        <v>611</v>
      </c>
      <c r="F279" s="308" t="s">
        <v>480</v>
      </c>
      <c r="G279" s="307">
        <f>G280</f>
        <v>1625.6</v>
      </c>
      <c r="H279" s="307">
        <f>H280</f>
        <v>1352.6</v>
      </c>
      <c r="I279" s="306">
        <f>H279/G279*100</f>
        <v>83.20620078740157</v>
      </c>
    </row>
    <row r="280" spans="1:9" ht="42.75" customHeight="1">
      <c r="A280" s="312" t="s">
        <v>502</v>
      </c>
      <c r="B280" s="308" t="s">
        <v>556</v>
      </c>
      <c r="C280" s="308" t="s">
        <v>418</v>
      </c>
      <c r="D280" s="308" t="s">
        <v>414</v>
      </c>
      <c r="E280" s="308" t="s">
        <v>611</v>
      </c>
      <c r="F280" s="308" t="s">
        <v>487</v>
      </c>
      <c r="G280" s="307">
        <v>1625.6</v>
      </c>
      <c r="H280" s="306">
        <v>1352.6</v>
      </c>
      <c r="I280" s="306">
        <f>H280/G280*100</f>
        <v>83.20620078740157</v>
      </c>
    </row>
    <row r="281" spans="1:9" ht="47.25" customHeight="1">
      <c r="A281" s="312" t="s">
        <v>610</v>
      </c>
      <c r="B281" s="308" t="s">
        <v>556</v>
      </c>
      <c r="C281" s="308" t="s">
        <v>418</v>
      </c>
      <c r="D281" s="308" t="s">
        <v>414</v>
      </c>
      <c r="E281" s="308" t="s">
        <v>609</v>
      </c>
      <c r="F281" s="308" t="s">
        <v>487</v>
      </c>
      <c r="G281" s="307">
        <f>G282</f>
        <v>134476</v>
      </c>
      <c r="H281" s="307">
        <f>H282</f>
        <v>82993.7</v>
      </c>
      <c r="I281" s="306">
        <f>H281/G281*100</f>
        <v>61.716365745560545</v>
      </c>
    </row>
    <row r="282" spans="1:9" ht="30" customHeight="1">
      <c r="A282" s="312" t="s">
        <v>502</v>
      </c>
      <c r="B282" s="308" t="s">
        <v>556</v>
      </c>
      <c r="C282" s="308" t="s">
        <v>418</v>
      </c>
      <c r="D282" s="308" t="s">
        <v>414</v>
      </c>
      <c r="E282" s="308" t="s">
        <v>609</v>
      </c>
      <c r="F282" s="308" t="s">
        <v>487</v>
      </c>
      <c r="G282" s="307">
        <v>134476</v>
      </c>
      <c r="H282" s="306">
        <v>82993.7</v>
      </c>
      <c r="I282" s="306">
        <f>H282/G282*100</f>
        <v>61.716365745560545</v>
      </c>
    </row>
    <row r="283" spans="1:9" ht="17.25" customHeight="1">
      <c r="A283" s="312" t="s">
        <v>608</v>
      </c>
      <c r="B283" s="308" t="s">
        <v>556</v>
      </c>
      <c r="C283" s="308" t="s">
        <v>418</v>
      </c>
      <c r="D283" s="308" t="s">
        <v>412</v>
      </c>
      <c r="E283" s="308" t="s">
        <v>500</v>
      </c>
      <c r="F283" s="308" t="s">
        <v>480</v>
      </c>
      <c r="G283" s="307">
        <f>G284+G286+G289</f>
        <v>11141.599999999999</v>
      </c>
      <c r="H283" s="307">
        <f>H284+H286+H289</f>
        <v>6707.2</v>
      </c>
      <c r="I283" s="306">
        <f>H283/G283*100</f>
        <v>60.199612263947735</v>
      </c>
    </row>
    <row r="284" spans="1:9" ht="17.25" customHeight="1">
      <c r="A284" s="313" t="s">
        <v>607</v>
      </c>
      <c r="B284" s="308" t="s">
        <v>556</v>
      </c>
      <c r="C284" s="308" t="s">
        <v>418</v>
      </c>
      <c r="D284" s="308" t="s">
        <v>412</v>
      </c>
      <c r="E284" s="308" t="s">
        <v>606</v>
      </c>
      <c r="F284" s="328" t="s">
        <v>480</v>
      </c>
      <c r="G284" s="307">
        <f>G285</f>
        <v>746.4</v>
      </c>
      <c r="H284" s="307">
        <f>H285</f>
        <v>135.9</v>
      </c>
      <c r="I284" s="306">
        <f>H284/G284*100</f>
        <v>18.207395498392284</v>
      </c>
    </row>
    <row r="285" spans="1:9" ht="31.5" customHeight="1">
      <c r="A285" s="313" t="s">
        <v>479</v>
      </c>
      <c r="B285" s="308" t="s">
        <v>556</v>
      </c>
      <c r="C285" s="308" t="s">
        <v>418</v>
      </c>
      <c r="D285" s="308" t="s">
        <v>412</v>
      </c>
      <c r="E285" s="308" t="s">
        <v>606</v>
      </c>
      <c r="F285" s="328" t="s">
        <v>476</v>
      </c>
      <c r="G285" s="307">
        <v>746.4</v>
      </c>
      <c r="H285" s="306">
        <v>135.9</v>
      </c>
      <c r="I285" s="306">
        <f>H285/G285*100</f>
        <v>18.207395498392284</v>
      </c>
    </row>
    <row r="286" spans="1:9" ht="32.25" customHeight="1">
      <c r="A286" s="312" t="s">
        <v>605</v>
      </c>
      <c r="B286" s="308" t="s">
        <v>556</v>
      </c>
      <c r="C286" s="308" t="s">
        <v>418</v>
      </c>
      <c r="D286" s="308" t="s">
        <v>412</v>
      </c>
      <c r="E286" s="308" t="s">
        <v>604</v>
      </c>
      <c r="F286" s="308" t="s">
        <v>480</v>
      </c>
      <c r="G286" s="307">
        <f>G287</f>
        <v>1697.4</v>
      </c>
      <c r="H286" s="307">
        <f>H287</f>
        <v>573.6</v>
      </c>
      <c r="I286" s="306">
        <f>H286/G286*100</f>
        <v>33.79285966772711</v>
      </c>
    </row>
    <row r="287" spans="1:9" ht="33" customHeight="1">
      <c r="A287" s="312" t="s">
        <v>490</v>
      </c>
      <c r="B287" s="308" t="s">
        <v>556</v>
      </c>
      <c r="C287" s="308" t="s">
        <v>418</v>
      </c>
      <c r="D287" s="308" t="s">
        <v>412</v>
      </c>
      <c r="E287" s="308" t="s">
        <v>603</v>
      </c>
      <c r="F287" s="308" t="s">
        <v>480</v>
      </c>
      <c r="G287" s="307">
        <f>G288</f>
        <v>1697.4</v>
      </c>
      <c r="H287" s="307">
        <f>H288</f>
        <v>573.6</v>
      </c>
      <c r="I287" s="306">
        <f>H287/G287*100</f>
        <v>33.79285966772711</v>
      </c>
    </row>
    <row r="288" spans="1:9" ht="29.25" customHeight="1">
      <c r="A288" s="312" t="s">
        <v>502</v>
      </c>
      <c r="B288" s="308" t="s">
        <v>556</v>
      </c>
      <c r="C288" s="308" t="s">
        <v>418</v>
      </c>
      <c r="D288" s="308" t="s">
        <v>412</v>
      </c>
      <c r="E288" s="308" t="s">
        <v>603</v>
      </c>
      <c r="F288" s="308" t="s">
        <v>487</v>
      </c>
      <c r="G288" s="307">
        <v>1697.4</v>
      </c>
      <c r="H288" s="306">
        <v>573.6</v>
      </c>
      <c r="I288" s="306">
        <f>H288/G288*100</f>
        <v>33.79285966772711</v>
      </c>
    </row>
    <row r="289" spans="1:9" ht="48" customHeight="1">
      <c r="A289" s="312" t="s">
        <v>602</v>
      </c>
      <c r="B289" s="308" t="s">
        <v>556</v>
      </c>
      <c r="C289" s="308" t="s">
        <v>418</v>
      </c>
      <c r="D289" s="308" t="s">
        <v>412</v>
      </c>
      <c r="E289" s="308" t="s">
        <v>601</v>
      </c>
      <c r="F289" s="308" t="s">
        <v>480</v>
      </c>
      <c r="G289" s="307">
        <f>G290+G292+G294</f>
        <v>8697.8</v>
      </c>
      <c r="H289" s="307">
        <f>H290+H292+H294</f>
        <v>5997.7</v>
      </c>
      <c r="I289" s="306">
        <f>H289/G289*100</f>
        <v>68.9565177401182</v>
      </c>
    </row>
    <row r="290" spans="1:9" ht="47.25" customHeight="1">
      <c r="A290" s="312" t="s">
        <v>600</v>
      </c>
      <c r="B290" s="308" t="s">
        <v>556</v>
      </c>
      <c r="C290" s="308" t="s">
        <v>418</v>
      </c>
      <c r="D290" s="308" t="s">
        <v>412</v>
      </c>
      <c r="E290" s="308" t="s">
        <v>599</v>
      </c>
      <c r="F290" s="308" t="s">
        <v>480</v>
      </c>
      <c r="G290" s="307">
        <f>G291</f>
        <v>500</v>
      </c>
      <c r="H290" s="307">
        <f>H291</f>
        <v>0</v>
      </c>
      <c r="I290" s="306">
        <f>H290/G290*100</f>
        <v>0</v>
      </c>
    </row>
    <row r="291" spans="1:9" ht="29.25" customHeight="1">
      <c r="A291" s="312" t="s">
        <v>502</v>
      </c>
      <c r="B291" s="308" t="s">
        <v>556</v>
      </c>
      <c r="C291" s="308" t="s">
        <v>418</v>
      </c>
      <c r="D291" s="308" t="s">
        <v>412</v>
      </c>
      <c r="E291" s="308" t="s">
        <v>599</v>
      </c>
      <c r="F291" s="308" t="s">
        <v>487</v>
      </c>
      <c r="G291" s="307">
        <v>500</v>
      </c>
      <c r="H291" s="306">
        <v>0</v>
      </c>
      <c r="I291" s="306">
        <f>H291/G291*100</f>
        <v>0</v>
      </c>
    </row>
    <row r="292" spans="1:9" ht="66" customHeight="1">
      <c r="A292" s="312" t="s">
        <v>598</v>
      </c>
      <c r="B292" s="308" t="s">
        <v>556</v>
      </c>
      <c r="C292" s="308" t="s">
        <v>418</v>
      </c>
      <c r="D292" s="308" t="s">
        <v>412</v>
      </c>
      <c r="E292" s="308" t="s">
        <v>597</v>
      </c>
      <c r="F292" s="308" t="s">
        <v>480</v>
      </c>
      <c r="G292" s="307">
        <f>G293</f>
        <v>7332.7</v>
      </c>
      <c r="H292" s="307">
        <f>H293</f>
        <v>5997.7</v>
      </c>
      <c r="I292" s="306">
        <f>H292/G292*100</f>
        <v>81.79388219891717</v>
      </c>
    </row>
    <row r="293" spans="1:9" ht="29.25" customHeight="1">
      <c r="A293" s="312" t="s">
        <v>502</v>
      </c>
      <c r="B293" s="308" t="s">
        <v>556</v>
      </c>
      <c r="C293" s="308" t="s">
        <v>418</v>
      </c>
      <c r="D293" s="308" t="s">
        <v>412</v>
      </c>
      <c r="E293" s="308" t="s">
        <v>597</v>
      </c>
      <c r="F293" s="308" t="s">
        <v>487</v>
      </c>
      <c r="G293" s="307">
        <v>7332.7</v>
      </c>
      <c r="H293" s="306">
        <v>5997.7</v>
      </c>
      <c r="I293" s="306">
        <f>H293/G293*100</f>
        <v>81.79388219891717</v>
      </c>
    </row>
    <row r="294" spans="1:9" ht="66" customHeight="1">
      <c r="A294" s="312" t="s">
        <v>596</v>
      </c>
      <c r="B294" s="308" t="s">
        <v>556</v>
      </c>
      <c r="C294" s="308" t="s">
        <v>418</v>
      </c>
      <c r="D294" s="308" t="s">
        <v>412</v>
      </c>
      <c r="E294" s="308" t="s">
        <v>595</v>
      </c>
      <c r="F294" s="308" t="s">
        <v>480</v>
      </c>
      <c r="G294" s="307">
        <f>G295</f>
        <v>865.1</v>
      </c>
      <c r="H294" s="307">
        <f>H295</f>
        <v>0</v>
      </c>
      <c r="I294" s="306">
        <f>H294/G294*100</f>
        <v>0</v>
      </c>
    </row>
    <row r="295" spans="1:9" ht="29.25" customHeight="1">
      <c r="A295" s="312" t="s">
        <v>502</v>
      </c>
      <c r="B295" s="308" t="s">
        <v>556</v>
      </c>
      <c r="C295" s="308" t="s">
        <v>418</v>
      </c>
      <c r="D295" s="308" t="s">
        <v>412</v>
      </c>
      <c r="E295" s="308" t="s">
        <v>595</v>
      </c>
      <c r="F295" s="308" t="s">
        <v>487</v>
      </c>
      <c r="G295" s="307">
        <v>865.1</v>
      </c>
      <c r="H295" s="306">
        <v>0</v>
      </c>
      <c r="I295" s="306">
        <f>H295/G295*100</f>
        <v>0</v>
      </c>
    </row>
    <row r="296" spans="1:9" ht="15">
      <c r="A296" s="312" t="s">
        <v>409</v>
      </c>
      <c r="B296" s="308" t="s">
        <v>556</v>
      </c>
      <c r="C296" s="308" t="s">
        <v>418</v>
      </c>
      <c r="D296" s="308" t="s">
        <v>410</v>
      </c>
      <c r="E296" s="308" t="s">
        <v>594</v>
      </c>
      <c r="F296" s="308" t="s">
        <v>480</v>
      </c>
      <c r="G296" s="307">
        <f>G297+G300+G305+G311+G307+G309</f>
        <v>30547.6</v>
      </c>
      <c r="H296" s="307">
        <f>H297+H300+H305+H311+H307+H309</f>
        <v>13650.1</v>
      </c>
      <c r="I296" s="306">
        <f>H296/G296*100</f>
        <v>44.68468881352381</v>
      </c>
    </row>
    <row r="297" spans="1:9" ht="79.5" customHeight="1">
      <c r="A297" s="313" t="s">
        <v>499</v>
      </c>
      <c r="B297" s="308" t="s">
        <v>556</v>
      </c>
      <c r="C297" s="308" t="s">
        <v>418</v>
      </c>
      <c r="D297" s="308" t="s">
        <v>410</v>
      </c>
      <c r="E297" s="308" t="s">
        <v>496</v>
      </c>
      <c r="F297" s="308" t="s">
        <v>480</v>
      </c>
      <c r="G297" s="307">
        <f>G298</f>
        <v>5165</v>
      </c>
      <c r="H297" s="307">
        <f>H298</f>
        <v>2258.6</v>
      </c>
      <c r="I297" s="306">
        <f>H297/G297*100</f>
        <v>43.72894482090997</v>
      </c>
    </row>
    <row r="298" spans="1:9" ht="15">
      <c r="A298" s="313" t="s">
        <v>497</v>
      </c>
      <c r="B298" s="308" t="s">
        <v>556</v>
      </c>
      <c r="C298" s="308" t="s">
        <v>418</v>
      </c>
      <c r="D298" s="308" t="s">
        <v>410</v>
      </c>
      <c r="E298" s="308" t="s">
        <v>496</v>
      </c>
      <c r="F298" s="308" t="s">
        <v>480</v>
      </c>
      <c r="G298" s="307">
        <f>G299</f>
        <v>5165</v>
      </c>
      <c r="H298" s="307">
        <f>H299</f>
        <v>2258.6</v>
      </c>
      <c r="I298" s="306">
        <f>H298/G298*100</f>
        <v>43.72894482090997</v>
      </c>
    </row>
    <row r="299" spans="1:9" ht="30">
      <c r="A299" s="313" t="s">
        <v>479</v>
      </c>
      <c r="B299" s="308" t="s">
        <v>556</v>
      </c>
      <c r="C299" s="308" t="s">
        <v>418</v>
      </c>
      <c r="D299" s="308" t="s">
        <v>410</v>
      </c>
      <c r="E299" s="308" t="s">
        <v>496</v>
      </c>
      <c r="F299" s="308" t="s">
        <v>476</v>
      </c>
      <c r="G299" s="307">
        <v>5165</v>
      </c>
      <c r="H299" s="306">
        <v>2258.6</v>
      </c>
      <c r="I299" s="306">
        <f>H299/G299*100</f>
        <v>43.72894482090997</v>
      </c>
    </row>
    <row r="300" spans="1:9" ht="94.5" customHeight="1">
      <c r="A300" s="312" t="s">
        <v>491</v>
      </c>
      <c r="B300" s="308" t="s">
        <v>556</v>
      </c>
      <c r="C300" s="308" t="s">
        <v>418</v>
      </c>
      <c r="D300" s="308" t="s">
        <v>410</v>
      </c>
      <c r="E300" s="308" t="s">
        <v>593</v>
      </c>
      <c r="F300" s="308" t="s">
        <v>480</v>
      </c>
      <c r="G300" s="307">
        <f>G301</f>
        <v>15372.1</v>
      </c>
      <c r="H300" s="307">
        <f>H301</f>
        <v>7374.4</v>
      </c>
      <c r="I300" s="306">
        <f>H300/G300*100</f>
        <v>47.972625731032196</v>
      </c>
    </row>
    <row r="301" spans="1:9" ht="32.25" customHeight="1">
      <c r="A301" s="312" t="s">
        <v>490</v>
      </c>
      <c r="B301" s="308" t="s">
        <v>556</v>
      </c>
      <c r="C301" s="308" t="s">
        <v>418</v>
      </c>
      <c r="D301" s="308" t="s">
        <v>410</v>
      </c>
      <c r="E301" s="308" t="s">
        <v>488</v>
      </c>
      <c r="F301" s="308" t="s">
        <v>480</v>
      </c>
      <c r="G301" s="307">
        <f>G303</f>
        <v>15372.1</v>
      </c>
      <c r="H301" s="307">
        <f>H303</f>
        <v>7374.4</v>
      </c>
      <c r="I301" s="306">
        <f>H301/G301*100</f>
        <v>47.972625731032196</v>
      </c>
    </row>
    <row r="302" spans="1:9" ht="33" customHeight="1" hidden="1">
      <c r="A302" s="312" t="s">
        <v>592</v>
      </c>
      <c r="B302" s="308" t="s">
        <v>556</v>
      </c>
      <c r="C302" s="308" t="s">
        <v>418</v>
      </c>
      <c r="D302" s="308" t="s">
        <v>410</v>
      </c>
      <c r="E302" s="308" t="s">
        <v>485</v>
      </c>
      <c r="F302" s="308" t="s">
        <v>591</v>
      </c>
      <c r="G302" s="307" t="e">
        <f>#REF!+#REF!+#REF!</f>
        <v>#REF!</v>
      </c>
      <c r="H302" s="306"/>
      <c r="I302" s="306" t="e">
        <f>H302/G302*100</f>
        <v>#REF!</v>
      </c>
    </row>
    <row r="303" spans="1:9" ht="37.5" customHeight="1">
      <c r="A303" s="312" t="s">
        <v>489</v>
      </c>
      <c r="B303" s="308" t="s">
        <v>556</v>
      </c>
      <c r="C303" s="308" t="s">
        <v>418</v>
      </c>
      <c r="D303" s="308" t="s">
        <v>410</v>
      </c>
      <c r="E303" s="308" t="s">
        <v>488</v>
      </c>
      <c r="F303" s="308" t="s">
        <v>487</v>
      </c>
      <c r="G303" s="307">
        <v>15372.1</v>
      </c>
      <c r="H303" s="306">
        <v>7374.4</v>
      </c>
      <c r="I303" s="306">
        <f>H303/G303*100</f>
        <v>47.972625731032196</v>
      </c>
    </row>
    <row r="304" spans="1:9" ht="37.5" customHeight="1">
      <c r="A304" s="313" t="s">
        <v>495</v>
      </c>
      <c r="B304" s="308" t="s">
        <v>556</v>
      </c>
      <c r="C304" s="308" t="s">
        <v>418</v>
      </c>
      <c r="D304" s="308" t="s">
        <v>410</v>
      </c>
      <c r="E304" s="308" t="s">
        <v>494</v>
      </c>
      <c r="F304" s="308" t="s">
        <v>480</v>
      </c>
      <c r="G304" s="307">
        <f>G305</f>
        <v>2056.1</v>
      </c>
      <c r="H304" s="307">
        <f>H305</f>
        <v>1236.2</v>
      </c>
      <c r="I304" s="306">
        <f>H304/G304*100</f>
        <v>60.12353484752687</v>
      </c>
    </row>
    <row r="305" spans="1:9" ht="57" customHeight="1">
      <c r="A305" s="313" t="s">
        <v>590</v>
      </c>
      <c r="B305" s="308" t="s">
        <v>556</v>
      </c>
      <c r="C305" s="308" t="s">
        <v>418</v>
      </c>
      <c r="D305" s="308" t="s">
        <v>410</v>
      </c>
      <c r="E305" s="308" t="s">
        <v>589</v>
      </c>
      <c r="F305" s="308" t="s">
        <v>480</v>
      </c>
      <c r="G305" s="307">
        <f>G306</f>
        <v>2056.1</v>
      </c>
      <c r="H305" s="307">
        <f>H306</f>
        <v>1236.2</v>
      </c>
      <c r="I305" s="306">
        <f>H305/G305*100</f>
        <v>60.12353484752687</v>
      </c>
    </row>
    <row r="306" spans="1:9" ht="37.5" customHeight="1">
      <c r="A306" s="313" t="s">
        <v>479</v>
      </c>
      <c r="B306" s="308" t="s">
        <v>556</v>
      </c>
      <c r="C306" s="308" t="s">
        <v>418</v>
      </c>
      <c r="D306" s="308" t="s">
        <v>410</v>
      </c>
      <c r="E306" s="308" t="s">
        <v>589</v>
      </c>
      <c r="F306" s="308" t="s">
        <v>476</v>
      </c>
      <c r="G306" s="307">
        <v>2056.1</v>
      </c>
      <c r="H306" s="306">
        <v>1236.2</v>
      </c>
      <c r="I306" s="306">
        <f>H306/G306*100</f>
        <v>60.12353484752687</v>
      </c>
    </row>
    <row r="307" spans="1:9" ht="37.5" customHeight="1">
      <c r="A307" s="327" t="s">
        <v>588</v>
      </c>
      <c r="B307" s="308" t="s">
        <v>556</v>
      </c>
      <c r="C307" s="308" t="s">
        <v>418</v>
      </c>
      <c r="D307" s="308" t="s">
        <v>410</v>
      </c>
      <c r="E307" s="308" t="s">
        <v>587</v>
      </c>
      <c r="F307" s="308" t="s">
        <v>480</v>
      </c>
      <c r="G307" s="307">
        <f>G308</f>
        <v>326.5</v>
      </c>
      <c r="H307" s="307">
        <f>H308</f>
        <v>0</v>
      </c>
      <c r="I307" s="306">
        <f>H307/G307*100</f>
        <v>0</v>
      </c>
    </row>
    <row r="308" spans="1:9" ht="37.5" customHeight="1">
      <c r="A308" s="327" t="s">
        <v>479</v>
      </c>
      <c r="B308" s="308" t="s">
        <v>556</v>
      </c>
      <c r="C308" s="308" t="s">
        <v>418</v>
      </c>
      <c r="D308" s="308" t="s">
        <v>410</v>
      </c>
      <c r="E308" s="308" t="s">
        <v>587</v>
      </c>
      <c r="F308" s="308" t="s">
        <v>476</v>
      </c>
      <c r="G308" s="307">
        <v>326.5</v>
      </c>
      <c r="H308" s="306">
        <v>0</v>
      </c>
      <c r="I308" s="306">
        <f>H308/G308*100</f>
        <v>0</v>
      </c>
    </row>
    <row r="309" spans="1:9" ht="62.25" customHeight="1">
      <c r="A309" s="327" t="s">
        <v>586</v>
      </c>
      <c r="B309" s="308" t="s">
        <v>556</v>
      </c>
      <c r="C309" s="308" t="s">
        <v>418</v>
      </c>
      <c r="D309" s="308" t="s">
        <v>410</v>
      </c>
      <c r="E309" s="308" t="s">
        <v>585</v>
      </c>
      <c r="F309" s="308" t="s">
        <v>480</v>
      </c>
      <c r="G309" s="307">
        <f>G310</f>
        <v>1161</v>
      </c>
      <c r="H309" s="307">
        <f>H310</f>
        <v>0</v>
      </c>
      <c r="I309" s="306">
        <f>H309/G309*100</f>
        <v>0</v>
      </c>
    </row>
    <row r="310" spans="1:9" ht="37.5" customHeight="1">
      <c r="A310" s="327" t="s">
        <v>479</v>
      </c>
      <c r="B310" s="308" t="s">
        <v>556</v>
      </c>
      <c r="C310" s="308" t="s">
        <v>418</v>
      </c>
      <c r="D310" s="308" t="s">
        <v>410</v>
      </c>
      <c r="E310" s="308" t="s">
        <v>585</v>
      </c>
      <c r="F310" s="308" t="s">
        <v>476</v>
      </c>
      <c r="G310" s="307">
        <v>1161</v>
      </c>
      <c r="H310" s="306">
        <v>0</v>
      </c>
      <c r="I310" s="306">
        <f>H310/G310*100</f>
        <v>0</v>
      </c>
    </row>
    <row r="311" spans="1:9" ht="37.5" customHeight="1">
      <c r="A311" s="312" t="s">
        <v>584</v>
      </c>
      <c r="B311" s="308" t="s">
        <v>556</v>
      </c>
      <c r="C311" s="308" t="s">
        <v>418</v>
      </c>
      <c r="D311" s="308" t="s">
        <v>410</v>
      </c>
      <c r="E311" s="308" t="s">
        <v>485</v>
      </c>
      <c r="F311" s="308" t="s">
        <v>480</v>
      </c>
      <c r="G311" s="307">
        <f>G312+G314+G316+G318+G320+G322+G326+G328+G324</f>
        <v>6466.9</v>
      </c>
      <c r="H311" s="307">
        <f>H312+H314+H316+H318+H320+H322+H326+H328+H324</f>
        <v>2780.8999999999996</v>
      </c>
      <c r="I311" s="306">
        <f>H311/G311*100</f>
        <v>43.002056626822736</v>
      </c>
    </row>
    <row r="312" spans="1:9" ht="37.5" customHeight="1">
      <c r="A312" s="312" t="s">
        <v>300</v>
      </c>
      <c r="B312" s="308" t="s">
        <v>556</v>
      </c>
      <c r="C312" s="308" t="s">
        <v>418</v>
      </c>
      <c r="D312" s="308" t="s">
        <v>410</v>
      </c>
      <c r="E312" s="308" t="s">
        <v>583</v>
      </c>
      <c r="F312" s="308" t="s">
        <v>480</v>
      </c>
      <c r="G312" s="307">
        <f>G313</f>
        <v>402</v>
      </c>
      <c r="H312" s="307">
        <f>H313</f>
        <v>241.9</v>
      </c>
      <c r="I312" s="306">
        <f>H312/G312*100</f>
        <v>60.17412935323383</v>
      </c>
    </row>
    <row r="313" spans="1:9" ht="37.5" customHeight="1">
      <c r="A313" s="309" t="s">
        <v>479</v>
      </c>
      <c r="B313" s="308" t="s">
        <v>556</v>
      </c>
      <c r="C313" s="308" t="s">
        <v>418</v>
      </c>
      <c r="D313" s="308" t="s">
        <v>410</v>
      </c>
      <c r="E313" s="308" t="s">
        <v>583</v>
      </c>
      <c r="F313" s="308" t="s">
        <v>476</v>
      </c>
      <c r="G313" s="307">
        <v>402</v>
      </c>
      <c r="H313" s="306">
        <v>241.9</v>
      </c>
      <c r="I313" s="306">
        <f>H313/G313*100</f>
        <v>60.17412935323383</v>
      </c>
    </row>
    <row r="314" spans="1:9" ht="45" customHeight="1">
      <c r="A314" s="312" t="s">
        <v>582</v>
      </c>
      <c r="B314" s="308" t="s">
        <v>556</v>
      </c>
      <c r="C314" s="308" t="s">
        <v>418</v>
      </c>
      <c r="D314" s="308" t="s">
        <v>410</v>
      </c>
      <c r="E314" s="308" t="s">
        <v>581</v>
      </c>
      <c r="F314" s="308" t="s">
        <v>480</v>
      </c>
      <c r="G314" s="307">
        <f>G315</f>
        <v>400</v>
      </c>
      <c r="H314" s="307">
        <f>H315</f>
        <v>302.3</v>
      </c>
      <c r="I314" s="306">
        <f>H314/G314*100</f>
        <v>75.575</v>
      </c>
    </row>
    <row r="315" spans="1:9" ht="37.5" customHeight="1">
      <c r="A315" s="309" t="s">
        <v>479</v>
      </c>
      <c r="B315" s="308" t="s">
        <v>556</v>
      </c>
      <c r="C315" s="308" t="s">
        <v>418</v>
      </c>
      <c r="D315" s="308" t="s">
        <v>410</v>
      </c>
      <c r="E315" s="308" t="s">
        <v>581</v>
      </c>
      <c r="F315" s="308" t="s">
        <v>476</v>
      </c>
      <c r="G315" s="307">
        <v>400</v>
      </c>
      <c r="H315" s="306">
        <v>302.3</v>
      </c>
      <c r="I315" s="306">
        <f>H315/G315*100</f>
        <v>75.575</v>
      </c>
    </row>
    <row r="316" spans="1:9" ht="37.5" customHeight="1">
      <c r="A316" s="312" t="s">
        <v>580</v>
      </c>
      <c r="B316" s="308" t="s">
        <v>556</v>
      </c>
      <c r="C316" s="308" t="s">
        <v>418</v>
      </c>
      <c r="D316" s="308" t="s">
        <v>410</v>
      </c>
      <c r="E316" s="308" t="s">
        <v>579</v>
      </c>
      <c r="F316" s="308" t="s">
        <v>480</v>
      </c>
      <c r="G316" s="307">
        <f>G317</f>
        <v>768.2</v>
      </c>
      <c r="H316" s="307">
        <f>H317</f>
        <v>191.5</v>
      </c>
      <c r="I316" s="306">
        <f>H316/G316*100</f>
        <v>24.92840406144233</v>
      </c>
    </row>
    <row r="317" spans="1:9" ht="37.5" customHeight="1">
      <c r="A317" s="313" t="s">
        <v>479</v>
      </c>
      <c r="B317" s="308" t="s">
        <v>556</v>
      </c>
      <c r="C317" s="308" t="s">
        <v>418</v>
      </c>
      <c r="D317" s="308" t="s">
        <v>410</v>
      </c>
      <c r="E317" s="308" t="s">
        <v>579</v>
      </c>
      <c r="F317" s="308" t="s">
        <v>476</v>
      </c>
      <c r="G317" s="307">
        <v>768.2</v>
      </c>
      <c r="H317" s="306">
        <v>191.5</v>
      </c>
      <c r="I317" s="306">
        <f>H317/G317*100</f>
        <v>24.92840406144233</v>
      </c>
    </row>
    <row r="318" spans="1:9" ht="37.5" customHeight="1">
      <c r="A318" s="312" t="s">
        <v>292</v>
      </c>
      <c r="B318" s="308" t="s">
        <v>556</v>
      </c>
      <c r="C318" s="308" t="s">
        <v>418</v>
      </c>
      <c r="D318" s="308" t="s">
        <v>410</v>
      </c>
      <c r="E318" s="308" t="s">
        <v>578</v>
      </c>
      <c r="F318" s="308" t="s">
        <v>480</v>
      </c>
      <c r="G318" s="307">
        <f>G319</f>
        <v>3317.5</v>
      </c>
      <c r="H318" s="307">
        <f>H319</f>
        <v>1177</v>
      </c>
      <c r="I318" s="306">
        <f>H318/G318*100</f>
        <v>35.47852298417483</v>
      </c>
    </row>
    <row r="319" spans="1:9" ht="37.5" customHeight="1">
      <c r="A319" s="313" t="s">
        <v>479</v>
      </c>
      <c r="B319" s="308" t="s">
        <v>556</v>
      </c>
      <c r="C319" s="308" t="s">
        <v>418</v>
      </c>
      <c r="D319" s="308" t="s">
        <v>410</v>
      </c>
      <c r="E319" s="308" t="s">
        <v>578</v>
      </c>
      <c r="F319" s="308" t="s">
        <v>476</v>
      </c>
      <c r="G319" s="307">
        <v>3317.5</v>
      </c>
      <c r="H319" s="306">
        <v>1177</v>
      </c>
      <c r="I319" s="306">
        <f>H319/G319*100</f>
        <v>35.47852298417483</v>
      </c>
    </row>
    <row r="320" spans="1:9" ht="37.5" customHeight="1">
      <c r="A320" s="312" t="s">
        <v>290</v>
      </c>
      <c r="B320" s="308" t="s">
        <v>556</v>
      </c>
      <c r="C320" s="308" t="s">
        <v>418</v>
      </c>
      <c r="D320" s="308" t="s">
        <v>410</v>
      </c>
      <c r="E320" s="308" t="s">
        <v>577</v>
      </c>
      <c r="F320" s="308" t="s">
        <v>480</v>
      </c>
      <c r="G320" s="307">
        <f>G321</f>
        <v>916.2</v>
      </c>
      <c r="H320" s="307">
        <f>H321</f>
        <v>530.8</v>
      </c>
      <c r="I320" s="306">
        <f>H320/G320*100</f>
        <v>57.93494870115694</v>
      </c>
    </row>
    <row r="321" spans="1:9" ht="37.5" customHeight="1">
      <c r="A321" s="313" t="s">
        <v>479</v>
      </c>
      <c r="B321" s="308" t="s">
        <v>556</v>
      </c>
      <c r="C321" s="308" t="s">
        <v>418</v>
      </c>
      <c r="D321" s="308" t="s">
        <v>410</v>
      </c>
      <c r="E321" s="308" t="s">
        <v>577</v>
      </c>
      <c r="F321" s="308" t="s">
        <v>476</v>
      </c>
      <c r="G321" s="307">
        <v>916.2</v>
      </c>
      <c r="H321" s="306">
        <v>530.8</v>
      </c>
      <c r="I321" s="306">
        <f>H321/G321*100</f>
        <v>57.93494870115694</v>
      </c>
    </row>
    <row r="322" spans="1:9" ht="37.5" customHeight="1">
      <c r="A322" s="312" t="s">
        <v>288</v>
      </c>
      <c r="B322" s="308" t="s">
        <v>556</v>
      </c>
      <c r="C322" s="308" t="s">
        <v>418</v>
      </c>
      <c r="D322" s="308" t="s">
        <v>410</v>
      </c>
      <c r="E322" s="308" t="s">
        <v>576</v>
      </c>
      <c r="F322" s="308" t="s">
        <v>480</v>
      </c>
      <c r="G322" s="307">
        <f>G323</f>
        <v>63</v>
      </c>
      <c r="H322" s="307">
        <f>H323</f>
        <v>25.7</v>
      </c>
      <c r="I322" s="306">
        <f>H322/G322*100</f>
        <v>40.79365079365079</v>
      </c>
    </row>
    <row r="323" spans="1:9" ht="37.5" customHeight="1">
      <c r="A323" s="313" t="s">
        <v>479</v>
      </c>
      <c r="B323" s="308" t="s">
        <v>556</v>
      </c>
      <c r="C323" s="308" t="s">
        <v>418</v>
      </c>
      <c r="D323" s="308" t="s">
        <v>410</v>
      </c>
      <c r="E323" s="308" t="s">
        <v>576</v>
      </c>
      <c r="F323" s="308" t="s">
        <v>476</v>
      </c>
      <c r="G323" s="307">
        <v>63</v>
      </c>
      <c r="H323" s="306">
        <v>25.7</v>
      </c>
      <c r="I323" s="306">
        <f>H323/G323*100</f>
        <v>40.79365079365079</v>
      </c>
    </row>
    <row r="324" spans="1:9" ht="37.5" customHeight="1">
      <c r="A324" s="312" t="s">
        <v>575</v>
      </c>
      <c r="B324" s="308" t="s">
        <v>556</v>
      </c>
      <c r="C324" s="308" t="s">
        <v>418</v>
      </c>
      <c r="D324" s="308" t="s">
        <v>410</v>
      </c>
      <c r="E324" s="316" t="s">
        <v>574</v>
      </c>
      <c r="F324" s="308" t="s">
        <v>480</v>
      </c>
      <c r="G324" s="307">
        <f>G325</f>
        <v>100</v>
      </c>
      <c r="H324" s="307">
        <f>H325</f>
        <v>0</v>
      </c>
      <c r="I324" s="306">
        <f>H324/G324*100</f>
        <v>0</v>
      </c>
    </row>
    <row r="325" spans="1:9" ht="37.5" customHeight="1">
      <c r="A325" s="309" t="s">
        <v>479</v>
      </c>
      <c r="B325" s="317" t="s">
        <v>556</v>
      </c>
      <c r="C325" s="308" t="s">
        <v>418</v>
      </c>
      <c r="D325" s="308" t="s">
        <v>410</v>
      </c>
      <c r="E325" s="316" t="s">
        <v>574</v>
      </c>
      <c r="F325" s="308" t="s">
        <v>476</v>
      </c>
      <c r="G325" s="307">
        <v>100</v>
      </c>
      <c r="H325" s="306">
        <v>0</v>
      </c>
      <c r="I325" s="306">
        <f>H325/G325*100</f>
        <v>0</v>
      </c>
    </row>
    <row r="326" spans="1:9" ht="57.75" customHeight="1">
      <c r="A326" s="312" t="s">
        <v>573</v>
      </c>
      <c r="B326" s="308" t="s">
        <v>556</v>
      </c>
      <c r="C326" s="308" t="s">
        <v>418</v>
      </c>
      <c r="D326" s="308" t="s">
        <v>410</v>
      </c>
      <c r="E326" s="308" t="s">
        <v>572</v>
      </c>
      <c r="F326" s="308" t="s">
        <v>480</v>
      </c>
      <c r="G326" s="307">
        <f>G327</f>
        <v>400</v>
      </c>
      <c r="H326" s="307">
        <f>H327</f>
        <v>211.7</v>
      </c>
      <c r="I326" s="306">
        <f>H326/G326*100</f>
        <v>52.925</v>
      </c>
    </row>
    <row r="327" spans="1:9" ht="40.5" customHeight="1">
      <c r="A327" s="313" t="s">
        <v>479</v>
      </c>
      <c r="B327" s="308" t="s">
        <v>556</v>
      </c>
      <c r="C327" s="308" t="s">
        <v>418</v>
      </c>
      <c r="D327" s="308" t="s">
        <v>410</v>
      </c>
      <c r="E327" s="308" t="s">
        <v>572</v>
      </c>
      <c r="F327" s="308" t="s">
        <v>476</v>
      </c>
      <c r="G327" s="307">
        <v>400</v>
      </c>
      <c r="H327" s="306">
        <v>211.7</v>
      </c>
      <c r="I327" s="306">
        <f>H327/G327*100</f>
        <v>52.925</v>
      </c>
    </row>
    <row r="328" spans="1:9" ht="30.75" customHeight="1">
      <c r="A328" s="326" t="s">
        <v>571</v>
      </c>
      <c r="B328" s="308" t="s">
        <v>556</v>
      </c>
      <c r="C328" s="308" t="s">
        <v>418</v>
      </c>
      <c r="D328" s="308" t="s">
        <v>410</v>
      </c>
      <c r="E328" s="308" t="s">
        <v>570</v>
      </c>
      <c r="F328" s="308" t="s">
        <v>480</v>
      </c>
      <c r="G328" s="307">
        <f>G329</f>
        <v>100</v>
      </c>
      <c r="H328" s="307">
        <f>H329</f>
        <v>100</v>
      </c>
      <c r="I328" s="306">
        <f>H328/G328*100</f>
        <v>100</v>
      </c>
    </row>
    <row r="329" spans="1:9" ht="37.5" customHeight="1">
      <c r="A329" s="313" t="s">
        <v>479</v>
      </c>
      <c r="B329" s="308" t="s">
        <v>556</v>
      </c>
      <c r="C329" s="308" t="s">
        <v>418</v>
      </c>
      <c r="D329" s="308" t="s">
        <v>410</v>
      </c>
      <c r="E329" s="308" t="s">
        <v>570</v>
      </c>
      <c r="F329" s="308" t="s">
        <v>476</v>
      </c>
      <c r="G329" s="307">
        <v>100</v>
      </c>
      <c r="H329" s="306">
        <v>100</v>
      </c>
      <c r="I329" s="306">
        <f>H329/G329*100</f>
        <v>100</v>
      </c>
    </row>
    <row r="330" spans="1:9" ht="37.5" customHeight="1">
      <c r="A330" s="312" t="s">
        <v>390</v>
      </c>
      <c r="B330" s="308" t="s">
        <v>556</v>
      </c>
      <c r="C330" s="308" t="s">
        <v>399</v>
      </c>
      <c r="D330" s="308" t="s">
        <v>391</v>
      </c>
      <c r="E330" s="308" t="s">
        <v>500</v>
      </c>
      <c r="F330" s="308" t="s">
        <v>480</v>
      </c>
      <c r="G330" s="307">
        <f>G331</f>
        <v>1000</v>
      </c>
      <c r="H330" s="307">
        <f>H331</f>
        <v>150.5</v>
      </c>
      <c r="I330" s="306">
        <f>H330/G330*100</f>
        <v>15.049999999999999</v>
      </c>
    </row>
    <row r="331" spans="1:9" ht="37.5" customHeight="1">
      <c r="A331" s="312" t="s">
        <v>531</v>
      </c>
      <c r="B331" s="308" t="s">
        <v>556</v>
      </c>
      <c r="C331" s="308" t="s">
        <v>399</v>
      </c>
      <c r="D331" s="308" t="s">
        <v>391</v>
      </c>
      <c r="E331" s="308" t="s">
        <v>485</v>
      </c>
      <c r="F331" s="308" t="s">
        <v>480</v>
      </c>
      <c r="G331" s="307">
        <f>G332</f>
        <v>1000</v>
      </c>
      <c r="H331" s="307">
        <f>H332</f>
        <v>150.5</v>
      </c>
      <c r="I331" s="306">
        <f>H331/G331*100</f>
        <v>15.049999999999999</v>
      </c>
    </row>
    <row r="332" spans="1:9" ht="37.5" customHeight="1">
      <c r="A332" s="312" t="s">
        <v>569</v>
      </c>
      <c r="B332" s="308" t="s">
        <v>556</v>
      </c>
      <c r="C332" s="308" t="s">
        <v>399</v>
      </c>
      <c r="D332" s="308" t="s">
        <v>391</v>
      </c>
      <c r="E332" s="308" t="s">
        <v>567</v>
      </c>
      <c r="F332" s="308" t="s">
        <v>480</v>
      </c>
      <c r="G332" s="307">
        <f>G333</f>
        <v>1000</v>
      </c>
      <c r="H332" s="307">
        <f>H333</f>
        <v>150.5</v>
      </c>
      <c r="I332" s="306">
        <f>H332/G332*100</f>
        <v>15.049999999999999</v>
      </c>
    </row>
    <row r="333" spans="1:9" ht="37.5" customHeight="1">
      <c r="A333" s="313" t="s">
        <v>568</v>
      </c>
      <c r="B333" s="308" t="s">
        <v>556</v>
      </c>
      <c r="C333" s="308" t="s">
        <v>399</v>
      </c>
      <c r="D333" s="308" t="s">
        <v>391</v>
      </c>
      <c r="E333" s="308" t="s">
        <v>567</v>
      </c>
      <c r="F333" s="308" t="s">
        <v>476</v>
      </c>
      <c r="G333" s="307">
        <v>1000</v>
      </c>
      <c r="H333" s="306">
        <v>150.5</v>
      </c>
      <c r="I333" s="306">
        <f>H333/G333*100</f>
        <v>15.049999999999999</v>
      </c>
    </row>
    <row r="334" spans="1:9" ht="37.5" customHeight="1">
      <c r="A334" s="312" t="s">
        <v>566</v>
      </c>
      <c r="B334" s="308" t="s">
        <v>556</v>
      </c>
      <c r="C334" s="308" t="s">
        <v>387</v>
      </c>
      <c r="D334" s="308" t="s">
        <v>381</v>
      </c>
      <c r="E334" s="308" t="s">
        <v>500</v>
      </c>
      <c r="F334" s="308" t="s">
        <v>480</v>
      </c>
      <c r="G334" s="307">
        <f>G335</f>
        <v>18481.3</v>
      </c>
      <c r="H334" s="307">
        <f>H335</f>
        <v>10416.9</v>
      </c>
      <c r="I334" s="306">
        <f>H334/G334*100</f>
        <v>56.3645414554171</v>
      </c>
    </row>
    <row r="335" spans="1:9" ht="37.5" customHeight="1">
      <c r="A335" s="312" t="s">
        <v>380</v>
      </c>
      <c r="B335" s="308" t="s">
        <v>556</v>
      </c>
      <c r="C335" s="308" t="s">
        <v>387</v>
      </c>
      <c r="D335" s="308" t="s">
        <v>381</v>
      </c>
      <c r="E335" s="308" t="s">
        <v>500</v>
      </c>
      <c r="F335" s="308" t="s">
        <v>480</v>
      </c>
      <c r="G335" s="307">
        <f>G336</f>
        <v>18481.3</v>
      </c>
      <c r="H335" s="307">
        <f>H336</f>
        <v>10416.9</v>
      </c>
      <c r="I335" s="306">
        <f>H335/G335*100</f>
        <v>56.3645414554171</v>
      </c>
    </row>
    <row r="336" spans="1:9" ht="78.75" customHeight="1">
      <c r="A336" s="325" t="s">
        <v>565</v>
      </c>
      <c r="B336" s="308" t="s">
        <v>556</v>
      </c>
      <c r="C336" s="308" t="s">
        <v>387</v>
      </c>
      <c r="D336" s="308" t="s">
        <v>381</v>
      </c>
      <c r="E336" s="321">
        <v>5201000</v>
      </c>
      <c r="F336" s="308" t="s">
        <v>554</v>
      </c>
      <c r="G336" s="307">
        <f>G337+G341+G348+G339</f>
        <v>18481.3</v>
      </c>
      <c r="H336" s="307">
        <f>H337+H341+H348+H339</f>
        <v>10416.9</v>
      </c>
      <c r="I336" s="306">
        <f>H336/G336*100</f>
        <v>56.3645414554171</v>
      </c>
    </row>
    <row r="337" spans="1:9" ht="87.75" customHeight="1" hidden="1">
      <c r="A337" s="325" t="s">
        <v>564</v>
      </c>
      <c r="B337" s="308" t="s">
        <v>556</v>
      </c>
      <c r="C337" s="308" t="s">
        <v>387</v>
      </c>
      <c r="D337" s="308" t="s">
        <v>381</v>
      </c>
      <c r="E337" s="321">
        <v>5201001</v>
      </c>
      <c r="F337" s="308" t="s">
        <v>554</v>
      </c>
      <c r="G337" s="307">
        <f>G338</f>
        <v>0</v>
      </c>
      <c r="H337" s="306"/>
      <c r="I337" s="306" t="e">
        <f>H337/G337*100</f>
        <v>#DIV/0!</v>
      </c>
    </row>
    <row r="338" spans="1:9" ht="37.5" customHeight="1" hidden="1">
      <c r="A338" s="312" t="s">
        <v>557</v>
      </c>
      <c r="B338" s="308" t="s">
        <v>556</v>
      </c>
      <c r="C338" s="308" t="s">
        <v>387</v>
      </c>
      <c r="D338" s="308" t="s">
        <v>381</v>
      </c>
      <c r="E338" s="321">
        <v>5201001</v>
      </c>
      <c r="F338" s="308" t="s">
        <v>554</v>
      </c>
      <c r="G338" s="307"/>
      <c r="H338" s="306"/>
      <c r="I338" s="306" t="e">
        <f>H338/G338*100</f>
        <v>#DIV/0!</v>
      </c>
    </row>
    <row r="339" spans="1:9" ht="94.5" customHeight="1">
      <c r="A339" s="325" t="s">
        <v>563</v>
      </c>
      <c r="B339" s="308" t="s">
        <v>556</v>
      </c>
      <c r="C339" s="308" t="s">
        <v>387</v>
      </c>
      <c r="D339" s="308" t="s">
        <v>381</v>
      </c>
      <c r="E339" s="321">
        <v>5201002</v>
      </c>
      <c r="F339" s="308" t="s">
        <v>554</v>
      </c>
      <c r="G339" s="307">
        <f>G340</f>
        <v>7429.1</v>
      </c>
      <c r="H339" s="307">
        <f>H340</f>
        <v>2816.5</v>
      </c>
      <c r="I339" s="306">
        <f>H339/G339*100</f>
        <v>37.911725511838576</v>
      </c>
    </row>
    <row r="340" spans="1:9" ht="37.5" customHeight="1">
      <c r="A340" s="312" t="s">
        <v>557</v>
      </c>
      <c r="B340" s="308" t="s">
        <v>556</v>
      </c>
      <c r="C340" s="308" t="s">
        <v>387</v>
      </c>
      <c r="D340" s="308" t="s">
        <v>381</v>
      </c>
      <c r="E340" s="321">
        <v>5201002</v>
      </c>
      <c r="F340" s="308" t="s">
        <v>554</v>
      </c>
      <c r="G340" s="307">
        <v>7429.1</v>
      </c>
      <c r="H340" s="306">
        <v>2816.5</v>
      </c>
      <c r="I340" s="306">
        <f>H340/G340*100</f>
        <v>37.911725511838576</v>
      </c>
    </row>
    <row r="341" spans="1:9" ht="66" customHeight="1">
      <c r="A341" s="324" t="s">
        <v>562</v>
      </c>
      <c r="B341" s="322" t="s">
        <v>556</v>
      </c>
      <c r="C341" s="308" t="s">
        <v>387</v>
      </c>
      <c r="D341" s="308" t="s">
        <v>381</v>
      </c>
      <c r="E341" s="323">
        <v>5201302</v>
      </c>
      <c r="F341" s="322" t="s">
        <v>480</v>
      </c>
      <c r="G341" s="307">
        <f>G342+G344+G346</f>
        <v>10920.9</v>
      </c>
      <c r="H341" s="307">
        <f>H342+H344+H346</f>
        <v>7600.4</v>
      </c>
      <c r="I341" s="306">
        <f>H341/G341*100</f>
        <v>69.59499674935216</v>
      </c>
    </row>
    <row r="342" spans="1:9" ht="37.5" customHeight="1">
      <c r="A342" s="324" t="s">
        <v>561</v>
      </c>
      <c r="B342" s="322" t="s">
        <v>556</v>
      </c>
      <c r="C342" s="308" t="s">
        <v>387</v>
      </c>
      <c r="D342" s="308" t="s">
        <v>381</v>
      </c>
      <c r="E342" s="323">
        <v>5201302</v>
      </c>
      <c r="F342" s="322" t="s">
        <v>480</v>
      </c>
      <c r="G342" s="307">
        <f>G343</f>
        <v>764.4</v>
      </c>
      <c r="H342" s="307">
        <f>H343</f>
        <v>424.2</v>
      </c>
      <c r="I342" s="306">
        <f>H342/G342*100</f>
        <v>55.494505494505496</v>
      </c>
    </row>
    <row r="343" spans="1:9" ht="37.5" customHeight="1">
      <c r="A343" s="312" t="s">
        <v>557</v>
      </c>
      <c r="B343" s="322" t="s">
        <v>556</v>
      </c>
      <c r="C343" s="308" t="s">
        <v>387</v>
      </c>
      <c r="D343" s="308" t="s">
        <v>381</v>
      </c>
      <c r="E343" s="323">
        <v>5201302</v>
      </c>
      <c r="F343" s="322" t="s">
        <v>554</v>
      </c>
      <c r="G343" s="307">
        <v>764.4</v>
      </c>
      <c r="H343" s="306">
        <v>424.2</v>
      </c>
      <c r="I343" s="306">
        <f>H343/G343*100</f>
        <v>55.494505494505496</v>
      </c>
    </row>
    <row r="344" spans="1:9" ht="37.5" customHeight="1">
      <c r="A344" s="324" t="s">
        <v>560</v>
      </c>
      <c r="B344" s="322" t="s">
        <v>556</v>
      </c>
      <c r="C344" s="308" t="s">
        <v>387</v>
      </c>
      <c r="D344" s="308" t="s">
        <v>381</v>
      </c>
      <c r="E344" s="323">
        <v>5201302</v>
      </c>
      <c r="F344" s="322" t="s">
        <v>480</v>
      </c>
      <c r="G344" s="307">
        <f>G345</f>
        <v>1621.6</v>
      </c>
      <c r="H344" s="307">
        <f>H345</f>
        <v>672.7</v>
      </c>
      <c r="I344" s="306">
        <f>H344/G344*100</f>
        <v>41.48371978293044</v>
      </c>
    </row>
    <row r="345" spans="1:9" ht="37.5" customHeight="1">
      <c r="A345" s="312" t="s">
        <v>557</v>
      </c>
      <c r="B345" s="317" t="s">
        <v>556</v>
      </c>
      <c r="C345" s="308" t="s">
        <v>387</v>
      </c>
      <c r="D345" s="308" t="s">
        <v>381</v>
      </c>
      <c r="E345" s="321">
        <v>5201302</v>
      </c>
      <c r="F345" s="317" t="s">
        <v>554</v>
      </c>
      <c r="G345" s="307">
        <v>1621.6</v>
      </c>
      <c r="H345" s="306">
        <v>672.7</v>
      </c>
      <c r="I345" s="306">
        <f>H345/G345*100</f>
        <v>41.48371978293044</v>
      </c>
    </row>
    <row r="346" spans="1:9" ht="37.5" customHeight="1">
      <c r="A346" s="312" t="s">
        <v>559</v>
      </c>
      <c r="B346" s="308" t="s">
        <v>556</v>
      </c>
      <c r="C346" s="308" t="s">
        <v>387</v>
      </c>
      <c r="D346" s="308" t="s">
        <v>381</v>
      </c>
      <c r="E346" s="321">
        <v>5201302</v>
      </c>
      <c r="F346" s="308" t="s">
        <v>480</v>
      </c>
      <c r="G346" s="307">
        <f>G347</f>
        <v>8534.9</v>
      </c>
      <c r="H346" s="307">
        <f>H347</f>
        <v>6503.5</v>
      </c>
      <c r="I346" s="306">
        <f>H346/G346*100</f>
        <v>76.19890098302265</v>
      </c>
    </row>
    <row r="347" spans="1:9" ht="37.5" customHeight="1">
      <c r="A347" s="312" t="s">
        <v>557</v>
      </c>
      <c r="B347" s="308" t="s">
        <v>556</v>
      </c>
      <c r="C347" s="308" t="s">
        <v>387</v>
      </c>
      <c r="D347" s="308" t="s">
        <v>381</v>
      </c>
      <c r="E347" s="321">
        <v>5201302</v>
      </c>
      <c r="F347" s="308" t="s">
        <v>554</v>
      </c>
      <c r="G347" s="307">
        <v>8534.9</v>
      </c>
      <c r="H347" s="306">
        <v>6503.5</v>
      </c>
      <c r="I347" s="306">
        <f>H347/G347*100</f>
        <v>76.19890098302265</v>
      </c>
    </row>
    <row r="348" spans="1:9" ht="51" customHeight="1">
      <c r="A348" s="312" t="s">
        <v>558</v>
      </c>
      <c r="B348" s="308" t="s">
        <v>556</v>
      </c>
      <c r="C348" s="308" t="s">
        <v>387</v>
      </c>
      <c r="D348" s="308" t="s">
        <v>381</v>
      </c>
      <c r="E348" s="321" t="s">
        <v>555</v>
      </c>
      <c r="F348" s="308" t="s">
        <v>480</v>
      </c>
      <c r="G348" s="307">
        <f>G349</f>
        <v>131.3</v>
      </c>
      <c r="H348" s="307">
        <f>H349</f>
        <v>0</v>
      </c>
      <c r="I348" s="306">
        <f>H348/G348*100</f>
        <v>0</v>
      </c>
    </row>
    <row r="349" spans="1:9" ht="37.5" customHeight="1">
      <c r="A349" s="312" t="s">
        <v>557</v>
      </c>
      <c r="B349" s="308" t="s">
        <v>556</v>
      </c>
      <c r="C349" s="308" t="s">
        <v>387</v>
      </c>
      <c r="D349" s="308" t="s">
        <v>381</v>
      </c>
      <c r="E349" s="321" t="s">
        <v>555</v>
      </c>
      <c r="F349" s="308" t="s">
        <v>554</v>
      </c>
      <c r="G349" s="307">
        <v>131.3</v>
      </c>
      <c r="H349" s="306">
        <v>0</v>
      </c>
      <c r="I349" s="306">
        <f>H349/G349*100</f>
        <v>0</v>
      </c>
    </row>
    <row r="350" spans="1:9" ht="28.5">
      <c r="A350" s="140" t="s">
        <v>553</v>
      </c>
      <c r="B350" s="318" t="s">
        <v>524</v>
      </c>
      <c r="C350" s="308"/>
      <c r="D350" s="317"/>
      <c r="E350" s="316"/>
      <c r="F350" s="308"/>
      <c r="G350" s="315">
        <f>G351+G356</f>
        <v>42850.6</v>
      </c>
      <c r="H350" s="315">
        <f>H351+H356</f>
        <v>23072.100000000002</v>
      </c>
      <c r="I350" s="120">
        <f>H350/G350*100</f>
        <v>53.84312004966092</v>
      </c>
    </row>
    <row r="351" spans="1:9" ht="14.25" customHeight="1">
      <c r="A351" s="312" t="s">
        <v>552</v>
      </c>
      <c r="B351" s="308" t="s">
        <v>524</v>
      </c>
      <c r="C351" s="308" t="s">
        <v>418</v>
      </c>
      <c r="D351" s="308" t="s">
        <v>414</v>
      </c>
      <c r="E351" s="308" t="s">
        <v>551</v>
      </c>
      <c r="F351" s="308" t="s">
        <v>480</v>
      </c>
      <c r="G351" s="307">
        <f>G352</f>
        <v>8313.9</v>
      </c>
      <c r="H351" s="307">
        <f>H352</f>
        <v>4651.2</v>
      </c>
      <c r="I351" s="306">
        <f>H351/G351*100</f>
        <v>55.94486342149894</v>
      </c>
    </row>
    <row r="352" spans="1:9" ht="15">
      <c r="A352" s="312" t="s">
        <v>413</v>
      </c>
      <c r="B352" s="308" t="s">
        <v>524</v>
      </c>
      <c r="C352" s="308" t="s">
        <v>418</v>
      </c>
      <c r="D352" s="308" t="s">
        <v>414</v>
      </c>
      <c r="E352" s="308" t="s">
        <v>549</v>
      </c>
      <c r="F352" s="308" t="s">
        <v>480</v>
      </c>
      <c r="G352" s="307">
        <f>G353</f>
        <v>8313.9</v>
      </c>
      <c r="H352" s="307">
        <f>H353</f>
        <v>4651.2</v>
      </c>
      <c r="I352" s="306">
        <f>H352/G352*100</f>
        <v>55.94486342149894</v>
      </c>
    </row>
    <row r="353" spans="1:9" ht="15.75" customHeight="1">
      <c r="A353" s="312" t="s">
        <v>550</v>
      </c>
      <c r="B353" s="308" t="s">
        <v>524</v>
      </c>
      <c r="C353" s="308" t="s">
        <v>418</v>
      </c>
      <c r="D353" s="308" t="s">
        <v>414</v>
      </c>
      <c r="E353" s="308" t="s">
        <v>549</v>
      </c>
      <c r="F353" s="308" t="s">
        <v>480</v>
      </c>
      <c r="G353" s="307">
        <f>G354</f>
        <v>8313.9</v>
      </c>
      <c r="H353" s="307">
        <f>H354</f>
        <v>4651.2</v>
      </c>
      <c r="I353" s="306">
        <f>H353/G353*100</f>
        <v>55.94486342149894</v>
      </c>
    </row>
    <row r="354" spans="1:9" ht="30">
      <c r="A354" s="312" t="s">
        <v>490</v>
      </c>
      <c r="B354" s="308" t="s">
        <v>524</v>
      </c>
      <c r="C354" s="308" t="s">
        <v>418</v>
      </c>
      <c r="D354" s="308" t="s">
        <v>414</v>
      </c>
      <c r="E354" s="308" t="s">
        <v>549</v>
      </c>
      <c r="F354" s="308" t="s">
        <v>480</v>
      </c>
      <c r="G354" s="307">
        <v>8313.9</v>
      </c>
      <c r="H354" s="307">
        <f>H355</f>
        <v>4651.2</v>
      </c>
      <c r="I354" s="306">
        <f>H354/G354*100</f>
        <v>55.94486342149894</v>
      </c>
    </row>
    <row r="355" spans="1:9" ht="30">
      <c r="A355" s="312" t="s">
        <v>502</v>
      </c>
      <c r="B355" s="308" t="s">
        <v>524</v>
      </c>
      <c r="C355" s="308" t="s">
        <v>418</v>
      </c>
      <c r="D355" s="308" t="s">
        <v>414</v>
      </c>
      <c r="E355" s="308" t="s">
        <v>549</v>
      </c>
      <c r="F355" s="308" t="s">
        <v>487</v>
      </c>
      <c r="G355" s="307">
        <v>8363.8</v>
      </c>
      <c r="H355" s="306">
        <v>4651.2</v>
      </c>
      <c r="I355" s="306">
        <f>H355/G355*100</f>
        <v>55.611085870059064</v>
      </c>
    </row>
    <row r="356" spans="1:9" ht="30">
      <c r="A356" s="312" t="s">
        <v>548</v>
      </c>
      <c r="B356" s="308" t="s">
        <v>524</v>
      </c>
      <c r="C356" s="308" t="s">
        <v>407</v>
      </c>
      <c r="D356" s="308" t="s">
        <v>520</v>
      </c>
      <c r="E356" s="308" t="s">
        <v>500</v>
      </c>
      <c r="F356" s="308" t="s">
        <v>480</v>
      </c>
      <c r="G356" s="307">
        <f>G357+G378</f>
        <v>34536.7</v>
      </c>
      <c r="H356" s="307">
        <f>H357+H378</f>
        <v>18420.9</v>
      </c>
      <c r="I356" s="306">
        <f>H356/G356*100</f>
        <v>53.33717465768299</v>
      </c>
    </row>
    <row r="357" spans="1:9" ht="15">
      <c r="A357" s="312" t="s">
        <v>547</v>
      </c>
      <c r="B357" s="308" t="s">
        <v>524</v>
      </c>
      <c r="C357" s="308" t="s">
        <v>407</v>
      </c>
      <c r="D357" s="308" t="s">
        <v>405</v>
      </c>
      <c r="E357" s="308" t="s">
        <v>500</v>
      </c>
      <c r="F357" s="308" t="s">
        <v>480</v>
      </c>
      <c r="G357" s="307">
        <f>G358+G361+G364+G373+G367+G369+G371</f>
        <v>28024.4</v>
      </c>
      <c r="H357" s="307">
        <f>H358+H361+H364+H373+H367+H369+H371</f>
        <v>14946.6</v>
      </c>
      <c r="I357" s="306">
        <f>H357/G357*100</f>
        <v>53.33423730748918</v>
      </c>
    </row>
    <row r="358" spans="1:9" ht="30" customHeight="1">
      <c r="A358" s="312" t="s">
        <v>546</v>
      </c>
      <c r="B358" s="308" t="s">
        <v>524</v>
      </c>
      <c r="C358" s="308" t="s">
        <v>407</v>
      </c>
      <c r="D358" s="308" t="s">
        <v>405</v>
      </c>
      <c r="E358" s="308" t="s">
        <v>545</v>
      </c>
      <c r="F358" s="308" t="s">
        <v>480</v>
      </c>
      <c r="G358" s="307">
        <f>G359</f>
        <v>16134.1</v>
      </c>
      <c r="H358" s="307">
        <f>H359</f>
        <v>8485</v>
      </c>
      <c r="I358" s="306">
        <f>H358/G358*100</f>
        <v>52.59047607241805</v>
      </c>
    </row>
    <row r="359" spans="1:9" ht="30">
      <c r="A359" s="312" t="s">
        <v>490</v>
      </c>
      <c r="B359" s="308" t="s">
        <v>524</v>
      </c>
      <c r="C359" s="308" t="s">
        <v>407</v>
      </c>
      <c r="D359" s="308" t="s">
        <v>405</v>
      </c>
      <c r="E359" s="308" t="s">
        <v>544</v>
      </c>
      <c r="F359" s="308" t="s">
        <v>480</v>
      </c>
      <c r="G359" s="307">
        <f>G360</f>
        <v>16134.1</v>
      </c>
      <c r="H359" s="307">
        <f>H360</f>
        <v>8485</v>
      </c>
      <c r="I359" s="306">
        <f>H359/G359*100</f>
        <v>52.59047607241805</v>
      </c>
    </row>
    <row r="360" spans="1:9" ht="33" customHeight="1">
      <c r="A360" s="312" t="s">
        <v>502</v>
      </c>
      <c r="B360" s="308" t="s">
        <v>524</v>
      </c>
      <c r="C360" s="308" t="s">
        <v>407</v>
      </c>
      <c r="D360" s="308" t="s">
        <v>405</v>
      </c>
      <c r="E360" s="308" t="s">
        <v>544</v>
      </c>
      <c r="F360" s="308" t="s">
        <v>487</v>
      </c>
      <c r="G360" s="307">
        <f>15620.4+422+91.7</f>
        <v>16134.1</v>
      </c>
      <c r="H360" s="306">
        <v>8485</v>
      </c>
      <c r="I360" s="306">
        <f>H360/G360*100</f>
        <v>52.59047607241805</v>
      </c>
    </row>
    <row r="361" spans="1:9" ht="15">
      <c r="A361" s="312" t="s">
        <v>543</v>
      </c>
      <c r="B361" s="308" t="s">
        <v>524</v>
      </c>
      <c r="C361" s="308" t="s">
        <v>407</v>
      </c>
      <c r="D361" s="308" t="s">
        <v>405</v>
      </c>
      <c r="E361" s="308" t="s">
        <v>542</v>
      </c>
      <c r="F361" s="308" t="s">
        <v>480</v>
      </c>
      <c r="G361" s="307">
        <f>G362</f>
        <v>1901.2</v>
      </c>
      <c r="H361" s="307">
        <f>H362</f>
        <v>984.6</v>
      </c>
      <c r="I361" s="306">
        <f>H361/G361*100</f>
        <v>51.78834420366084</v>
      </c>
    </row>
    <row r="362" spans="1:9" ht="30">
      <c r="A362" s="312" t="s">
        <v>490</v>
      </c>
      <c r="B362" s="308" t="s">
        <v>524</v>
      </c>
      <c r="C362" s="308" t="s">
        <v>407</v>
      </c>
      <c r="D362" s="308" t="s">
        <v>405</v>
      </c>
      <c r="E362" s="308" t="s">
        <v>541</v>
      </c>
      <c r="F362" s="308" t="s">
        <v>480</v>
      </c>
      <c r="G362" s="307">
        <f>G363</f>
        <v>1901.2</v>
      </c>
      <c r="H362" s="307">
        <f>H363</f>
        <v>984.6</v>
      </c>
      <c r="I362" s="306">
        <f>H362/G362*100</f>
        <v>51.78834420366084</v>
      </c>
    </row>
    <row r="363" spans="1:9" ht="33" customHeight="1">
      <c r="A363" s="312" t="s">
        <v>502</v>
      </c>
      <c r="B363" s="308" t="s">
        <v>524</v>
      </c>
      <c r="C363" s="308" t="s">
        <v>407</v>
      </c>
      <c r="D363" s="308" t="s">
        <v>405</v>
      </c>
      <c r="E363" s="308" t="s">
        <v>541</v>
      </c>
      <c r="F363" s="308" t="s">
        <v>487</v>
      </c>
      <c r="G363" s="307">
        <v>1901.2</v>
      </c>
      <c r="H363" s="306">
        <v>984.6</v>
      </c>
      <c r="I363" s="306">
        <f>H363/G363*100</f>
        <v>51.78834420366084</v>
      </c>
    </row>
    <row r="364" spans="1:9" ht="15">
      <c r="A364" s="312" t="s">
        <v>540</v>
      </c>
      <c r="B364" s="308" t="s">
        <v>524</v>
      </c>
      <c r="C364" s="308" t="s">
        <v>407</v>
      </c>
      <c r="D364" s="308" t="s">
        <v>405</v>
      </c>
      <c r="E364" s="308" t="s">
        <v>539</v>
      </c>
      <c r="F364" s="308" t="s">
        <v>480</v>
      </c>
      <c r="G364" s="307">
        <f>G365</f>
        <v>7764.6</v>
      </c>
      <c r="H364" s="307">
        <f>H365</f>
        <v>4114.4</v>
      </c>
      <c r="I364" s="306">
        <f>H364/G364*100</f>
        <v>52.98920742858614</v>
      </c>
    </row>
    <row r="365" spans="1:9" ht="30">
      <c r="A365" s="312" t="s">
        <v>490</v>
      </c>
      <c r="B365" s="308" t="s">
        <v>524</v>
      </c>
      <c r="C365" s="308" t="s">
        <v>407</v>
      </c>
      <c r="D365" s="308" t="s">
        <v>405</v>
      </c>
      <c r="E365" s="308" t="s">
        <v>538</v>
      </c>
      <c r="F365" s="308" t="s">
        <v>480</v>
      </c>
      <c r="G365" s="307">
        <v>7764.6</v>
      </c>
      <c r="H365" s="307">
        <f>H366</f>
        <v>4114.4</v>
      </c>
      <c r="I365" s="306">
        <f>H365/G365*100</f>
        <v>52.98920742858614</v>
      </c>
    </row>
    <row r="366" spans="1:9" ht="31.5" customHeight="1">
      <c r="A366" s="312" t="s">
        <v>502</v>
      </c>
      <c r="B366" s="308" t="s">
        <v>524</v>
      </c>
      <c r="C366" s="308" t="s">
        <v>407</v>
      </c>
      <c r="D366" s="308" t="s">
        <v>405</v>
      </c>
      <c r="E366" s="308" t="s">
        <v>538</v>
      </c>
      <c r="F366" s="308" t="s">
        <v>487</v>
      </c>
      <c r="G366" s="307">
        <f>7563.6+30+191</f>
        <v>7784.6</v>
      </c>
      <c r="H366" s="306">
        <v>4114.4</v>
      </c>
      <c r="I366" s="306">
        <f>H366/G366*100</f>
        <v>52.85306887958276</v>
      </c>
    </row>
    <row r="367" spans="1:9" ht="31.5" customHeight="1">
      <c r="A367" s="312" t="s">
        <v>537</v>
      </c>
      <c r="B367" s="308" t="s">
        <v>524</v>
      </c>
      <c r="C367" s="308" t="s">
        <v>407</v>
      </c>
      <c r="D367" s="308" t="s">
        <v>405</v>
      </c>
      <c r="E367" s="308" t="s">
        <v>536</v>
      </c>
      <c r="F367" s="308" t="s">
        <v>480</v>
      </c>
      <c r="G367" s="307">
        <f>G368</f>
        <v>144.3</v>
      </c>
      <c r="H367" s="307">
        <f>H368</f>
        <v>0</v>
      </c>
      <c r="I367" s="306">
        <f>H367/G367*100</f>
        <v>0</v>
      </c>
    </row>
    <row r="368" spans="1:9" ht="31.5" customHeight="1">
      <c r="A368" s="312" t="s">
        <v>502</v>
      </c>
      <c r="B368" s="308" t="s">
        <v>524</v>
      </c>
      <c r="C368" s="308" t="s">
        <v>407</v>
      </c>
      <c r="D368" s="308" t="s">
        <v>405</v>
      </c>
      <c r="E368" s="308" t="s">
        <v>536</v>
      </c>
      <c r="F368" s="308" t="s">
        <v>487</v>
      </c>
      <c r="G368" s="307">
        <v>144.3</v>
      </c>
      <c r="H368" s="306">
        <v>0</v>
      </c>
      <c r="I368" s="306">
        <f>H368/G368*100</f>
        <v>0</v>
      </c>
    </row>
    <row r="369" spans="1:9" ht="52.5" customHeight="1">
      <c r="A369" s="312" t="s">
        <v>535</v>
      </c>
      <c r="B369" s="308" t="s">
        <v>524</v>
      </c>
      <c r="C369" s="308" t="s">
        <v>407</v>
      </c>
      <c r="D369" s="308" t="s">
        <v>405</v>
      </c>
      <c r="E369" s="308" t="s">
        <v>534</v>
      </c>
      <c r="F369" s="308" t="s">
        <v>480</v>
      </c>
      <c r="G369" s="307">
        <f>G370</f>
        <v>647.2</v>
      </c>
      <c r="H369" s="307">
        <f>H370</f>
        <v>411.2</v>
      </c>
      <c r="I369" s="306">
        <f>H369/G369*100</f>
        <v>63.53522867737947</v>
      </c>
    </row>
    <row r="370" spans="1:9" ht="31.5" customHeight="1">
      <c r="A370" s="312" t="s">
        <v>502</v>
      </c>
      <c r="B370" s="308" t="s">
        <v>524</v>
      </c>
      <c r="C370" s="308" t="s">
        <v>407</v>
      </c>
      <c r="D370" s="308" t="s">
        <v>405</v>
      </c>
      <c r="E370" s="308" t="s">
        <v>534</v>
      </c>
      <c r="F370" s="308" t="s">
        <v>487</v>
      </c>
      <c r="G370" s="307">
        <v>647.2</v>
      </c>
      <c r="H370" s="306">
        <v>411.2</v>
      </c>
      <c r="I370" s="306">
        <f>H370/G370*100</f>
        <v>63.53522867737947</v>
      </c>
    </row>
    <row r="371" spans="1:9" ht="66.75" customHeight="1">
      <c r="A371" s="312" t="s">
        <v>533</v>
      </c>
      <c r="B371" s="308" t="s">
        <v>524</v>
      </c>
      <c r="C371" s="308" t="s">
        <v>407</v>
      </c>
      <c r="D371" s="308" t="s">
        <v>405</v>
      </c>
      <c r="E371" s="308" t="s">
        <v>532</v>
      </c>
      <c r="F371" s="308" t="s">
        <v>480</v>
      </c>
      <c r="G371" s="307">
        <f>G372</f>
        <v>243</v>
      </c>
      <c r="H371" s="307">
        <f>H372</f>
        <v>99.4</v>
      </c>
      <c r="I371" s="306">
        <f>H371/G371*100</f>
        <v>40.90534979423869</v>
      </c>
    </row>
    <row r="372" spans="1:9" ht="31.5" customHeight="1">
      <c r="A372" s="312" t="s">
        <v>502</v>
      </c>
      <c r="B372" s="308" t="s">
        <v>524</v>
      </c>
      <c r="C372" s="308" t="s">
        <v>407</v>
      </c>
      <c r="D372" s="308" t="s">
        <v>405</v>
      </c>
      <c r="E372" s="308" t="s">
        <v>532</v>
      </c>
      <c r="F372" s="308" t="s">
        <v>487</v>
      </c>
      <c r="G372" s="307">
        <v>243</v>
      </c>
      <c r="H372" s="306">
        <v>99.4</v>
      </c>
      <c r="I372" s="306">
        <f>H372/G372*100</f>
        <v>40.90534979423869</v>
      </c>
    </row>
    <row r="373" spans="1:9" ht="20.25" customHeight="1">
      <c r="A373" s="312" t="s">
        <v>531</v>
      </c>
      <c r="B373" s="308" t="s">
        <v>524</v>
      </c>
      <c r="C373" s="308" t="s">
        <v>407</v>
      </c>
      <c r="D373" s="308" t="s">
        <v>405</v>
      </c>
      <c r="E373" s="308" t="s">
        <v>485</v>
      </c>
      <c r="F373" s="308" t="s">
        <v>480</v>
      </c>
      <c r="G373" s="307">
        <f>G374+G376</f>
        <v>1190</v>
      </c>
      <c r="H373" s="307">
        <f>H374+H376</f>
        <v>852</v>
      </c>
      <c r="I373" s="306">
        <f>H373/G373*100</f>
        <v>71.59663865546219</v>
      </c>
    </row>
    <row r="374" spans="1:9" ht="30">
      <c r="A374" s="312" t="s">
        <v>530</v>
      </c>
      <c r="B374" s="308" t="s">
        <v>524</v>
      </c>
      <c r="C374" s="308" t="s">
        <v>407</v>
      </c>
      <c r="D374" s="308" t="s">
        <v>405</v>
      </c>
      <c r="E374" s="308" t="s">
        <v>529</v>
      </c>
      <c r="F374" s="308" t="s">
        <v>480</v>
      </c>
      <c r="G374" s="307">
        <f>G375</f>
        <v>1090</v>
      </c>
      <c r="H374" s="307">
        <f>H375</f>
        <v>852</v>
      </c>
      <c r="I374" s="306">
        <f>H374/G374*100</f>
        <v>78.1651376146789</v>
      </c>
    </row>
    <row r="375" spans="1:9" ht="45">
      <c r="A375" s="319" t="s">
        <v>528</v>
      </c>
      <c r="B375" s="308" t="s">
        <v>524</v>
      </c>
      <c r="C375" s="308" t="s">
        <v>407</v>
      </c>
      <c r="D375" s="308" t="s">
        <v>405</v>
      </c>
      <c r="E375" s="308" t="s">
        <v>529</v>
      </c>
      <c r="F375" s="308" t="s">
        <v>526</v>
      </c>
      <c r="G375" s="307">
        <v>1090</v>
      </c>
      <c r="H375" s="306">
        <v>852</v>
      </c>
      <c r="I375" s="306">
        <f>H375/G375*100</f>
        <v>78.1651376146789</v>
      </c>
    </row>
    <row r="376" spans="1:9" ht="30">
      <c r="A376" s="320" t="s">
        <v>304</v>
      </c>
      <c r="B376" s="308" t="s">
        <v>524</v>
      </c>
      <c r="C376" s="308" t="s">
        <v>407</v>
      </c>
      <c r="D376" s="308" t="s">
        <v>405</v>
      </c>
      <c r="E376" s="308" t="s">
        <v>527</v>
      </c>
      <c r="F376" s="308" t="s">
        <v>480</v>
      </c>
      <c r="G376" s="307">
        <f>G377</f>
        <v>100</v>
      </c>
      <c r="H376" s="307">
        <f>H377</f>
        <v>0</v>
      </c>
      <c r="I376" s="306">
        <f>H376/G376*100</f>
        <v>0</v>
      </c>
    </row>
    <row r="377" spans="1:9" ht="62.25" customHeight="1">
      <c r="A377" s="319" t="s">
        <v>528</v>
      </c>
      <c r="B377" s="308" t="s">
        <v>524</v>
      </c>
      <c r="C377" s="308" t="s">
        <v>407</v>
      </c>
      <c r="D377" s="308" t="s">
        <v>405</v>
      </c>
      <c r="E377" s="308" t="s">
        <v>527</v>
      </c>
      <c r="F377" s="308" t="s">
        <v>526</v>
      </c>
      <c r="G377" s="307">
        <v>100</v>
      </c>
      <c r="H377" s="306">
        <v>0</v>
      </c>
      <c r="I377" s="306">
        <f>H377/G377*100</f>
        <v>0</v>
      </c>
    </row>
    <row r="378" spans="1:9" ht="48.75" customHeight="1">
      <c r="A378" s="312" t="s">
        <v>400</v>
      </c>
      <c r="B378" s="308" t="s">
        <v>524</v>
      </c>
      <c r="C378" s="308" t="s">
        <v>407</v>
      </c>
      <c r="D378" s="308" t="s">
        <v>401</v>
      </c>
      <c r="E378" s="308" t="s">
        <v>500</v>
      </c>
      <c r="F378" s="308" t="s">
        <v>480</v>
      </c>
      <c r="G378" s="307">
        <f>G379+G382</f>
        <v>6512.299999999999</v>
      </c>
      <c r="H378" s="307">
        <f>H379+H382</f>
        <v>3474.3</v>
      </c>
      <c r="I378" s="306">
        <f>H378/G378*100</f>
        <v>53.349814965526775</v>
      </c>
    </row>
    <row r="379" spans="1:9" ht="78.75" customHeight="1">
      <c r="A379" s="312" t="s">
        <v>525</v>
      </c>
      <c r="B379" s="308" t="s">
        <v>524</v>
      </c>
      <c r="C379" s="308" t="s">
        <v>407</v>
      </c>
      <c r="D379" s="308" t="s">
        <v>401</v>
      </c>
      <c r="E379" s="308" t="s">
        <v>498</v>
      </c>
      <c r="F379" s="308" t="s">
        <v>480</v>
      </c>
      <c r="G379" s="307">
        <f>G380</f>
        <v>1900.6</v>
      </c>
      <c r="H379" s="307">
        <f>H380</f>
        <v>1009</v>
      </c>
      <c r="I379" s="306">
        <f>H379/G379*100</f>
        <v>53.08849836893613</v>
      </c>
    </row>
    <row r="380" spans="1:9" ht="15">
      <c r="A380" s="312" t="s">
        <v>497</v>
      </c>
      <c r="B380" s="308" t="s">
        <v>524</v>
      </c>
      <c r="C380" s="308" t="s">
        <v>407</v>
      </c>
      <c r="D380" s="308" t="s">
        <v>401</v>
      </c>
      <c r="E380" s="308" t="s">
        <v>496</v>
      </c>
      <c r="F380" s="308" t="s">
        <v>480</v>
      </c>
      <c r="G380" s="307">
        <f>G381</f>
        <v>1900.6</v>
      </c>
      <c r="H380" s="307">
        <f>H381</f>
        <v>1009</v>
      </c>
      <c r="I380" s="306">
        <f>H380/G380*100</f>
        <v>53.08849836893613</v>
      </c>
    </row>
    <row r="381" spans="1:9" ht="30">
      <c r="A381" s="312" t="s">
        <v>479</v>
      </c>
      <c r="B381" s="308" t="s">
        <v>524</v>
      </c>
      <c r="C381" s="308" t="s">
        <v>407</v>
      </c>
      <c r="D381" s="308" t="s">
        <v>401</v>
      </c>
      <c r="E381" s="308" t="s">
        <v>496</v>
      </c>
      <c r="F381" s="308" t="s">
        <v>476</v>
      </c>
      <c r="G381" s="307">
        <v>1900.6</v>
      </c>
      <c r="H381" s="306">
        <v>1009</v>
      </c>
      <c r="I381" s="306">
        <f>H381/G381*100</f>
        <v>53.08849836893613</v>
      </c>
    </row>
    <row r="382" spans="1:9" ht="96" customHeight="1">
      <c r="A382" s="312" t="s">
        <v>491</v>
      </c>
      <c r="B382" s="308" t="s">
        <v>524</v>
      </c>
      <c r="C382" s="308" t="s">
        <v>407</v>
      </c>
      <c r="D382" s="308" t="s">
        <v>401</v>
      </c>
      <c r="E382" s="308" t="s">
        <v>523</v>
      </c>
      <c r="F382" s="308" t="s">
        <v>480</v>
      </c>
      <c r="G382" s="307">
        <f>G383</f>
        <v>4611.7</v>
      </c>
      <c r="H382" s="307">
        <f>H383</f>
        <v>2465.3</v>
      </c>
      <c r="I382" s="306">
        <f>H382/G382*100</f>
        <v>53.45751024567947</v>
      </c>
    </row>
    <row r="383" spans="1:9" ht="30">
      <c r="A383" s="312" t="s">
        <v>490</v>
      </c>
      <c r="B383" s="308" t="s">
        <v>524</v>
      </c>
      <c r="C383" s="308" t="s">
        <v>407</v>
      </c>
      <c r="D383" s="308" t="s">
        <v>401</v>
      </c>
      <c r="E383" s="308" t="s">
        <v>523</v>
      </c>
      <c r="F383" s="308" t="s">
        <v>480</v>
      </c>
      <c r="G383" s="307">
        <v>4611.7</v>
      </c>
      <c r="H383" s="307">
        <f>H384</f>
        <v>2465.3</v>
      </c>
      <c r="I383" s="306">
        <f>H383/G383*100</f>
        <v>53.45751024567947</v>
      </c>
    </row>
    <row r="384" spans="1:9" ht="33" customHeight="1">
      <c r="A384" s="312" t="s">
        <v>502</v>
      </c>
      <c r="B384" s="308" t="s">
        <v>524</v>
      </c>
      <c r="C384" s="308" t="s">
        <v>407</v>
      </c>
      <c r="D384" s="308" t="s">
        <v>401</v>
      </c>
      <c r="E384" s="308" t="s">
        <v>523</v>
      </c>
      <c r="F384" s="308" t="s">
        <v>487</v>
      </c>
      <c r="G384" s="307">
        <f>4528.7+63</f>
        <v>4591.7</v>
      </c>
      <c r="H384" s="306">
        <v>2465.3</v>
      </c>
      <c r="I384" s="306">
        <f>H384/G384*100</f>
        <v>53.69035433499576</v>
      </c>
    </row>
    <row r="385" spans="1:9" ht="28.5">
      <c r="A385" s="140" t="s">
        <v>522</v>
      </c>
      <c r="B385" s="318" t="s">
        <v>478</v>
      </c>
      <c r="C385" s="314"/>
      <c r="D385" s="317"/>
      <c r="E385" s="316"/>
      <c r="F385" s="314"/>
      <c r="G385" s="315">
        <f>G386</f>
        <v>107641.1</v>
      </c>
      <c r="H385" s="315">
        <f>H386</f>
        <v>51402.4</v>
      </c>
      <c r="I385" s="120">
        <f>H385/G385*100</f>
        <v>47.75350679247982</v>
      </c>
    </row>
    <row r="386" spans="1:9" ht="15">
      <c r="A386" s="312" t="s">
        <v>521</v>
      </c>
      <c r="B386" s="308" t="s">
        <v>478</v>
      </c>
      <c r="C386" s="308" t="s">
        <v>399</v>
      </c>
      <c r="D386" s="308" t="s">
        <v>520</v>
      </c>
      <c r="E386" s="308" t="s">
        <v>500</v>
      </c>
      <c r="F386" s="314" t="s">
        <v>480</v>
      </c>
      <c r="G386" s="307">
        <f>G387+G391+G406+G415</f>
        <v>107641.1</v>
      </c>
      <c r="H386" s="307">
        <f>H387+H391+H406+H415</f>
        <v>51402.4</v>
      </c>
      <c r="I386" s="306">
        <f>H386/G386*100</f>
        <v>47.75350679247982</v>
      </c>
    </row>
    <row r="387" spans="1:9" ht="15">
      <c r="A387" s="312" t="s">
        <v>396</v>
      </c>
      <c r="B387" s="308" t="s">
        <v>478</v>
      </c>
      <c r="C387" s="308" t="s">
        <v>399</v>
      </c>
      <c r="D387" s="308" t="s">
        <v>397</v>
      </c>
      <c r="E387" s="308" t="s">
        <v>500</v>
      </c>
      <c r="F387" s="308" t="s">
        <v>480</v>
      </c>
      <c r="G387" s="307">
        <f>G388</f>
        <v>36487.3</v>
      </c>
      <c r="H387" s="307">
        <f>H388</f>
        <v>23504.3</v>
      </c>
      <c r="I387" s="306">
        <f>H387/G387*100</f>
        <v>64.41775631521104</v>
      </c>
    </row>
    <row r="388" spans="1:9" ht="30">
      <c r="A388" s="312" t="s">
        <v>519</v>
      </c>
      <c r="B388" s="308" t="s">
        <v>478</v>
      </c>
      <c r="C388" s="308" t="s">
        <v>399</v>
      </c>
      <c r="D388" s="308" t="s">
        <v>397</v>
      </c>
      <c r="E388" s="308" t="s">
        <v>518</v>
      </c>
      <c r="F388" s="308" t="s">
        <v>480</v>
      </c>
      <c r="G388" s="307">
        <f>G389</f>
        <v>36487.3</v>
      </c>
      <c r="H388" s="307">
        <f>H389</f>
        <v>23504.3</v>
      </c>
      <c r="I388" s="306">
        <f>H388/G388*100</f>
        <v>64.41775631521104</v>
      </c>
    </row>
    <row r="389" spans="1:9" ht="30">
      <c r="A389" s="312" t="s">
        <v>517</v>
      </c>
      <c r="B389" s="308" t="s">
        <v>478</v>
      </c>
      <c r="C389" s="308" t="s">
        <v>399</v>
      </c>
      <c r="D389" s="308" t="s">
        <v>397</v>
      </c>
      <c r="E389" s="308" t="s">
        <v>516</v>
      </c>
      <c r="F389" s="308" t="s">
        <v>480</v>
      </c>
      <c r="G389" s="307">
        <v>36487.3</v>
      </c>
      <c r="H389" s="307">
        <f>H390</f>
        <v>23504.3</v>
      </c>
      <c r="I389" s="306">
        <f>H389/G389*100</f>
        <v>64.41775631521104</v>
      </c>
    </row>
    <row r="390" spans="1:9" ht="36" customHeight="1">
      <c r="A390" s="312" t="s">
        <v>502</v>
      </c>
      <c r="B390" s="308" t="s">
        <v>478</v>
      </c>
      <c r="C390" s="308" t="s">
        <v>399</v>
      </c>
      <c r="D390" s="308" t="s">
        <v>397</v>
      </c>
      <c r="E390" s="308" t="s">
        <v>516</v>
      </c>
      <c r="F390" s="308" t="s">
        <v>487</v>
      </c>
      <c r="G390" s="307">
        <f>34524.1+1892.2</f>
        <v>36416.299999999996</v>
      </c>
      <c r="H390" s="306">
        <v>23504.3</v>
      </c>
      <c r="I390" s="306">
        <f>H390/G390*100</f>
        <v>64.54335009322749</v>
      </c>
    </row>
    <row r="391" spans="1:9" ht="15">
      <c r="A391" s="312" t="s">
        <v>394</v>
      </c>
      <c r="B391" s="308" t="s">
        <v>478</v>
      </c>
      <c r="C391" s="308" t="s">
        <v>399</v>
      </c>
      <c r="D391" s="308" t="s">
        <v>395</v>
      </c>
      <c r="E391" s="308" t="s">
        <v>500</v>
      </c>
      <c r="F391" s="308" t="s">
        <v>480</v>
      </c>
      <c r="G391" s="307">
        <f>G395+G398+G392+G401</f>
        <v>21752</v>
      </c>
      <c r="H391" s="307">
        <f>H395+H398+H392+H401</f>
        <v>5248.3</v>
      </c>
      <c r="I391" s="306">
        <f>H391/G391*100</f>
        <v>24.127896285399046</v>
      </c>
    </row>
    <row r="392" spans="1:9" ht="30">
      <c r="A392" s="312" t="s">
        <v>519</v>
      </c>
      <c r="B392" s="308" t="s">
        <v>478</v>
      </c>
      <c r="C392" s="308" t="s">
        <v>399</v>
      </c>
      <c r="D392" s="308" t="s">
        <v>395</v>
      </c>
      <c r="E392" s="308" t="s">
        <v>518</v>
      </c>
      <c r="F392" s="308" t="s">
        <v>480</v>
      </c>
      <c r="G392" s="307">
        <f>G393</f>
        <v>19761</v>
      </c>
      <c r="H392" s="307">
        <f>H393</f>
        <v>4374.2</v>
      </c>
      <c r="I392" s="306">
        <f>H392/G392*100</f>
        <v>22.13551945751733</v>
      </c>
    </row>
    <row r="393" spans="1:9" ht="30">
      <c r="A393" s="312" t="s">
        <v>517</v>
      </c>
      <c r="B393" s="308" t="s">
        <v>478</v>
      </c>
      <c r="C393" s="308" t="s">
        <v>399</v>
      </c>
      <c r="D393" s="308" t="s">
        <v>395</v>
      </c>
      <c r="E393" s="308" t="s">
        <v>516</v>
      </c>
      <c r="F393" s="308" t="s">
        <v>480</v>
      </c>
      <c r="G393" s="307">
        <f>G394</f>
        <v>19761</v>
      </c>
      <c r="H393" s="307">
        <f>H394</f>
        <v>4374.2</v>
      </c>
      <c r="I393" s="306">
        <f>H393/G393*100</f>
        <v>22.13551945751733</v>
      </c>
    </row>
    <row r="394" spans="1:9" ht="30">
      <c r="A394" s="312" t="s">
        <v>502</v>
      </c>
      <c r="B394" s="308" t="s">
        <v>478</v>
      </c>
      <c r="C394" s="308" t="s">
        <v>399</v>
      </c>
      <c r="D394" s="308" t="s">
        <v>395</v>
      </c>
      <c r="E394" s="308" t="s">
        <v>516</v>
      </c>
      <c r="F394" s="308" t="s">
        <v>487</v>
      </c>
      <c r="G394" s="307">
        <v>19761</v>
      </c>
      <c r="H394" s="306">
        <v>4374.2</v>
      </c>
      <c r="I394" s="306">
        <f>H394/G394*100</f>
        <v>22.13551945751733</v>
      </c>
    </row>
    <row r="395" spans="1:9" ht="30">
      <c r="A395" s="312" t="s">
        <v>515</v>
      </c>
      <c r="B395" s="308" t="s">
        <v>478</v>
      </c>
      <c r="C395" s="308" t="s">
        <v>399</v>
      </c>
      <c r="D395" s="308" t="s">
        <v>395</v>
      </c>
      <c r="E395" s="308" t="s">
        <v>514</v>
      </c>
      <c r="F395" s="308" t="s">
        <v>480</v>
      </c>
      <c r="G395" s="307">
        <f>G396</f>
        <v>1473</v>
      </c>
      <c r="H395" s="307">
        <f>H396</f>
        <v>706.6</v>
      </c>
      <c r="I395" s="306">
        <f>H395/G395*100</f>
        <v>47.970128988458924</v>
      </c>
    </row>
    <row r="396" spans="1:9" ht="30">
      <c r="A396" s="312" t="s">
        <v>490</v>
      </c>
      <c r="B396" s="308" t="s">
        <v>478</v>
      </c>
      <c r="C396" s="308" t="s">
        <v>399</v>
      </c>
      <c r="D396" s="308" t="s">
        <v>395</v>
      </c>
      <c r="E396" s="308" t="s">
        <v>513</v>
      </c>
      <c r="F396" s="308" t="s">
        <v>480</v>
      </c>
      <c r="G396" s="307">
        <f>G397</f>
        <v>1473</v>
      </c>
      <c r="H396" s="307">
        <f>H397</f>
        <v>706.6</v>
      </c>
      <c r="I396" s="306">
        <f>H396/G396*100</f>
        <v>47.970128988458924</v>
      </c>
    </row>
    <row r="397" spans="1:9" ht="36" customHeight="1">
      <c r="A397" s="312" t="s">
        <v>502</v>
      </c>
      <c r="B397" s="308" t="s">
        <v>478</v>
      </c>
      <c r="C397" s="308" t="s">
        <v>399</v>
      </c>
      <c r="D397" s="308" t="s">
        <v>395</v>
      </c>
      <c r="E397" s="308" t="s">
        <v>513</v>
      </c>
      <c r="F397" s="308" t="s">
        <v>487</v>
      </c>
      <c r="G397" s="307">
        <v>1473</v>
      </c>
      <c r="H397" s="306">
        <v>706.6</v>
      </c>
      <c r="I397" s="306">
        <f>H397/G397*100</f>
        <v>47.970128988458924</v>
      </c>
    </row>
    <row r="398" spans="1:9" ht="15">
      <c r="A398" s="312" t="s">
        <v>512</v>
      </c>
      <c r="B398" s="308" t="s">
        <v>478</v>
      </c>
      <c r="C398" s="308" t="s">
        <v>399</v>
      </c>
      <c r="D398" s="308" t="s">
        <v>395</v>
      </c>
      <c r="E398" s="308" t="s">
        <v>511</v>
      </c>
      <c r="F398" s="308" t="s">
        <v>480</v>
      </c>
      <c r="G398" s="307">
        <f>G399</f>
        <v>421</v>
      </c>
      <c r="H398" s="307">
        <f>H399</f>
        <v>125</v>
      </c>
      <c r="I398" s="306">
        <f>H398/G398*100</f>
        <v>29.69121140142518</v>
      </c>
    </row>
    <row r="399" spans="1:9" ht="30">
      <c r="A399" s="312" t="s">
        <v>490</v>
      </c>
      <c r="B399" s="308" t="s">
        <v>478</v>
      </c>
      <c r="C399" s="308" t="s">
        <v>399</v>
      </c>
      <c r="D399" s="308" t="s">
        <v>395</v>
      </c>
      <c r="E399" s="308" t="s">
        <v>510</v>
      </c>
      <c r="F399" s="308" t="s">
        <v>480</v>
      </c>
      <c r="G399" s="307">
        <f>G400</f>
        <v>421</v>
      </c>
      <c r="H399" s="307">
        <f>H400</f>
        <v>125</v>
      </c>
      <c r="I399" s="306">
        <f>H399/G399*100</f>
        <v>29.69121140142518</v>
      </c>
    </row>
    <row r="400" spans="1:9" ht="30">
      <c r="A400" s="312" t="s">
        <v>502</v>
      </c>
      <c r="B400" s="308" t="s">
        <v>478</v>
      </c>
      <c r="C400" s="308" t="s">
        <v>399</v>
      </c>
      <c r="D400" s="308" t="s">
        <v>395</v>
      </c>
      <c r="E400" s="308" t="s">
        <v>510</v>
      </c>
      <c r="F400" s="308" t="s">
        <v>487</v>
      </c>
      <c r="G400" s="307">
        <v>421</v>
      </c>
      <c r="H400" s="306">
        <v>125</v>
      </c>
      <c r="I400" s="306">
        <f>H400/G400*100</f>
        <v>29.69121140142518</v>
      </c>
    </row>
    <row r="401" spans="1:9" ht="30">
      <c r="A401" s="312" t="s">
        <v>507</v>
      </c>
      <c r="B401" s="308" t="s">
        <v>478</v>
      </c>
      <c r="C401" s="308" t="s">
        <v>399</v>
      </c>
      <c r="D401" s="308" t="s">
        <v>395</v>
      </c>
      <c r="E401" s="308" t="s">
        <v>506</v>
      </c>
      <c r="F401" s="308" t="s">
        <v>480</v>
      </c>
      <c r="G401" s="307">
        <f>G402+G404</f>
        <v>97</v>
      </c>
      <c r="H401" s="307">
        <f>H402+H404</f>
        <v>42.5</v>
      </c>
      <c r="I401" s="306">
        <f>H401/G401*100</f>
        <v>43.81443298969072</v>
      </c>
    </row>
    <row r="402" spans="1:9" ht="75">
      <c r="A402" s="309" t="s">
        <v>505</v>
      </c>
      <c r="B402" s="308" t="s">
        <v>478</v>
      </c>
      <c r="C402" s="308" t="s">
        <v>399</v>
      </c>
      <c r="D402" s="308" t="s">
        <v>395</v>
      </c>
      <c r="E402" s="308" t="s">
        <v>504</v>
      </c>
      <c r="F402" s="308" t="s">
        <v>480</v>
      </c>
      <c r="G402" s="307">
        <f>G403</f>
        <v>87</v>
      </c>
      <c r="H402" s="307">
        <f>H403</f>
        <v>39.8</v>
      </c>
      <c r="I402" s="306">
        <f>H402/G402*100</f>
        <v>45.747126436781606</v>
      </c>
    </row>
    <row r="403" spans="1:9" ht="30">
      <c r="A403" s="312" t="s">
        <v>502</v>
      </c>
      <c r="B403" s="308" t="s">
        <v>478</v>
      </c>
      <c r="C403" s="308" t="s">
        <v>399</v>
      </c>
      <c r="D403" s="308" t="s">
        <v>395</v>
      </c>
      <c r="E403" s="308" t="s">
        <v>504</v>
      </c>
      <c r="F403" s="308" t="s">
        <v>487</v>
      </c>
      <c r="G403" s="307">
        <v>87</v>
      </c>
      <c r="H403" s="306">
        <v>39.8</v>
      </c>
      <c r="I403" s="306">
        <f>H403/G403*100</f>
        <v>45.747126436781606</v>
      </c>
    </row>
    <row r="404" spans="1:9" ht="75">
      <c r="A404" s="309" t="s">
        <v>503</v>
      </c>
      <c r="B404" s="308" t="s">
        <v>478</v>
      </c>
      <c r="C404" s="308" t="s">
        <v>399</v>
      </c>
      <c r="D404" s="308" t="s">
        <v>395</v>
      </c>
      <c r="E404" s="308" t="s">
        <v>501</v>
      </c>
      <c r="F404" s="308" t="s">
        <v>480</v>
      </c>
      <c r="G404" s="307">
        <f>G405</f>
        <v>10</v>
      </c>
      <c r="H404" s="307">
        <f>H405</f>
        <v>2.7</v>
      </c>
      <c r="I404" s="306">
        <f>H404/G404*100</f>
        <v>27</v>
      </c>
    </row>
    <row r="405" spans="1:9" ht="30">
      <c r="A405" s="312" t="s">
        <v>502</v>
      </c>
      <c r="B405" s="308" t="s">
        <v>478</v>
      </c>
      <c r="C405" s="308" t="s">
        <v>399</v>
      </c>
      <c r="D405" s="308" t="s">
        <v>395</v>
      </c>
      <c r="E405" s="308" t="s">
        <v>501</v>
      </c>
      <c r="F405" s="308" t="s">
        <v>487</v>
      </c>
      <c r="G405" s="307">
        <v>10</v>
      </c>
      <c r="H405" s="306">
        <v>2.7</v>
      </c>
      <c r="I405" s="306">
        <f>H405/G405*100</f>
        <v>27</v>
      </c>
    </row>
    <row r="406" spans="1:9" ht="15">
      <c r="A406" s="312" t="s">
        <v>392</v>
      </c>
      <c r="B406" s="308" t="s">
        <v>478</v>
      </c>
      <c r="C406" s="308" t="s">
        <v>399</v>
      </c>
      <c r="D406" s="308" t="s">
        <v>393</v>
      </c>
      <c r="E406" s="308" t="s">
        <v>500</v>
      </c>
      <c r="F406" s="308" t="s">
        <v>480</v>
      </c>
      <c r="G406" s="307">
        <f>G407+G410</f>
        <v>40799.7</v>
      </c>
      <c r="H406" s="307">
        <f>H407+H410</f>
        <v>18769</v>
      </c>
      <c r="I406" s="306">
        <f>H406/G406*100</f>
        <v>46.00278923619537</v>
      </c>
    </row>
    <row r="407" spans="1:9" ht="15">
      <c r="A407" s="312" t="s">
        <v>509</v>
      </c>
      <c r="B407" s="308" t="s">
        <v>478</v>
      </c>
      <c r="C407" s="308" t="s">
        <v>399</v>
      </c>
      <c r="D407" s="308" t="s">
        <v>393</v>
      </c>
      <c r="E407" s="308" t="s">
        <v>508</v>
      </c>
      <c r="F407" s="308" t="s">
        <v>480</v>
      </c>
      <c r="G407" s="307">
        <f>G409</f>
        <v>34059</v>
      </c>
      <c r="H407" s="307">
        <f>H409</f>
        <v>15533.7</v>
      </c>
      <c r="I407" s="306">
        <f>H407/G407*100</f>
        <v>45.60820928388972</v>
      </c>
    </row>
    <row r="408" spans="1:9" ht="30">
      <c r="A408" s="312" t="s">
        <v>490</v>
      </c>
      <c r="B408" s="308" t="s">
        <v>478</v>
      </c>
      <c r="C408" s="308" t="s">
        <v>399</v>
      </c>
      <c r="D408" s="308" t="s">
        <v>393</v>
      </c>
      <c r="E408" s="308" t="s">
        <v>508</v>
      </c>
      <c r="F408" s="308" t="s">
        <v>480</v>
      </c>
      <c r="G408" s="307">
        <f>G409</f>
        <v>34059</v>
      </c>
      <c r="H408" s="307">
        <f>H409</f>
        <v>15533.7</v>
      </c>
      <c r="I408" s="306">
        <f>H408/G408*100</f>
        <v>45.60820928388972</v>
      </c>
    </row>
    <row r="409" spans="1:9" ht="35.25" customHeight="1">
      <c r="A409" s="312" t="s">
        <v>502</v>
      </c>
      <c r="B409" s="308" t="s">
        <v>478</v>
      </c>
      <c r="C409" s="308" t="s">
        <v>399</v>
      </c>
      <c r="D409" s="308" t="s">
        <v>393</v>
      </c>
      <c r="E409" s="308" t="s">
        <v>508</v>
      </c>
      <c r="F409" s="308" t="s">
        <v>487</v>
      </c>
      <c r="G409" s="307">
        <v>34059</v>
      </c>
      <c r="H409" s="306">
        <v>15533.7</v>
      </c>
      <c r="I409" s="306">
        <f>H409/G409*100</f>
        <v>45.60820928388972</v>
      </c>
    </row>
    <row r="410" spans="1:9" ht="35.25" customHeight="1">
      <c r="A410" s="312" t="s">
        <v>507</v>
      </c>
      <c r="B410" s="308" t="s">
        <v>478</v>
      </c>
      <c r="C410" s="308" t="s">
        <v>399</v>
      </c>
      <c r="D410" s="308" t="s">
        <v>393</v>
      </c>
      <c r="E410" s="308" t="s">
        <v>506</v>
      </c>
      <c r="F410" s="308" t="s">
        <v>480</v>
      </c>
      <c r="G410" s="307">
        <f>G411+G413</f>
        <v>6740.7</v>
      </c>
      <c r="H410" s="307">
        <f>H411+H413</f>
        <v>3235.3</v>
      </c>
      <c r="I410" s="306">
        <f>H410/G410*100</f>
        <v>47.99649887993829</v>
      </c>
    </row>
    <row r="411" spans="1:9" ht="78.75" customHeight="1">
      <c r="A411" s="309" t="s">
        <v>505</v>
      </c>
      <c r="B411" s="308" t="s">
        <v>478</v>
      </c>
      <c r="C411" s="308" t="s">
        <v>399</v>
      </c>
      <c r="D411" s="308" t="s">
        <v>393</v>
      </c>
      <c r="E411" s="308" t="s">
        <v>504</v>
      </c>
      <c r="F411" s="308" t="s">
        <v>480</v>
      </c>
      <c r="G411" s="307">
        <f>G412</f>
        <v>6173</v>
      </c>
      <c r="H411" s="307">
        <f>H412</f>
        <v>3038</v>
      </c>
      <c r="I411" s="306">
        <f>H411/G411*100</f>
        <v>49.21432042766888</v>
      </c>
    </row>
    <row r="412" spans="1:9" ht="35.25" customHeight="1">
      <c r="A412" s="312" t="s">
        <v>502</v>
      </c>
      <c r="B412" s="308" t="s">
        <v>478</v>
      </c>
      <c r="C412" s="308" t="s">
        <v>399</v>
      </c>
      <c r="D412" s="308" t="s">
        <v>393</v>
      </c>
      <c r="E412" s="308" t="s">
        <v>504</v>
      </c>
      <c r="F412" s="308" t="s">
        <v>487</v>
      </c>
      <c r="G412" s="307">
        <v>6173</v>
      </c>
      <c r="H412" s="306">
        <v>3038</v>
      </c>
      <c r="I412" s="306">
        <f>H412/G412*100</f>
        <v>49.21432042766888</v>
      </c>
    </row>
    <row r="413" spans="1:9" ht="82.5" customHeight="1">
      <c r="A413" s="309" t="s">
        <v>503</v>
      </c>
      <c r="B413" s="308" t="s">
        <v>478</v>
      </c>
      <c r="C413" s="308" t="s">
        <v>399</v>
      </c>
      <c r="D413" s="308" t="s">
        <v>393</v>
      </c>
      <c r="E413" s="308" t="s">
        <v>501</v>
      </c>
      <c r="F413" s="308" t="s">
        <v>480</v>
      </c>
      <c r="G413" s="307">
        <f>G414</f>
        <v>567.7</v>
      </c>
      <c r="H413" s="307">
        <f>H414</f>
        <v>197.3</v>
      </c>
      <c r="I413" s="306">
        <f>H413/G413*100</f>
        <v>34.75427162233574</v>
      </c>
    </row>
    <row r="414" spans="1:9" ht="35.25" customHeight="1">
      <c r="A414" s="312" t="s">
        <v>502</v>
      </c>
      <c r="B414" s="308" t="s">
        <v>478</v>
      </c>
      <c r="C414" s="308" t="s">
        <v>399</v>
      </c>
      <c r="D414" s="308" t="s">
        <v>393</v>
      </c>
      <c r="E414" s="308" t="s">
        <v>501</v>
      </c>
      <c r="F414" s="308" t="s">
        <v>487</v>
      </c>
      <c r="G414" s="307">
        <v>567.7</v>
      </c>
      <c r="H414" s="306">
        <v>197.3</v>
      </c>
      <c r="I414" s="306">
        <f>H414/G414*100</f>
        <v>34.75427162233574</v>
      </c>
    </row>
    <row r="415" spans="1:9" ht="30">
      <c r="A415" s="312" t="s">
        <v>388</v>
      </c>
      <c r="B415" s="308" t="s">
        <v>478</v>
      </c>
      <c r="C415" s="308" t="s">
        <v>399</v>
      </c>
      <c r="D415" s="308" t="s">
        <v>389</v>
      </c>
      <c r="E415" s="308" t="s">
        <v>500</v>
      </c>
      <c r="F415" s="308" t="s">
        <v>480</v>
      </c>
      <c r="G415" s="307">
        <f>G416+G422+G425+G420</f>
        <v>8602.1</v>
      </c>
      <c r="H415" s="307">
        <f>H416+H422+H425+H420</f>
        <v>3880.8</v>
      </c>
      <c r="I415" s="306">
        <f>H415/G415*100</f>
        <v>45.11456504806966</v>
      </c>
    </row>
    <row r="416" spans="1:9" ht="66.75" customHeight="1">
      <c r="A416" s="313" t="s">
        <v>499</v>
      </c>
      <c r="B416" s="308" t="s">
        <v>478</v>
      </c>
      <c r="C416" s="308" t="s">
        <v>399</v>
      </c>
      <c r="D416" s="308" t="s">
        <v>389</v>
      </c>
      <c r="E416" s="308" t="s">
        <v>498</v>
      </c>
      <c r="F416" s="308" t="s">
        <v>480</v>
      </c>
      <c r="G416" s="307">
        <f>G417</f>
        <v>2364.1</v>
      </c>
      <c r="H416" s="307">
        <f>H417</f>
        <v>1114.7</v>
      </c>
      <c r="I416" s="306">
        <f>H416/G416*100</f>
        <v>47.15113573875894</v>
      </c>
    </row>
    <row r="417" spans="1:9" ht="15">
      <c r="A417" s="313" t="s">
        <v>497</v>
      </c>
      <c r="B417" s="308" t="s">
        <v>478</v>
      </c>
      <c r="C417" s="308" t="s">
        <v>399</v>
      </c>
      <c r="D417" s="308" t="s">
        <v>389</v>
      </c>
      <c r="E417" s="308" t="s">
        <v>496</v>
      </c>
      <c r="F417" s="308" t="s">
        <v>480</v>
      </c>
      <c r="G417" s="307">
        <f>G418</f>
        <v>2364.1</v>
      </c>
      <c r="H417" s="307">
        <f>H418</f>
        <v>1114.7</v>
      </c>
      <c r="I417" s="306">
        <f>H417/G417*100</f>
        <v>47.15113573875894</v>
      </c>
    </row>
    <row r="418" spans="1:9" ht="30">
      <c r="A418" s="313" t="s">
        <v>479</v>
      </c>
      <c r="B418" s="308" t="s">
        <v>478</v>
      </c>
      <c r="C418" s="308" t="s">
        <v>399</v>
      </c>
      <c r="D418" s="308" t="s">
        <v>389</v>
      </c>
      <c r="E418" s="308" t="s">
        <v>496</v>
      </c>
      <c r="F418" s="308" t="s">
        <v>476</v>
      </c>
      <c r="G418" s="307">
        <v>2364.1</v>
      </c>
      <c r="H418" s="306">
        <v>1114.7</v>
      </c>
      <c r="I418" s="306">
        <f>H418/G418*100</f>
        <v>47.15113573875894</v>
      </c>
    </row>
    <row r="419" spans="1:9" ht="30">
      <c r="A419" s="313" t="s">
        <v>495</v>
      </c>
      <c r="B419" s="308" t="s">
        <v>478</v>
      </c>
      <c r="C419" s="308" t="s">
        <v>399</v>
      </c>
      <c r="D419" s="308" t="s">
        <v>389</v>
      </c>
      <c r="E419" s="308" t="s">
        <v>494</v>
      </c>
      <c r="F419" s="308" t="s">
        <v>480</v>
      </c>
      <c r="G419" s="307">
        <f>G420</f>
        <v>434</v>
      </c>
      <c r="H419" s="307">
        <f>H420</f>
        <v>105.3</v>
      </c>
      <c r="I419" s="306">
        <f>H419/G419*100</f>
        <v>24.262672811059907</v>
      </c>
    </row>
    <row r="420" spans="1:9" ht="120">
      <c r="A420" s="313" t="s">
        <v>493</v>
      </c>
      <c r="B420" s="308" t="s">
        <v>478</v>
      </c>
      <c r="C420" s="308" t="s">
        <v>399</v>
      </c>
      <c r="D420" s="308" t="s">
        <v>389</v>
      </c>
      <c r="E420" s="308" t="s">
        <v>492</v>
      </c>
      <c r="F420" s="308" t="s">
        <v>480</v>
      </c>
      <c r="G420" s="307">
        <f>G421</f>
        <v>434</v>
      </c>
      <c r="H420" s="307">
        <f>H421</f>
        <v>105.3</v>
      </c>
      <c r="I420" s="306">
        <f>H420/G420*100</f>
        <v>24.262672811059907</v>
      </c>
    </row>
    <row r="421" spans="1:9" ht="30">
      <c r="A421" s="313" t="s">
        <v>479</v>
      </c>
      <c r="B421" s="308" t="s">
        <v>478</v>
      </c>
      <c r="C421" s="308" t="s">
        <v>399</v>
      </c>
      <c r="D421" s="308" t="s">
        <v>389</v>
      </c>
      <c r="E421" s="308" t="s">
        <v>492</v>
      </c>
      <c r="F421" s="308" t="s">
        <v>476</v>
      </c>
      <c r="G421" s="307">
        <v>434</v>
      </c>
      <c r="H421" s="306">
        <v>105.3</v>
      </c>
      <c r="I421" s="306">
        <f>H421/G421*100</f>
        <v>24.262672811059907</v>
      </c>
    </row>
    <row r="422" spans="1:9" ht="92.25" customHeight="1">
      <c r="A422" s="312" t="s">
        <v>491</v>
      </c>
      <c r="B422" s="308" t="s">
        <v>478</v>
      </c>
      <c r="C422" s="308" t="s">
        <v>399</v>
      </c>
      <c r="D422" s="308" t="s">
        <v>389</v>
      </c>
      <c r="E422" s="308" t="s">
        <v>488</v>
      </c>
      <c r="F422" s="308" t="s">
        <v>480</v>
      </c>
      <c r="G422" s="307">
        <f>G423</f>
        <v>5544</v>
      </c>
      <c r="H422" s="307">
        <f>H423</f>
        <v>2504.5</v>
      </c>
      <c r="I422" s="306">
        <f>H422/G422*100</f>
        <v>45.174963924963926</v>
      </c>
    </row>
    <row r="423" spans="1:9" ht="30">
      <c r="A423" s="312" t="s">
        <v>490</v>
      </c>
      <c r="B423" s="308" t="s">
        <v>478</v>
      </c>
      <c r="C423" s="308" t="s">
        <v>399</v>
      </c>
      <c r="D423" s="308" t="s">
        <v>389</v>
      </c>
      <c r="E423" s="308" t="s">
        <v>488</v>
      </c>
      <c r="F423" s="308" t="s">
        <v>480</v>
      </c>
      <c r="G423" s="307">
        <f>G424</f>
        <v>5544</v>
      </c>
      <c r="H423" s="307">
        <f>H424</f>
        <v>2504.5</v>
      </c>
      <c r="I423" s="306">
        <f>H423/G423*100</f>
        <v>45.174963924963926</v>
      </c>
    </row>
    <row r="424" spans="1:9" ht="29.25" customHeight="1">
      <c r="A424" s="312" t="s">
        <v>489</v>
      </c>
      <c r="B424" s="308" t="s">
        <v>478</v>
      </c>
      <c r="C424" s="308" t="s">
        <v>399</v>
      </c>
      <c r="D424" s="308" t="s">
        <v>389</v>
      </c>
      <c r="E424" s="308" t="s">
        <v>488</v>
      </c>
      <c r="F424" s="308" t="s">
        <v>487</v>
      </c>
      <c r="G424" s="307">
        <v>5544</v>
      </c>
      <c r="H424" s="306">
        <v>2504.5</v>
      </c>
      <c r="I424" s="306">
        <f>H424/G424*100</f>
        <v>45.174963924963926</v>
      </c>
    </row>
    <row r="425" spans="1:9" ht="30">
      <c r="A425" s="312" t="s">
        <v>486</v>
      </c>
      <c r="B425" s="308" t="s">
        <v>478</v>
      </c>
      <c r="C425" s="308" t="s">
        <v>399</v>
      </c>
      <c r="D425" s="308" t="s">
        <v>389</v>
      </c>
      <c r="E425" s="308" t="s">
        <v>485</v>
      </c>
      <c r="F425" s="308" t="s">
        <v>480</v>
      </c>
      <c r="G425" s="307">
        <f>G426+G428+G430</f>
        <v>260</v>
      </c>
      <c r="H425" s="307">
        <f>H426+H428+H430</f>
        <v>156.3</v>
      </c>
      <c r="I425" s="306">
        <f>H425/G425*100</f>
        <v>60.11538461538461</v>
      </c>
    </row>
    <row r="426" spans="1:9" ht="45">
      <c r="A426" s="312" t="s">
        <v>484</v>
      </c>
      <c r="B426" s="308" t="s">
        <v>478</v>
      </c>
      <c r="C426" s="308" t="s">
        <v>399</v>
      </c>
      <c r="D426" s="308" t="s">
        <v>389</v>
      </c>
      <c r="E426" s="308" t="s">
        <v>483</v>
      </c>
      <c r="F426" s="308" t="s">
        <v>480</v>
      </c>
      <c r="G426" s="307">
        <f>G427</f>
        <v>30</v>
      </c>
      <c r="H426" s="307">
        <f>H427</f>
        <v>0</v>
      </c>
      <c r="I426" s="306">
        <f>H426/G426*100</f>
        <v>0</v>
      </c>
    </row>
    <row r="427" spans="1:9" ht="30">
      <c r="A427" s="309" t="s">
        <v>479</v>
      </c>
      <c r="B427" s="308" t="s">
        <v>478</v>
      </c>
      <c r="C427" s="308" t="s">
        <v>399</v>
      </c>
      <c r="D427" s="308" t="s">
        <v>389</v>
      </c>
      <c r="E427" s="308" t="s">
        <v>483</v>
      </c>
      <c r="F427" s="308" t="s">
        <v>476</v>
      </c>
      <c r="G427" s="307">
        <v>30</v>
      </c>
      <c r="H427" s="306">
        <v>0</v>
      </c>
      <c r="I427" s="306">
        <f>H427/G427*100</f>
        <v>0</v>
      </c>
    </row>
    <row r="428" spans="1:9" ht="15">
      <c r="A428" s="311" t="s">
        <v>311</v>
      </c>
      <c r="B428" s="308" t="s">
        <v>478</v>
      </c>
      <c r="C428" s="308" t="s">
        <v>399</v>
      </c>
      <c r="D428" s="308" t="s">
        <v>389</v>
      </c>
      <c r="E428" s="308" t="s">
        <v>482</v>
      </c>
      <c r="F428" s="308" t="s">
        <v>480</v>
      </c>
      <c r="G428" s="307">
        <f>G429</f>
        <v>30</v>
      </c>
      <c r="H428" s="307">
        <f>H429</f>
        <v>0</v>
      </c>
      <c r="I428" s="306">
        <f>H428/G428*100</f>
        <v>0</v>
      </c>
    </row>
    <row r="429" spans="1:9" ht="30">
      <c r="A429" s="309" t="s">
        <v>479</v>
      </c>
      <c r="B429" s="308" t="s">
        <v>478</v>
      </c>
      <c r="C429" s="308" t="s">
        <v>399</v>
      </c>
      <c r="D429" s="308" t="s">
        <v>389</v>
      </c>
      <c r="E429" s="308" t="s">
        <v>482</v>
      </c>
      <c r="F429" s="308" t="s">
        <v>476</v>
      </c>
      <c r="G429" s="307">
        <v>30</v>
      </c>
      <c r="H429" s="306">
        <v>0</v>
      </c>
      <c r="I429" s="306">
        <f>H429/G429*100</f>
        <v>0</v>
      </c>
    </row>
    <row r="430" spans="1:9" ht="45">
      <c r="A430" s="310" t="s">
        <v>481</v>
      </c>
      <c r="B430" s="308" t="s">
        <v>478</v>
      </c>
      <c r="C430" s="308" t="s">
        <v>399</v>
      </c>
      <c r="D430" s="308" t="s">
        <v>389</v>
      </c>
      <c r="E430" s="308" t="s">
        <v>477</v>
      </c>
      <c r="F430" s="308" t="s">
        <v>480</v>
      </c>
      <c r="G430" s="307">
        <f>G431</f>
        <v>200</v>
      </c>
      <c r="H430" s="307">
        <f>H431</f>
        <v>156.3</v>
      </c>
      <c r="I430" s="306">
        <f>H430/G430*100</f>
        <v>78.15</v>
      </c>
    </row>
    <row r="431" spans="1:9" ht="30">
      <c r="A431" s="309" t="s">
        <v>479</v>
      </c>
      <c r="B431" s="308" t="s">
        <v>478</v>
      </c>
      <c r="C431" s="308" t="s">
        <v>399</v>
      </c>
      <c r="D431" s="308" t="s">
        <v>389</v>
      </c>
      <c r="E431" s="308" t="s">
        <v>477</v>
      </c>
      <c r="F431" s="308" t="s">
        <v>476</v>
      </c>
      <c r="G431" s="307">
        <v>200</v>
      </c>
      <c r="H431" s="306">
        <v>156.3</v>
      </c>
      <c r="I431" s="306">
        <f>H431/G431*100</f>
        <v>78.15</v>
      </c>
    </row>
    <row r="432" spans="1:9" ht="15">
      <c r="A432" s="305" t="s">
        <v>475</v>
      </c>
      <c r="B432" s="304"/>
      <c r="C432" s="304"/>
      <c r="D432" s="125"/>
      <c r="E432" s="125"/>
      <c r="F432" s="303"/>
      <c r="G432" s="302">
        <f>G10+G18+G105+G125+G244+G258+G350+G385+G148+G229+G140+G238</f>
        <v>1082799.7999999998</v>
      </c>
      <c r="H432" s="302">
        <f>H10+H18+H105+H125+H244+H258+H350+H385+H148+H229+H140+H238</f>
        <v>580593.1</v>
      </c>
      <c r="I432" s="120">
        <f>H432/G432*100</f>
        <v>53.61961647942677</v>
      </c>
    </row>
    <row r="434" spans="7:8" ht="15">
      <c r="G434" s="301"/>
      <c r="H434" s="301"/>
    </row>
    <row r="435" ht="15">
      <c r="G435" s="300"/>
    </row>
  </sheetData>
  <sheetProtection/>
  <mergeCells count="5">
    <mergeCell ref="D1:G1"/>
    <mergeCell ref="G2:I2"/>
    <mergeCell ref="G3:I3"/>
    <mergeCell ref="G4:I4"/>
    <mergeCell ref="A5:I5"/>
  </mergeCells>
  <printOptions horizontalCentered="1"/>
  <pageMargins left="0.7874015748031497" right="0.3937007874015748" top="0.7874015748031497" bottom="0.7874015748031497" header="0.31496062992125984" footer="0.5118110236220472"/>
  <pageSetup horizontalDpi="600" verticalDpi="600" orientation="portrait" paperSize="9" scale="65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0.2421875" style="118" customWidth="1"/>
    <col min="2" max="2" width="9.125" style="118" customWidth="1"/>
    <col min="3" max="3" width="85.00390625" style="118" customWidth="1"/>
    <col min="4" max="4" width="13.00390625" style="118" customWidth="1"/>
    <col min="5" max="5" width="12.75390625" style="118" customWidth="1"/>
    <col min="6" max="6" width="12.625" style="118" customWidth="1"/>
    <col min="7" max="16384" width="9.125" style="118" customWidth="1"/>
  </cols>
  <sheetData>
    <row r="1" spans="2:6" ht="15">
      <c r="B1" s="163"/>
      <c r="C1" s="155"/>
      <c r="D1" s="162" t="s">
        <v>323</v>
      </c>
      <c r="E1" s="162"/>
      <c r="F1" s="162"/>
    </row>
    <row r="2" spans="2:6" ht="42.75" customHeight="1">
      <c r="B2" s="144"/>
      <c r="C2" s="160"/>
      <c r="D2" s="161" t="s">
        <v>238</v>
      </c>
      <c r="E2" s="161"/>
      <c r="F2" s="161"/>
    </row>
    <row r="3" spans="2:6" ht="15" customHeight="1">
      <c r="B3" s="144"/>
      <c r="C3" s="160"/>
      <c r="D3" s="159" t="s">
        <v>237</v>
      </c>
      <c r="E3" s="159"/>
      <c r="F3" s="159"/>
    </row>
    <row r="4" spans="2:3" ht="15">
      <c r="B4" s="144"/>
      <c r="C4" s="158"/>
    </row>
    <row r="5" spans="2:3" ht="13.5" customHeight="1">
      <c r="B5" s="144"/>
      <c r="C5" s="144"/>
    </row>
    <row r="6" spans="2:6" ht="15">
      <c r="B6" s="157" t="s">
        <v>322</v>
      </c>
      <c r="C6" s="157"/>
      <c r="D6" s="157"/>
      <c r="E6" s="157"/>
      <c r="F6" s="157"/>
    </row>
    <row r="7" spans="2:6" ht="15">
      <c r="B7" s="157" t="s">
        <v>321</v>
      </c>
      <c r="C7" s="157"/>
      <c r="D7" s="157"/>
      <c r="E7" s="157"/>
      <c r="F7" s="157"/>
    </row>
    <row r="8" spans="1:6" ht="15">
      <c r="A8" s="156"/>
      <c r="B8" s="157" t="s">
        <v>320</v>
      </c>
      <c r="C8" s="157"/>
      <c r="D8" s="157"/>
      <c r="E8" s="157"/>
      <c r="F8" s="157"/>
    </row>
    <row r="9" spans="1:6" ht="15">
      <c r="A9" s="156"/>
      <c r="C9" s="155"/>
      <c r="D9" s="154"/>
      <c r="F9" s="154" t="s">
        <v>234</v>
      </c>
    </row>
    <row r="10" spans="2:6" ht="39" customHeight="1">
      <c r="B10" s="153" t="s">
        <v>319</v>
      </c>
      <c r="C10" s="153" t="s">
        <v>318</v>
      </c>
      <c r="D10" s="153" t="s">
        <v>317</v>
      </c>
      <c r="E10" s="145" t="s">
        <v>316</v>
      </c>
      <c r="F10" s="145" t="s">
        <v>176</v>
      </c>
    </row>
    <row r="11" spans="2:6" ht="15">
      <c r="B11" s="152" t="s">
        <v>315</v>
      </c>
      <c r="C11" s="151"/>
      <c r="D11" s="150"/>
      <c r="E11" s="132"/>
      <c r="F11" s="132"/>
    </row>
    <row r="12" spans="2:10" ht="33.75" customHeight="1">
      <c r="B12" s="122" t="s">
        <v>314</v>
      </c>
      <c r="C12" s="149" t="s">
        <v>313</v>
      </c>
      <c r="D12" s="132">
        <v>30</v>
      </c>
      <c r="E12" s="132">
        <v>0</v>
      </c>
      <c r="F12" s="124">
        <f>E12/D12*100</f>
        <v>0</v>
      </c>
      <c r="G12" s="144"/>
      <c r="H12" s="144"/>
      <c r="I12" s="144"/>
      <c r="J12" s="144"/>
    </row>
    <row r="13" spans="2:10" ht="21.75" customHeight="1">
      <c r="B13" s="148" t="s">
        <v>312</v>
      </c>
      <c r="C13" s="147" t="s">
        <v>311</v>
      </c>
      <c r="D13" s="146">
        <v>30</v>
      </c>
      <c r="E13" s="132">
        <v>0</v>
      </c>
      <c r="F13" s="124">
        <f>E13/D13*100</f>
        <v>0</v>
      </c>
      <c r="G13" s="144"/>
      <c r="H13" s="144"/>
      <c r="I13" s="144"/>
      <c r="J13" s="144"/>
    </row>
    <row r="14" spans="2:10" ht="30" customHeight="1">
      <c r="B14" s="122" t="s">
        <v>310</v>
      </c>
      <c r="C14" s="145" t="s">
        <v>309</v>
      </c>
      <c r="D14" s="132">
        <v>200</v>
      </c>
      <c r="E14" s="132">
        <v>156.3</v>
      </c>
      <c r="F14" s="124">
        <f>E14/D14*100</f>
        <v>78.15</v>
      </c>
      <c r="G14" s="144"/>
      <c r="H14" s="144"/>
      <c r="I14" s="144"/>
      <c r="J14" s="144"/>
    </row>
    <row r="15" spans="2:6" ht="15">
      <c r="B15" s="122"/>
      <c r="C15" s="123" t="s">
        <v>308</v>
      </c>
      <c r="D15" s="123">
        <f>D12+D13+D14</f>
        <v>260</v>
      </c>
      <c r="E15" s="123">
        <f>E12+E13+E14</f>
        <v>156.3</v>
      </c>
      <c r="F15" s="124">
        <f>E15/D15*100</f>
        <v>60.11538461538461</v>
      </c>
    </row>
    <row r="16" spans="2:6" ht="14.25" customHeight="1">
      <c r="B16" s="122"/>
      <c r="C16" s="129" t="s">
        <v>307</v>
      </c>
      <c r="D16" s="132"/>
      <c r="E16" s="132"/>
      <c r="F16" s="124"/>
    </row>
    <row r="17" spans="2:6" ht="17.25" customHeight="1">
      <c r="B17" s="122" t="s">
        <v>306</v>
      </c>
      <c r="C17" s="130" t="s">
        <v>305</v>
      </c>
      <c r="D17" s="132">
        <v>1090</v>
      </c>
      <c r="E17" s="132">
        <v>852</v>
      </c>
      <c r="F17" s="124">
        <f>E17/D17*100</f>
        <v>78.1651376146789</v>
      </c>
    </row>
    <row r="18" spans="2:6" ht="17.25" customHeight="1">
      <c r="B18" s="122" t="s">
        <v>299</v>
      </c>
      <c r="C18" s="143" t="s">
        <v>304</v>
      </c>
      <c r="D18" s="132">
        <v>100</v>
      </c>
      <c r="E18" s="132">
        <v>0</v>
      </c>
      <c r="F18" s="124">
        <f>E18/D18*100</f>
        <v>0</v>
      </c>
    </row>
    <row r="19" spans="2:6" ht="14.25" customHeight="1">
      <c r="B19" s="122"/>
      <c r="C19" s="123" t="s">
        <v>303</v>
      </c>
      <c r="D19" s="123">
        <f>D17+D18</f>
        <v>1190</v>
      </c>
      <c r="E19" s="123">
        <f>E17+E18</f>
        <v>852</v>
      </c>
      <c r="F19" s="120">
        <f>E19/D19*100</f>
        <v>71.59663865546219</v>
      </c>
    </row>
    <row r="20" spans="2:6" ht="31.5" customHeight="1">
      <c r="B20" s="122"/>
      <c r="C20" s="142" t="s">
        <v>302</v>
      </c>
      <c r="D20" s="141"/>
      <c r="E20" s="140"/>
      <c r="F20" s="124"/>
    </row>
    <row r="21" spans="2:6" ht="15">
      <c r="B21" s="122" t="s">
        <v>301</v>
      </c>
      <c r="C21" s="130" t="s">
        <v>300</v>
      </c>
      <c r="D21" s="132">
        <v>402</v>
      </c>
      <c r="E21" s="132">
        <v>241.9</v>
      </c>
      <c r="F21" s="124">
        <f>E21/D21*100</f>
        <v>60.17412935323383</v>
      </c>
    </row>
    <row r="22" spans="2:6" ht="16.5" customHeight="1" hidden="1">
      <c r="B22" s="122" t="s">
        <v>299</v>
      </c>
      <c r="C22" s="130" t="s">
        <v>298</v>
      </c>
      <c r="D22" s="132"/>
      <c r="E22" s="132"/>
      <c r="F22" s="124" t="e">
        <f>E22/D22*100</f>
        <v>#DIV/0!</v>
      </c>
    </row>
    <row r="23" spans="2:6" ht="32.25" customHeight="1">
      <c r="B23" s="122" t="s">
        <v>297</v>
      </c>
      <c r="C23" s="130" t="s">
        <v>296</v>
      </c>
      <c r="D23" s="132">
        <v>400</v>
      </c>
      <c r="E23" s="132">
        <v>302.3</v>
      </c>
      <c r="F23" s="124">
        <f>E23/D23*100</f>
        <v>75.575</v>
      </c>
    </row>
    <row r="24" spans="2:6" ht="17.25" customHeight="1">
      <c r="B24" s="122" t="s">
        <v>295</v>
      </c>
      <c r="C24" s="130" t="s">
        <v>294</v>
      </c>
      <c r="D24" s="132">
        <v>768.2</v>
      </c>
      <c r="E24" s="132">
        <v>191.5</v>
      </c>
      <c r="F24" s="124">
        <f>E24/D24*100</f>
        <v>24.92840406144233</v>
      </c>
    </row>
    <row r="25" spans="2:6" ht="17.25" customHeight="1">
      <c r="B25" s="122" t="s">
        <v>293</v>
      </c>
      <c r="C25" s="130" t="s">
        <v>292</v>
      </c>
      <c r="D25" s="132">
        <v>3317.5</v>
      </c>
      <c r="E25" s="132">
        <v>1177</v>
      </c>
      <c r="F25" s="124">
        <f>E25/D25*100</f>
        <v>35.47852298417483</v>
      </c>
    </row>
    <row r="26" spans="2:6" ht="15">
      <c r="B26" s="122" t="s">
        <v>291</v>
      </c>
      <c r="C26" s="130" t="s">
        <v>290</v>
      </c>
      <c r="D26" s="132">
        <v>916.2</v>
      </c>
      <c r="E26" s="132">
        <v>530.8</v>
      </c>
      <c r="F26" s="124">
        <f>E26/D26*100</f>
        <v>57.93494870115694</v>
      </c>
    </row>
    <row r="27" spans="2:6" ht="30" customHeight="1">
      <c r="B27" s="122" t="s">
        <v>289</v>
      </c>
      <c r="C27" s="130" t="s">
        <v>288</v>
      </c>
      <c r="D27" s="125">
        <v>63</v>
      </c>
      <c r="E27" s="132">
        <v>25.7</v>
      </c>
      <c r="F27" s="124">
        <f>E27/D27*100</f>
        <v>40.79365079365079</v>
      </c>
    </row>
    <row r="28" spans="2:6" ht="29.25" customHeight="1">
      <c r="B28" s="122" t="s">
        <v>287</v>
      </c>
      <c r="C28" s="130" t="s">
        <v>286</v>
      </c>
      <c r="D28" s="133">
        <v>400</v>
      </c>
      <c r="E28" s="132">
        <v>211.7</v>
      </c>
      <c r="F28" s="124">
        <f>E28/D28*100</f>
        <v>52.925</v>
      </c>
    </row>
    <row r="29" spans="2:6" ht="20.25" customHeight="1">
      <c r="B29" s="122" t="s">
        <v>285</v>
      </c>
      <c r="C29" s="131" t="s">
        <v>284</v>
      </c>
      <c r="D29" s="133">
        <v>100</v>
      </c>
      <c r="E29" s="132">
        <v>100</v>
      </c>
      <c r="F29" s="124">
        <f>E29/D29*100</f>
        <v>100</v>
      </c>
    </row>
    <row r="30" spans="2:6" ht="20.25" customHeight="1">
      <c r="B30" s="138" t="s">
        <v>283</v>
      </c>
      <c r="C30" s="139" t="s">
        <v>282</v>
      </c>
      <c r="D30" s="133">
        <v>100</v>
      </c>
      <c r="E30" s="132">
        <v>0</v>
      </c>
      <c r="F30" s="124">
        <f>E30/D30*100</f>
        <v>0</v>
      </c>
    </row>
    <row r="31" spans="2:6" ht="30" customHeight="1">
      <c r="B31" s="138" t="s">
        <v>281</v>
      </c>
      <c r="C31" s="134" t="s">
        <v>277</v>
      </c>
      <c r="D31" s="133">
        <v>1000</v>
      </c>
      <c r="E31" s="132">
        <v>150.5</v>
      </c>
      <c r="F31" s="124">
        <f>E31/D31*100</f>
        <v>15.049999999999999</v>
      </c>
    </row>
    <row r="32" spans="2:6" ht="15" customHeight="1">
      <c r="B32" s="122"/>
      <c r="C32" s="123" t="s">
        <v>280</v>
      </c>
      <c r="D32" s="123">
        <f>SUM(D21:D31)</f>
        <v>7466.9</v>
      </c>
      <c r="E32" s="123">
        <f>SUM(E21:E31)</f>
        <v>2931.3999999999996</v>
      </c>
      <c r="F32" s="120">
        <f>E32/D32*100</f>
        <v>39.25859459749025</v>
      </c>
    </row>
    <row r="33" spans="2:6" ht="17.25" customHeight="1">
      <c r="B33" s="122"/>
      <c r="C33" s="137" t="s">
        <v>279</v>
      </c>
      <c r="D33" s="132"/>
      <c r="E33" s="132"/>
      <c r="F33" s="124"/>
    </row>
    <row r="34" spans="2:6" ht="31.5" customHeight="1">
      <c r="B34" s="135" t="s">
        <v>278</v>
      </c>
      <c r="C34" s="134" t="s">
        <v>277</v>
      </c>
      <c r="D34" s="125">
        <v>14700</v>
      </c>
      <c r="E34" s="132">
        <v>13794.9</v>
      </c>
      <c r="F34" s="124">
        <f>E34/D34*100</f>
        <v>93.84285714285714</v>
      </c>
    </row>
    <row r="35" spans="2:6" ht="31.5" customHeight="1">
      <c r="B35" s="122" t="s">
        <v>276</v>
      </c>
      <c r="C35" s="134" t="s">
        <v>275</v>
      </c>
      <c r="D35" s="125">
        <v>1700</v>
      </c>
      <c r="E35" s="132">
        <v>170.9</v>
      </c>
      <c r="F35" s="124">
        <f>E35/D35*100</f>
        <v>10.052941176470588</v>
      </c>
    </row>
    <row r="36" spans="2:6" ht="33.75" customHeight="1">
      <c r="B36" s="127" t="s">
        <v>274</v>
      </c>
      <c r="C36" s="134" t="s">
        <v>273</v>
      </c>
      <c r="D36" s="125">
        <v>36318.1</v>
      </c>
      <c r="E36" s="132">
        <v>15997.3</v>
      </c>
      <c r="F36" s="124">
        <f>E36/D36*100</f>
        <v>44.04773377461927</v>
      </c>
    </row>
    <row r="37" spans="2:6" ht="30.75" customHeight="1">
      <c r="B37" s="127" t="s">
        <v>272</v>
      </c>
      <c r="C37" s="136" t="s">
        <v>271</v>
      </c>
      <c r="D37" s="125">
        <v>800</v>
      </c>
      <c r="E37" s="132">
        <v>407</v>
      </c>
      <c r="F37" s="124">
        <f>E37/D37*100</f>
        <v>50.875</v>
      </c>
    </row>
    <row r="38" spans="2:6" ht="15">
      <c r="B38" s="122"/>
      <c r="C38" s="123" t="s">
        <v>270</v>
      </c>
      <c r="D38" s="123">
        <f>SUM(D34:D37)</f>
        <v>53518.1</v>
      </c>
      <c r="E38" s="123">
        <f>SUM(E34:E37)</f>
        <v>30370.1</v>
      </c>
      <c r="F38" s="120">
        <f>E38/D38*100</f>
        <v>56.74734342213195</v>
      </c>
    </row>
    <row r="39" spans="2:6" ht="36.75" customHeight="1">
      <c r="B39" s="122"/>
      <c r="C39" s="129" t="s">
        <v>269</v>
      </c>
      <c r="D39" s="123"/>
      <c r="E39" s="132"/>
      <c r="F39" s="124"/>
    </row>
    <row r="40" spans="2:6" ht="28.5" customHeight="1">
      <c r="B40" s="135" t="s">
        <v>268</v>
      </c>
      <c r="C40" s="134" t="s">
        <v>267</v>
      </c>
      <c r="D40" s="133">
        <f>7766.7-500</f>
        <v>7266.7</v>
      </c>
      <c r="E40" s="132">
        <v>5600.2</v>
      </c>
      <c r="F40" s="124">
        <f>E40/D40*100</f>
        <v>77.06661896046349</v>
      </c>
    </row>
    <row r="41" spans="2:6" ht="15">
      <c r="B41" s="122" t="s">
        <v>266</v>
      </c>
      <c r="C41" s="130" t="s">
        <v>265</v>
      </c>
      <c r="D41" s="133">
        <v>6377</v>
      </c>
      <c r="E41" s="132">
        <v>2691.8</v>
      </c>
      <c r="F41" s="124">
        <f>E41/D41*100</f>
        <v>42.21107103653756</v>
      </c>
    </row>
    <row r="42" spans="2:6" ht="30">
      <c r="B42" s="122" t="s">
        <v>264</v>
      </c>
      <c r="C42" s="130" t="s">
        <v>263</v>
      </c>
      <c r="D42" s="125">
        <v>33489</v>
      </c>
      <c r="E42" s="132">
        <v>12187.8</v>
      </c>
      <c r="F42" s="124">
        <f>E42/D42*100</f>
        <v>36.393442622950815</v>
      </c>
    </row>
    <row r="43" spans="2:6" ht="15">
      <c r="B43" s="122" t="s">
        <v>262</v>
      </c>
      <c r="C43" s="130" t="s">
        <v>261</v>
      </c>
      <c r="D43" s="125">
        <v>500</v>
      </c>
      <c r="E43" s="125">
        <v>69.8</v>
      </c>
      <c r="F43" s="124">
        <f>E43/D43*100</f>
        <v>13.96</v>
      </c>
    </row>
    <row r="44" spans="2:6" ht="30">
      <c r="B44" s="122" t="s">
        <v>260</v>
      </c>
      <c r="C44" s="130" t="s">
        <v>259</v>
      </c>
      <c r="D44" s="125">
        <v>700</v>
      </c>
      <c r="E44" s="125">
        <v>0</v>
      </c>
      <c r="F44" s="124">
        <f>E44/D44*100</f>
        <v>0</v>
      </c>
    </row>
    <row r="45" spans="2:6" ht="15">
      <c r="B45" s="122" t="s">
        <v>258</v>
      </c>
      <c r="C45" s="130" t="s">
        <v>257</v>
      </c>
      <c r="D45" s="125">
        <v>11563</v>
      </c>
      <c r="E45" s="125">
        <v>63</v>
      </c>
      <c r="F45" s="124">
        <f>E45/D45*100</f>
        <v>0.5448413041598201</v>
      </c>
    </row>
    <row r="46" spans="2:6" ht="63" customHeight="1">
      <c r="B46" s="122" t="s">
        <v>256</v>
      </c>
      <c r="C46" s="131" t="s">
        <v>255</v>
      </c>
      <c r="D46" s="125">
        <v>132</v>
      </c>
      <c r="E46" s="125">
        <v>0</v>
      </c>
      <c r="F46" s="124">
        <f>E46/D46*100</f>
        <v>0</v>
      </c>
    </row>
    <row r="47" spans="2:6" ht="15">
      <c r="B47" s="122" t="s">
        <v>254</v>
      </c>
      <c r="C47" s="130" t="s">
        <v>253</v>
      </c>
      <c r="D47" s="125">
        <v>90</v>
      </c>
      <c r="E47" s="125">
        <v>0</v>
      </c>
      <c r="F47" s="124">
        <f>E47/D47*100</f>
        <v>0</v>
      </c>
    </row>
    <row r="48" spans="2:6" ht="15">
      <c r="B48" s="122" t="s">
        <v>252</v>
      </c>
      <c r="C48" s="130" t="s">
        <v>251</v>
      </c>
      <c r="D48" s="125">
        <v>100</v>
      </c>
      <c r="E48" s="125">
        <v>0</v>
      </c>
      <c r="F48" s="124">
        <f>E48/D48*100</f>
        <v>0</v>
      </c>
    </row>
    <row r="49" spans="2:6" ht="30">
      <c r="B49" s="122" t="s">
        <v>250</v>
      </c>
      <c r="C49" s="130" t="s">
        <v>249</v>
      </c>
      <c r="D49" s="125">
        <v>50</v>
      </c>
      <c r="E49" s="125">
        <v>16</v>
      </c>
      <c r="F49" s="124">
        <f>E49/D49*100</f>
        <v>32</v>
      </c>
    </row>
    <row r="50" spans="2:6" ht="15">
      <c r="B50" s="122"/>
      <c r="C50" s="123" t="s">
        <v>248</v>
      </c>
      <c r="D50" s="123">
        <f>SUM(D40:D49)</f>
        <v>60267.7</v>
      </c>
      <c r="E50" s="123">
        <f>SUM(E40:E49)</f>
        <v>20628.6</v>
      </c>
      <c r="F50" s="120">
        <f>E50/D50*100</f>
        <v>34.22828480263889</v>
      </c>
    </row>
    <row r="51" spans="2:6" ht="29.25">
      <c r="B51" s="122"/>
      <c r="C51" s="129" t="s">
        <v>247</v>
      </c>
      <c r="D51" s="125"/>
      <c r="E51" s="125"/>
      <c r="F51" s="124"/>
    </row>
    <row r="52" spans="2:6" ht="30">
      <c r="B52" s="127" t="s">
        <v>246</v>
      </c>
      <c r="C52" s="128" t="s">
        <v>245</v>
      </c>
      <c r="D52" s="125">
        <v>100</v>
      </c>
      <c r="E52" s="125"/>
      <c r="F52" s="124">
        <f>E52/D52*100</f>
        <v>0</v>
      </c>
    </row>
    <row r="53" spans="2:6" ht="32.25" customHeight="1">
      <c r="B53" s="127" t="s">
        <v>244</v>
      </c>
      <c r="C53" s="126" t="s">
        <v>243</v>
      </c>
      <c r="D53" s="125">
        <v>100</v>
      </c>
      <c r="E53" s="125">
        <v>80.4</v>
      </c>
      <c r="F53" s="124">
        <f>E53/D53*100</f>
        <v>80.4</v>
      </c>
    </row>
    <row r="54" spans="2:6" ht="15">
      <c r="B54" s="122"/>
      <c r="C54" s="123" t="s">
        <v>242</v>
      </c>
      <c r="D54" s="123">
        <f>D52+D53</f>
        <v>200</v>
      </c>
      <c r="E54" s="123">
        <f>E52+E53</f>
        <v>80.4</v>
      </c>
      <c r="F54" s="120">
        <f>E54/D54*100</f>
        <v>40.2</v>
      </c>
    </row>
    <row r="55" spans="2:6" ht="15">
      <c r="B55" s="122"/>
      <c r="C55" s="121" t="s">
        <v>241</v>
      </c>
      <c r="D55" s="121">
        <f>D15+D19+D32+D38+D50+D54</f>
        <v>122902.7</v>
      </c>
      <c r="E55" s="121">
        <f>E15+E19+E32+E38+E50+E54</f>
        <v>55018.799999999996</v>
      </c>
      <c r="F55" s="120">
        <f>E55/D55*100</f>
        <v>44.766144275105425</v>
      </c>
    </row>
    <row r="56" ht="15">
      <c r="B56" s="119"/>
    </row>
    <row r="63" ht="15">
      <c r="C63" s="118" t="s">
        <v>240</v>
      </c>
    </row>
  </sheetData>
  <sheetProtection/>
  <mergeCells count="7">
    <mergeCell ref="D3:F3"/>
    <mergeCell ref="B6:F6"/>
    <mergeCell ref="B7:F7"/>
    <mergeCell ref="B8:F8"/>
    <mergeCell ref="B11:D11"/>
    <mergeCell ref="D1:F1"/>
    <mergeCell ref="D2:F2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3" sqref="D3:F3"/>
    </sheetView>
  </sheetViews>
  <sheetFormatPr defaultColWidth="9.00390625" defaultRowHeight="12.75"/>
  <cols>
    <col min="1" max="1" width="6.75390625" style="164" customWidth="1"/>
    <col min="2" max="2" width="30.75390625" style="164" customWidth="1"/>
    <col min="3" max="3" width="14.125" style="164" customWidth="1"/>
    <col min="4" max="4" width="12.75390625" style="164" customWidth="1"/>
    <col min="5" max="5" width="13.00390625" style="164" customWidth="1"/>
    <col min="6" max="6" width="11.375" style="164" customWidth="1"/>
    <col min="7" max="16384" width="9.125" style="164" customWidth="1"/>
  </cols>
  <sheetData>
    <row r="1" spans="1:6" ht="15" customHeight="1">
      <c r="A1" s="201"/>
      <c r="B1" s="201"/>
      <c r="C1" s="201"/>
      <c r="D1" s="200" t="s">
        <v>374</v>
      </c>
      <c r="E1" s="200"/>
      <c r="F1" s="200"/>
    </row>
    <row r="2" spans="1:6" ht="39" customHeight="1">
      <c r="A2" s="197"/>
      <c r="B2" s="197"/>
      <c r="C2" s="197"/>
      <c r="D2" s="161" t="s">
        <v>373</v>
      </c>
      <c r="E2" s="161"/>
      <c r="F2" s="161"/>
    </row>
    <row r="3" spans="1:6" ht="31.5" customHeight="1">
      <c r="A3" s="197"/>
      <c r="B3" s="197"/>
      <c r="C3" s="197"/>
      <c r="D3" s="199" t="s">
        <v>237</v>
      </c>
      <c r="E3" s="199"/>
      <c r="F3" s="199"/>
    </row>
    <row r="4" spans="1:6" ht="16.5" customHeight="1">
      <c r="A4" s="198" t="s">
        <v>372</v>
      </c>
      <c r="B4" s="198"/>
      <c r="C4" s="198"/>
      <c r="D4" s="198"/>
      <c r="E4" s="198"/>
      <c r="F4" s="198"/>
    </row>
    <row r="5" spans="1:6" ht="24" customHeight="1">
      <c r="A5" s="198" t="s">
        <v>371</v>
      </c>
      <c r="B5" s="198"/>
      <c r="C5" s="198"/>
      <c r="D5" s="198"/>
      <c r="E5" s="198"/>
      <c r="F5" s="198"/>
    </row>
    <row r="6" spans="1:6" ht="14.25" customHeight="1">
      <c r="A6" s="198" t="s">
        <v>370</v>
      </c>
      <c r="B6" s="198"/>
      <c r="C6" s="198"/>
      <c r="D6" s="198"/>
      <c r="E6" s="198"/>
      <c r="F6" s="198"/>
    </row>
    <row r="7" spans="1:6" ht="13.5" customHeight="1">
      <c r="A7" s="197"/>
      <c r="B7" s="197"/>
      <c r="C7" s="197"/>
      <c r="D7" s="197"/>
      <c r="E7" s="197"/>
      <c r="F7" s="196" t="s">
        <v>234</v>
      </c>
    </row>
    <row r="8" spans="1:6" ht="114" customHeight="1">
      <c r="A8" s="192" t="s">
        <v>369</v>
      </c>
      <c r="B8" s="192" t="s">
        <v>368</v>
      </c>
      <c r="C8" s="195" t="s">
        <v>367</v>
      </c>
      <c r="D8" s="194" t="s">
        <v>366</v>
      </c>
      <c r="E8" s="193" t="s">
        <v>231</v>
      </c>
      <c r="F8" s="193" t="s">
        <v>365</v>
      </c>
    </row>
    <row r="9" spans="1:6" ht="17.25" customHeight="1">
      <c r="A9" s="192">
        <v>1</v>
      </c>
      <c r="B9" s="192">
        <f>A9+1</f>
        <v>2</v>
      </c>
      <c r="C9" s="192">
        <v>3</v>
      </c>
      <c r="D9" s="192">
        <v>4</v>
      </c>
      <c r="E9" s="192">
        <v>5</v>
      </c>
      <c r="F9" s="192">
        <v>6</v>
      </c>
    </row>
    <row r="10" spans="1:6" ht="17.25" customHeight="1">
      <c r="A10" s="192"/>
      <c r="B10" s="176" t="s">
        <v>364</v>
      </c>
      <c r="C10" s="175"/>
      <c r="D10" s="175"/>
      <c r="E10" s="175"/>
      <c r="F10" s="174"/>
    </row>
    <row r="11" spans="1:6" ht="48" customHeight="1">
      <c r="A11" s="186" t="s">
        <v>314</v>
      </c>
      <c r="B11" s="139" t="s">
        <v>363</v>
      </c>
      <c r="C11" s="153">
        <v>375</v>
      </c>
      <c r="D11" s="153">
        <v>375</v>
      </c>
      <c r="E11" s="169">
        <v>0</v>
      </c>
      <c r="F11" s="169">
        <f>E11/D11*100</f>
        <v>0</v>
      </c>
    </row>
    <row r="12" spans="1:6" ht="45.75" customHeight="1">
      <c r="A12" s="186" t="s">
        <v>312</v>
      </c>
      <c r="B12" s="139" t="s">
        <v>362</v>
      </c>
      <c r="C12" s="153">
        <v>146</v>
      </c>
      <c r="D12" s="153">
        <v>146</v>
      </c>
      <c r="E12" s="169">
        <v>0</v>
      </c>
      <c r="F12" s="169">
        <f>E12/D12*100</f>
        <v>0</v>
      </c>
    </row>
    <row r="13" spans="1:6" ht="45" customHeight="1">
      <c r="A13" s="186" t="s">
        <v>310</v>
      </c>
      <c r="B13" s="139" t="s">
        <v>361</v>
      </c>
      <c r="C13" s="153">
        <v>361</v>
      </c>
      <c r="D13" s="153">
        <v>361</v>
      </c>
      <c r="E13" s="169">
        <v>0</v>
      </c>
      <c r="F13" s="169">
        <f>E13/D13*100</f>
        <v>0</v>
      </c>
    </row>
    <row r="14" spans="1:6" ht="49.5" customHeight="1">
      <c r="A14" s="186" t="s">
        <v>360</v>
      </c>
      <c r="B14" s="139" t="s">
        <v>359</v>
      </c>
      <c r="C14" s="153">
        <v>618</v>
      </c>
      <c r="D14" s="153">
        <v>618</v>
      </c>
      <c r="E14" s="169">
        <v>0</v>
      </c>
      <c r="F14" s="169">
        <f>E14/D14*100</f>
        <v>0</v>
      </c>
    </row>
    <row r="15" spans="1:6" ht="17.25" customHeight="1">
      <c r="A15" s="192"/>
      <c r="B15" s="171" t="s">
        <v>308</v>
      </c>
      <c r="C15" s="191">
        <f>SUM(C11:C14)</f>
        <v>1500</v>
      </c>
      <c r="D15" s="191">
        <f>SUM(D11:D14)</f>
        <v>1500</v>
      </c>
      <c r="E15" s="191">
        <f>SUM(E11:E14)</f>
        <v>0</v>
      </c>
      <c r="F15" s="190">
        <f>E15/D15*100</f>
        <v>0</v>
      </c>
    </row>
    <row r="16" spans="1:6" ht="38.25" customHeight="1">
      <c r="A16" s="182"/>
      <c r="B16" s="176" t="s">
        <v>358</v>
      </c>
      <c r="C16" s="175"/>
      <c r="D16" s="175"/>
      <c r="E16" s="175"/>
      <c r="F16" s="174"/>
    </row>
    <row r="17" spans="1:6" ht="31.5" customHeight="1">
      <c r="A17" s="182" t="s">
        <v>306</v>
      </c>
      <c r="B17" s="185" t="s">
        <v>357</v>
      </c>
      <c r="C17" s="153">
        <v>200</v>
      </c>
      <c r="D17" s="153">
        <v>200</v>
      </c>
      <c r="E17" s="153">
        <v>0</v>
      </c>
      <c r="F17" s="169">
        <f>E17/D17*100</f>
        <v>0</v>
      </c>
    </row>
    <row r="18" spans="1:6" ht="31.5" customHeight="1">
      <c r="A18" s="182" t="s">
        <v>299</v>
      </c>
      <c r="B18" s="185" t="s">
        <v>356</v>
      </c>
      <c r="C18" s="184">
        <v>104</v>
      </c>
      <c r="D18" s="184">
        <v>104</v>
      </c>
      <c r="E18" s="184">
        <v>0</v>
      </c>
      <c r="F18" s="169">
        <f>E18/D18*100</f>
        <v>0</v>
      </c>
    </row>
    <row r="19" spans="1:6" ht="24.75" customHeight="1">
      <c r="A19" s="186" t="s">
        <v>355</v>
      </c>
      <c r="B19" s="185" t="s">
        <v>354</v>
      </c>
      <c r="C19" s="153">
        <v>200</v>
      </c>
      <c r="D19" s="153">
        <v>200</v>
      </c>
      <c r="E19" s="153">
        <v>0</v>
      </c>
      <c r="F19" s="169">
        <f>E19/D19*100</f>
        <v>0</v>
      </c>
    </row>
    <row r="20" spans="1:6" ht="64.5" customHeight="1">
      <c r="A20" s="186" t="s">
        <v>353</v>
      </c>
      <c r="B20" s="185" t="s">
        <v>352</v>
      </c>
      <c r="C20" s="153">
        <v>200</v>
      </c>
      <c r="D20" s="153">
        <v>200</v>
      </c>
      <c r="E20" s="153">
        <v>0</v>
      </c>
      <c r="F20" s="169">
        <f>E20/D20*100</f>
        <v>0</v>
      </c>
    </row>
    <row r="21" spans="1:6" ht="27" customHeight="1">
      <c r="A21" s="186" t="s">
        <v>351</v>
      </c>
      <c r="B21" s="185" t="s">
        <v>350</v>
      </c>
      <c r="C21" s="184">
        <v>100</v>
      </c>
      <c r="D21" s="184">
        <v>100</v>
      </c>
      <c r="E21" s="184">
        <v>0</v>
      </c>
      <c r="F21" s="169">
        <f>E21/D21*100</f>
        <v>0</v>
      </c>
    </row>
    <row r="22" spans="1:7" ht="22.5" customHeight="1">
      <c r="A22" s="186" t="s">
        <v>349</v>
      </c>
      <c r="B22" s="185" t="s">
        <v>348</v>
      </c>
      <c r="C22" s="153">
        <v>1171</v>
      </c>
      <c r="D22" s="153">
        <v>1171</v>
      </c>
      <c r="E22" s="153">
        <v>516.5</v>
      </c>
      <c r="F22" s="183">
        <f>E22/D22*100</f>
        <v>44.10760034158839</v>
      </c>
      <c r="G22" s="189"/>
    </row>
    <row r="23" spans="1:6" ht="22.5" customHeight="1">
      <c r="A23" s="186" t="s">
        <v>347</v>
      </c>
      <c r="B23" s="185" t="s">
        <v>346</v>
      </c>
      <c r="C23" s="153">
        <v>110</v>
      </c>
      <c r="D23" s="153">
        <v>110</v>
      </c>
      <c r="E23" s="153">
        <v>0</v>
      </c>
      <c r="F23" s="183">
        <f>E23/D23*100</f>
        <v>0</v>
      </c>
    </row>
    <row r="24" spans="1:9" ht="16.5" customHeight="1">
      <c r="A24" s="188" t="s">
        <v>345</v>
      </c>
      <c r="B24" s="185" t="s">
        <v>344</v>
      </c>
      <c r="C24" s="184">
        <v>1200</v>
      </c>
      <c r="D24" s="184">
        <v>1200</v>
      </c>
      <c r="E24" s="184">
        <v>0</v>
      </c>
      <c r="F24" s="183">
        <f>E24/D24*100</f>
        <v>0</v>
      </c>
      <c r="H24" s="179"/>
      <c r="I24" s="179"/>
    </row>
    <row r="25" spans="1:9" ht="29.25" customHeight="1">
      <c r="A25" s="186" t="s">
        <v>343</v>
      </c>
      <c r="B25" s="185" t="s">
        <v>342</v>
      </c>
      <c r="C25" s="184">
        <v>485</v>
      </c>
      <c r="D25" s="187">
        <v>485</v>
      </c>
      <c r="E25" s="187">
        <v>0</v>
      </c>
      <c r="F25" s="183">
        <f>E25/D25*100</f>
        <v>0</v>
      </c>
      <c r="H25" s="179"/>
      <c r="I25" s="179"/>
    </row>
    <row r="26" spans="1:9" ht="29.25" customHeight="1">
      <c r="A26" s="186" t="s">
        <v>341</v>
      </c>
      <c r="B26" s="185" t="s">
        <v>340</v>
      </c>
      <c r="C26" s="184">
        <v>75</v>
      </c>
      <c r="D26" s="187">
        <v>75</v>
      </c>
      <c r="E26" s="187">
        <v>0</v>
      </c>
      <c r="F26" s="183">
        <f>E26/D26*100</f>
        <v>0</v>
      </c>
      <c r="H26" s="179"/>
      <c r="I26" s="179"/>
    </row>
    <row r="27" spans="1:9" ht="16.5">
      <c r="A27" s="186" t="s">
        <v>339</v>
      </c>
      <c r="B27" s="185" t="s">
        <v>338</v>
      </c>
      <c r="C27" s="184">
        <v>218</v>
      </c>
      <c r="D27" s="187">
        <v>218</v>
      </c>
      <c r="E27" s="187">
        <v>0</v>
      </c>
      <c r="F27" s="183">
        <f>E27/D27*100</f>
        <v>0</v>
      </c>
      <c r="H27" s="179"/>
      <c r="I27" s="179"/>
    </row>
    <row r="28" spans="1:9" ht="16.5">
      <c r="A28" s="186" t="s">
        <v>337</v>
      </c>
      <c r="B28" s="185" t="s">
        <v>336</v>
      </c>
      <c r="C28" s="184">
        <v>2988</v>
      </c>
      <c r="D28" s="187">
        <v>2988</v>
      </c>
      <c r="E28" s="187">
        <v>0</v>
      </c>
      <c r="F28" s="183">
        <f>E28/D28*100</f>
        <v>0</v>
      </c>
      <c r="H28" s="179"/>
      <c r="I28" s="179"/>
    </row>
    <row r="29" spans="1:9" ht="16.5">
      <c r="A29" s="186" t="s">
        <v>335</v>
      </c>
      <c r="B29" s="185" t="s">
        <v>334</v>
      </c>
      <c r="C29" s="184">
        <v>468</v>
      </c>
      <c r="D29" s="187">
        <v>468</v>
      </c>
      <c r="E29" s="187">
        <v>0</v>
      </c>
      <c r="F29" s="183">
        <f>E29/D29*100</f>
        <v>0</v>
      </c>
      <c r="H29" s="179"/>
      <c r="I29" s="179"/>
    </row>
    <row r="30" spans="1:9" ht="30">
      <c r="A30" s="186" t="s">
        <v>333</v>
      </c>
      <c r="B30" s="185" t="s">
        <v>332</v>
      </c>
      <c r="C30" s="184">
        <v>164</v>
      </c>
      <c r="D30" s="187">
        <v>164</v>
      </c>
      <c r="E30" s="187">
        <v>0</v>
      </c>
      <c r="F30" s="183">
        <f>E30/D30*100</f>
        <v>0</v>
      </c>
      <c r="H30" s="179"/>
      <c r="I30" s="179"/>
    </row>
    <row r="31" spans="1:9" ht="30">
      <c r="A31" s="186" t="s">
        <v>331</v>
      </c>
      <c r="B31" s="185" t="s">
        <v>330</v>
      </c>
      <c r="C31" s="184">
        <v>724</v>
      </c>
      <c r="D31" s="187">
        <v>724</v>
      </c>
      <c r="E31" s="187">
        <v>724</v>
      </c>
      <c r="F31" s="183">
        <f>E31/D31*100</f>
        <v>100</v>
      </c>
      <c r="H31" s="179"/>
      <c r="I31" s="179"/>
    </row>
    <row r="32" spans="1:9" ht="16.5">
      <c r="A32" s="186" t="s">
        <v>329</v>
      </c>
      <c r="B32" s="185" t="s">
        <v>328</v>
      </c>
      <c r="C32" s="184">
        <v>450</v>
      </c>
      <c r="D32" s="184">
        <v>450</v>
      </c>
      <c r="E32" s="184">
        <v>0</v>
      </c>
      <c r="F32" s="183">
        <f>E32/D32*100</f>
        <v>0</v>
      </c>
      <c r="H32" s="179"/>
      <c r="I32" s="179"/>
    </row>
    <row r="33" spans="1:9" ht="16.5">
      <c r="A33" s="186" t="s">
        <v>327</v>
      </c>
      <c r="B33" s="185" t="s">
        <v>326</v>
      </c>
      <c r="C33" s="184">
        <v>566</v>
      </c>
      <c r="D33" s="184">
        <v>566</v>
      </c>
      <c r="E33" s="184">
        <v>498.2</v>
      </c>
      <c r="F33" s="183">
        <f>E33/D33*100</f>
        <v>88.02120141342756</v>
      </c>
      <c r="H33" s="179"/>
      <c r="I33" s="179"/>
    </row>
    <row r="34" spans="1:9" ht="19.5" customHeight="1">
      <c r="A34" s="182"/>
      <c r="B34" s="171" t="s">
        <v>303</v>
      </c>
      <c r="C34" s="181">
        <f>SUM(C17:C33)</f>
        <v>9423</v>
      </c>
      <c r="D34" s="181">
        <f>SUM(D17:D33)</f>
        <v>9423</v>
      </c>
      <c r="E34" s="181">
        <f>SUM(E17:E33)</f>
        <v>1738.7</v>
      </c>
      <c r="F34" s="180">
        <f>E34/D34*100</f>
        <v>18.451660829884325</v>
      </c>
      <c r="H34" s="179"/>
      <c r="I34" s="179"/>
    </row>
    <row r="35" spans="1:6" ht="16.5">
      <c r="A35" s="177"/>
      <c r="B35" s="177"/>
      <c r="C35" s="178"/>
      <c r="D35" s="178"/>
      <c r="E35" s="178"/>
      <c r="F35" s="178"/>
    </row>
    <row r="36" spans="1:6" ht="16.5">
      <c r="A36" s="177"/>
      <c r="B36" s="176" t="s">
        <v>325</v>
      </c>
      <c r="C36" s="175"/>
      <c r="D36" s="175"/>
      <c r="E36" s="175"/>
      <c r="F36" s="174"/>
    </row>
    <row r="37" spans="1:6" ht="16.5">
      <c r="A37" s="173" t="s">
        <v>301</v>
      </c>
      <c r="B37" s="139" t="s">
        <v>324</v>
      </c>
      <c r="C37" s="153">
        <v>800</v>
      </c>
      <c r="D37" s="153">
        <v>800</v>
      </c>
      <c r="E37" s="169">
        <v>0</v>
      </c>
      <c r="F37" s="169">
        <f>E37/D37*100</f>
        <v>0</v>
      </c>
    </row>
    <row r="38" spans="1:6" ht="16.5">
      <c r="A38" s="172"/>
      <c r="B38" s="171" t="s">
        <v>280</v>
      </c>
      <c r="C38" s="170">
        <v>800</v>
      </c>
      <c r="D38" s="170">
        <v>800</v>
      </c>
      <c r="E38" s="170">
        <v>0</v>
      </c>
      <c r="F38" s="169">
        <f>E38/D38*100</f>
        <v>0</v>
      </c>
    </row>
    <row r="39" spans="1:6" ht="22.5" customHeight="1">
      <c r="A39" s="168" t="s">
        <v>241</v>
      </c>
      <c r="B39" s="167"/>
      <c r="C39" s="166">
        <f>C15+C34+C38</f>
        <v>11723</v>
      </c>
      <c r="D39" s="166">
        <f>D15+D34+D38</f>
        <v>11723</v>
      </c>
      <c r="E39" s="166">
        <f>E15+E34+E38</f>
        <v>1738.7</v>
      </c>
      <c r="F39" s="165">
        <f>E39/D39*100</f>
        <v>14.831527765930222</v>
      </c>
    </row>
  </sheetData>
  <sheetProtection/>
  <mergeCells count="10">
    <mergeCell ref="A39:B39"/>
    <mergeCell ref="B16:F16"/>
    <mergeCell ref="B10:F10"/>
    <mergeCell ref="B36:F36"/>
    <mergeCell ref="D1:F1"/>
    <mergeCell ref="D2:F2"/>
    <mergeCell ref="D3:F3"/>
    <mergeCell ref="A4:F4"/>
    <mergeCell ref="A5:F5"/>
    <mergeCell ref="A6:F6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User</cp:lastModifiedBy>
  <cp:lastPrinted>2010-10-17T23:54:42Z</cp:lastPrinted>
  <dcterms:created xsi:type="dcterms:W3CDTF">2002-11-03T23:52:07Z</dcterms:created>
  <dcterms:modified xsi:type="dcterms:W3CDTF">2010-10-19T06:28:43Z</dcterms:modified>
  <cp:category/>
  <cp:version/>
  <cp:contentType/>
  <cp:contentStatus/>
</cp:coreProperties>
</file>