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05" activeTab="5"/>
  </bookViews>
  <sheets>
    <sheet name="доходы" sheetId="1" r:id="rId1"/>
    <sheet name="расх функц" sheetId="2" r:id="rId2"/>
    <sheet name="расх ведомств" sheetId="3" r:id="rId3"/>
    <sheet name="источники" sheetId="4" r:id="rId4"/>
    <sheet name="городские прогр" sheetId="5" r:id="rId5"/>
    <sheet name="адресная инвестиц прогр" sheetId="6" r:id="rId6"/>
  </sheets>
  <definedNames>
    <definedName name="_xlnm.Print_Titles" localSheetId="1">'расх функц'!$6:$6</definedName>
  </definedNames>
  <calcPr fullCalcOnLoad="1" fullPrecision="0"/>
</workbook>
</file>

<file path=xl/sharedStrings.xml><?xml version="1.0" encoding="utf-8"?>
<sst xmlns="http://schemas.openxmlformats.org/spreadsheetml/2006/main" count="2834" uniqueCount="806">
  <si>
    <t>Наименование</t>
  </si>
  <si>
    <t>Код главы</t>
  </si>
  <si>
    <t>Рз</t>
  </si>
  <si>
    <t>ПР</t>
  </si>
  <si>
    <t>ЦСР</t>
  </si>
  <si>
    <t>ВР</t>
  </si>
  <si>
    <t>001</t>
  </si>
  <si>
    <t>0106</t>
  </si>
  <si>
    <t>002</t>
  </si>
  <si>
    <t>003</t>
  </si>
  <si>
    <t>004</t>
  </si>
  <si>
    <t>Социальная политика</t>
  </si>
  <si>
    <t>0800</t>
  </si>
  <si>
    <t>Жилищно-коммунальное хозяйство</t>
  </si>
  <si>
    <t>011</t>
  </si>
  <si>
    <t>013</t>
  </si>
  <si>
    <t>014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</si>
  <si>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</si>
  <si>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</si>
  <si>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</si>
  <si>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</si>
  <si>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Итого  расходов:</t>
  </si>
  <si>
    <t>005</t>
  </si>
  <si>
    <t>012</t>
  </si>
  <si>
    <t>Общегосударственные вопросы</t>
  </si>
  <si>
    <t>001 00 00</t>
  </si>
  <si>
    <t xml:space="preserve">Центральный аппарат </t>
  </si>
  <si>
    <t>0100</t>
  </si>
  <si>
    <t>0103</t>
  </si>
  <si>
    <t>0804</t>
  </si>
  <si>
    <t>0104</t>
  </si>
  <si>
    <t>0102</t>
  </si>
  <si>
    <t>0107</t>
  </si>
  <si>
    <t>070 00 00</t>
  </si>
  <si>
    <t>0115</t>
  </si>
  <si>
    <t>0112</t>
  </si>
  <si>
    <t>065 00 00</t>
  </si>
  <si>
    <t>0900</t>
  </si>
  <si>
    <t>0904</t>
  </si>
  <si>
    <t>Другие общегосударственные вопросы</t>
  </si>
  <si>
    <t>0400</t>
  </si>
  <si>
    <t>Другие вопросы в области национальной экономики</t>
  </si>
  <si>
    <t>340 00 00</t>
  </si>
  <si>
    <t>Национальная безопасность и правоохранительная деятельность</t>
  </si>
  <si>
    <t>0300</t>
  </si>
  <si>
    <t>0309</t>
  </si>
  <si>
    <t>0700</t>
  </si>
  <si>
    <t>0701</t>
  </si>
  <si>
    <t>420 00 00</t>
  </si>
  <si>
    <t>0702</t>
  </si>
  <si>
    <t>421 00 00</t>
  </si>
  <si>
    <t xml:space="preserve">Обеспечение деятельности подведомственных учреждений </t>
  </si>
  <si>
    <t>423 00 00</t>
  </si>
  <si>
    <t>Молодежная политика  и оздоровление детей</t>
  </si>
  <si>
    <t>0707</t>
  </si>
  <si>
    <t>Другие вопросы в области образования</t>
  </si>
  <si>
    <t>0709</t>
  </si>
  <si>
    <t>447</t>
  </si>
  <si>
    <t>452 00 00</t>
  </si>
  <si>
    <t>0902</t>
  </si>
  <si>
    <t>Культура</t>
  </si>
  <si>
    <t>Дворцы и дома культуры, другие учреждения культуры и средств массовой информации</t>
  </si>
  <si>
    <t>0801</t>
  </si>
  <si>
    <t>440 00 00</t>
  </si>
  <si>
    <t>Музеи и постоянные выставки</t>
  </si>
  <si>
    <t>441 00 00</t>
  </si>
  <si>
    <t>Библиотеки</t>
  </si>
  <si>
    <t>442 00 00</t>
  </si>
  <si>
    <t>0806</t>
  </si>
  <si>
    <t>0901</t>
  </si>
  <si>
    <t>470 00 00</t>
  </si>
  <si>
    <t>Фельдшерско-акушерские пункты</t>
  </si>
  <si>
    <t>478 00 00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</si>
  <si>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</si>
  <si>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</si>
  <si>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</si>
  <si>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</si>
  <si>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</si>
  <si>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1006</t>
  </si>
  <si>
    <t>1004</t>
  </si>
  <si>
    <t>0500</t>
  </si>
  <si>
    <t>102 00 00</t>
  </si>
  <si>
    <t>214</t>
  </si>
  <si>
    <t>Национальная экономика</t>
  </si>
  <si>
    <t>0600</t>
  </si>
  <si>
    <t>519 00 00</t>
  </si>
  <si>
    <t>Субвенции бюджетам муниципальных районов  и городских округов на выполнение федеральных полномочий по государственной регистрации актов гражданского состояния</t>
  </si>
  <si>
    <t>518</t>
  </si>
  <si>
    <t>Культура, кинематография, средства массовой информации</t>
  </si>
  <si>
    <t>Периодическая печать и издательства</t>
  </si>
  <si>
    <t>Обеспечение проведения выборов и референдумов</t>
  </si>
  <si>
    <t>Проведение выборов и референдумов</t>
  </si>
  <si>
    <t>020 00 00</t>
  </si>
  <si>
    <t>Резервные фонды</t>
  </si>
  <si>
    <t>Обслуживание государственного и муниципального долга</t>
  </si>
  <si>
    <t>Процентные платежи по муниципальному долгу</t>
  </si>
  <si>
    <t>Реализация государственных функций в области национальной экономики</t>
  </si>
  <si>
    <t>Проведение мероприятий для детей и молодежи</t>
  </si>
  <si>
    <t>Проведение выборов в законодательные представительные органы власти местного самоуправления</t>
  </si>
  <si>
    <t>097</t>
  </si>
  <si>
    <t>Строительство объектов общегражданского назначения</t>
  </si>
  <si>
    <t>Непрограммные инвестиции в основные фонды</t>
  </si>
  <si>
    <t>тыс.руб.</t>
  </si>
  <si>
    <t>Коды бюджетной классификац.</t>
  </si>
  <si>
    <t xml:space="preserve">Наименование разделов и подразделов 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</si>
  <si>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</si>
  <si>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</si>
  <si>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</si>
  <si>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</si>
  <si>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</si>
  <si>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</si>
  <si>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</si>
  <si>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</si>
  <si>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Расходы на исполнение закона Амурской области "О социальных гарантиях педагогическим работникам области"</t>
  </si>
  <si>
    <t xml:space="preserve">Культура </t>
  </si>
  <si>
    <t>Другие вопросы в области культуры, кинематографии, средств массовой информации</t>
  </si>
  <si>
    <t>СОЦИАЛЬНАЯ ПОЛИТИКА</t>
  </si>
  <si>
    <t xml:space="preserve">Инвестиционная программа ремонт  зданиий   социального приюта Росинка </t>
  </si>
  <si>
    <t xml:space="preserve">Другие вопросы в области социальной политики </t>
  </si>
  <si>
    <t>ИТОГО РАСХОДОВ:</t>
  </si>
  <si>
    <t>0105</t>
  </si>
  <si>
    <t>Судебная система</t>
  </si>
  <si>
    <t>216</t>
  </si>
  <si>
    <t>Функционирование высшего должностного лица субъекта Российской Федерации и органа местного самоуправления</t>
  </si>
  <si>
    <t>Фонд компенсаций</t>
  </si>
  <si>
    <t>Выполнение других обязательств государства</t>
  </si>
  <si>
    <t>Поликлиники, амбулатории, диагностические центры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</si>
  <si>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</si>
  <si>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Жилищное хозяйство</t>
  </si>
  <si>
    <t>0501</t>
  </si>
  <si>
    <t xml:space="preserve">в том числе: местный бюджет </t>
  </si>
  <si>
    <t xml:space="preserve"> в том числе: Субвенция местным бюджетам на выполнение для финансового обеспечения передаваемых полномочий по реализации Закона Амурской области  "О комиссиях  по делам несовершеннолетних и защите их прав" </t>
  </si>
  <si>
    <t>0920000</t>
  </si>
  <si>
    <t>Финансовая поддержка на возвратной основе (увеличение задолженности по бюджетным кредитам)</t>
  </si>
  <si>
    <t>Финансовая поддержка на возвратной основе (уменьшение задолженности по бюджетным кредитам)</t>
  </si>
  <si>
    <t>Другие вопросы в области жилищно-коммунального хозяйства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</si>
  <si>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</si>
  <si>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</si>
  <si>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795 00 00</t>
  </si>
  <si>
    <t>Мероприятия по проведению оздоровительной  кампании детей</t>
  </si>
  <si>
    <t>Совет народных депутатов Белогорского городского самоуправления</t>
  </si>
  <si>
    <t>Комитет имущественных отношений администрации города Белогорска</t>
  </si>
  <si>
    <t>Управление по делам  гражданской обороны и чрезвычайным ситуациям города Белогорска</t>
  </si>
  <si>
    <t>МУ "Отдел культуры администрации города Белогорска"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</si>
  <si>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</si>
  <si>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</si>
  <si>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</si>
  <si>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</si>
  <si>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Иные безвозмездные и безвозвратные перечисления</t>
  </si>
  <si>
    <t>Выплаты семьям опекунов на содержание подопечных детей</t>
  </si>
  <si>
    <t>Мероприятия по землеустройству и землепользованию</t>
  </si>
  <si>
    <t>Другие вопросы  в области жилищно-коммунального хозяйства</t>
  </si>
  <si>
    <t>Обеспечение  деятельности подведомственных учреждений</t>
  </si>
  <si>
    <t>Председатель представительного органа муниципального образования</t>
  </si>
  <si>
    <t>Глава муниципального образования</t>
  </si>
  <si>
    <t>Школы- детские сады, школы начальные, неполные средние и средние</t>
  </si>
  <si>
    <t xml:space="preserve">Ежемесячное денежное вознаграждение за классное руководство </t>
  </si>
  <si>
    <t>Процентные  платежи по долговым обязательствам</t>
  </si>
  <si>
    <t>Администрация города Белогорск</t>
  </si>
  <si>
    <t>Муниципальное учреждение финансовое управление администрации города Белогорска</t>
  </si>
  <si>
    <t>Учреждения по внешкольной работе с детьми</t>
  </si>
  <si>
    <t>520 00 00</t>
  </si>
  <si>
    <t>000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</si>
  <si>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</si>
  <si>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</si>
  <si>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</si>
  <si>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Стационарная медицинская помощь</t>
  </si>
  <si>
    <t>Здравоохранение, физическая культура и спорт</t>
  </si>
  <si>
    <t xml:space="preserve">Скорая медицинская помощь 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</si>
  <si>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</si>
  <si>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</si>
  <si>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</si>
  <si>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</si>
  <si>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 xml:space="preserve"> Выполнение функций органами местного самоуправления</t>
  </si>
  <si>
    <t>500</t>
  </si>
  <si>
    <t>Прочие расходы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</si>
  <si>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</si>
  <si>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</si>
  <si>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 xml:space="preserve">Прочие расходы </t>
  </si>
  <si>
    <t>Выполнение функций бюджетными учреждениями</t>
  </si>
  <si>
    <t>07</t>
  </si>
  <si>
    <t>00</t>
  </si>
  <si>
    <t>01</t>
  </si>
  <si>
    <t>420 99 00</t>
  </si>
  <si>
    <t>000 00 00</t>
  </si>
  <si>
    <t>03</t>
  </si>
  <si>
    <t>002 00 00</t>
  </si>
  <si>
    <t>002 04 00</t>
  </si>
  <si>
    <t>002 11 00</t>
  </si>
  <si>
    <t>08</t>
  </si>
  <si>
    <t>04</t>
  </si>
  <si>
    <t>Периодические издания, учрежденные органами законодательной и исполнительной  власти</t>
  </si>
  <si>
    <t>457 00 00</t>
  </si>
  <si>
    <t>457 99 00</t>
  </si>
  <si>
    <t>02</t>
  </si>
  <si>
    <t>002 03 00</t>
  </si>
  <si>
    <t>12</t>
  </si>
  <si>
    <t>070 05 00</t>
  </si>
  <si>
    <t>338 00 00</t>
  </si>
  <si>
    <t>09</t>
  </si>
  <si>
    <t>Стационарная  медицинская помощь</t>
  </si>
  <si>
    <t>05</t>
  </si>
  <si>
    <t>10</t>
  </si>
  <si>
    <t>06</t>
  </si>
  <si>
    <t>11</t>
  </si>
  <si>
    <t>065 03 00</t>
  </si>
  <si>
    <t>14</t>
  </si>
  <si>
    <t>340 03 00</t>
  </si>
  <si>
    <t>Социальные выплаты</t>
  </si>
  <si>
    <t>421 99 00</t>
  </si>
  <si>
    <t>423 99 00</t>
  </si>
  <si>
    <t>520 09 00</t>
  </si>
  <si>
    <t>432 00 00</t>
  </si>
  <si>
    <t>432 99 00</t>
  </si>
  <si>
    <t>452 99  00</t>
  </si>
  <si>
    <t>Выполнение функций  бюджетными учреждениями</t>
  </si>
  <si>
    <t>Социальная помощь</t>
  </si>
  <si>
    <t>440 99 00</t>
  </si>
  <si>
    <t>441 99 00</t>
  </si>
  <si>
    <t>442 99 00</t>
  </si>
  <si>
    <t>Руководство и управление в сфере  установленных функций органов государственной власти субъектов Российской Федерации  и органов местного самоуправления</t>
  </si>
  <si>
    <t>452 99 00</t>
  </si>
  <si>
    <t>Больницы, клиники, госпитали, медико-санитарные части</t>
  </si>
  <si>
    <t>470 99 00</t>
  </si>
  <si>
    <t>Станции скорой и неотложной помощи</t>
  </si>
  <si>
    <t>477 99 00</t>
  </si>
  <si>
    <t>478 99 00</t>
  </si>
  <si>
    <t>471 99 00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</si>
  <si>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</si>
  <si>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</si>
  <si>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491 00 00</t>
  </si>
  <si>
    <t>491 01 00</t>
  </si>
  <si>
    <t xml:space="preserve">Мероприятия в области социальной политики </t>
  </si>
  <si>
    <t>068</t>
  </si>
  <si>
    <t>Реализация государственных функций, связанных с общегосударственным управлением</t>
  </si>
  <si>
    <t>092 00 00</t>
  </si>
  <si>
    <t>092 03 00</t>
  </si>
  <si>
    <t>Мероприятия в области социальной политики</t>
  </si>
  <si>
    <t>0908</t>
  </si>
  <si>
    <t>795 04 00</t>
  </si>
  <si>
    <t>795 05 00</t>
  </si>
  <si>
    <t>795 07 00</t>
  </si>
  <si>
    <t>795 15 00</t>
  </si>
  <si>
    <t>795 12 00</t>
  </si>
  <si>
    <t>Прочие мероприятия по благоустройству городских округов и поселений</t>
  </si>
  <si>
    <t>Охрана окружающей среды</t>
  </si>
  <si>
    <t>Сбор, удаление отходов и очистка сточных вод</t>
  </si>
  <si>
    <t>Сбор и удаление твердых отходов</t>
  </si>
  <si>
    <t>Удаление и очистка жидких отходов</t>
  </si>
  <si>
    <t>Дорожное хозяйство</t>
  </si>
  <si>
    <t>Управление дорожным хозяйством</t>
  </si>
  <si>
    <t>Содержание автомобильных дорог общего пользования</t>
  </si>
  <si>
    <t>0503</t>
  </si>
  <si>
    <t>0407</t>
  </si>
  <si>
    <t>Лесное хозяйство</t>
  </si>
  <si>
    <t>0505</t>
  </si>
  <si>
    <t>0602</t>
  </si>
  <si>
    <t>0114</t>
  </si>
  <si>
    <t>795 13 00</t>
  </si>
  <si>
    <t>795 14 00</t>
  </si>
  <si>
    <t>795 16 00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</si>
  <si>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</si>
  <si>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</si>
  <si>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</si>
  <si>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0412</t>
  </si>
  <si>
    <t>КУЛЬТУРА, КИНЕМАТОГРАФИЯ,  СРЕДСТВА МАССОВОЙ ИНФОРМАЦИИ</t>
  </si>
  <si>
    <t>0910</t>
  </si>
  <si>
    <t>795 19 00</t>
  </si>
  <si>
    <t>600 05 00</t>
  </si>
  <si>
    <t>600 04 00</t>
  </si>
  <si>
    <t>600 03 00</t>
  </si>
  <si>
    <t>600 01 00</t>
  </si>
  <si>
    <t>600 00 00</t>
  </si>
  <si>
    <t>795 20 00</t>
  </si>
  <si>
    <t>795 18 00</t>
  </si>
  <si>
    <t>315 02 03</t>
  </si>
  <si>
    <t>315 01 00</t>
  </si>
  <si>
    <t>400 01 00</t>
  </si>
  <si>
    <t>400 02 00</t>
  </si>
  <si>
    <t xml:space="preserve">Сбор,  удаление отходов и очистка сточных вод </t>
  </si>
  <si>
    <t>ЗДРАВООХРАНЕНИЕ, ФИЗИЧЕСКАЯ КУЛЬТУРА  И СПОРТ</t>
  </si>
  <si>
    <t>795 10 00</t>
  </si>
  <si>
    <t>Оплата труда приемного родителя</t>
  </si>
  <si>
    <t>0302</t>
  </si>
  <si>
    <t>Органы внутренних дел</t>
  </si>
  <si>
    <t>ГЦП "Профилактика правонарушений и борьбы с преступностью в  г.Белогорске на 2007-2009 годы"</t>
  </si>
  <si>
    <t>Обеспечение деятельности подведомственных учреждений</t>
  </si>
  <si>
    <t>Резервные фонды местных администраций</t>
  </si>
  <si>
    <t>Реализация государственных функций, связанных с общегосударственными вопросами</t>
  </si>
  <si>
    <t>795 17 00</t>
  </si>
  <si>
    <t>МУ "Комитет по образованию, делам молодежи" администрации г.Белогорска</t>
  </si>
  <si>
    <t>3020000</t>
  </si>
  <si>
    <t>471 00  00</t>
  </si>
  <si>
    <t xml:space="preserve">000 00 00 </t>
  </si>
  <si>
    <t>432 02 00</t>
  </si>
  <si>
    <t>Оздоровление детей</t>
  </si>
  <si>
    <t>Управление жилищно-коммунального хозяйства Администрации города Белогорска</t>
  </si>
  <si>
    <t>007</t>
  </si>
  <si>
    <t>Поисковые и аварийно-спасательные учреждения</t>
  </si>
  <si>
    <t>3029900</t>
  </si>
  <si>
    <t>Выплаты  приемной семье на содержание подопечных детей</t>
  </si>
  <si>
    <t>к решению Белогорского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</si>
  <si>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</si>
  <si>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</si>
  <si>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795 21 00</t>
  </si>
  <si>
    <t>Руководитель контрольно-счетной палаты муниципального образования и его заместители</t>
  </si>
  <si>
    <t>Проведение выборов  в представительные  органы  муниципального образования</t>
  </si>
  <si>
    <t>020 00 02</t>
  </si>
  <si>
    <t>0029900</t>
  </si>
  <si>
    <t>795 06 00</t>
  </si>
  <si>
    <t>795 08 00</t>
  </si>
  <si>
    <t>795 09 00</t>
  </si>
  <si>
    <t>ГЦП "Организация питания в образовательных учреждениях на 2009-2011 годы"</t>
  </si>
  <si>
    <t xml:space="preserve">Лесное хозяйство </t>
  </si>
  <si>
    <t>Мероприятия в области охраны, восстановления и использования лесов</t>
  </si>
  <si>
    <t>292 02 00</t>
  </si>
  <si>
    <t>Выполнение функций государственными органами</t>
  </si>
  <si>
    <t>ГЦП " Чистая вода" на 2009-2011 годы"</t>
  </si>
  <si>
    <t>008</t>
  </si>
  <si>
    <t>795 01 00</t>
  </si>
  <si>
    <t>795 02 00</t>
  </si>
  <si>
    <t>795 03 00</t>
  </si>
  <si>
    <t>ГЦП" Развитие социальной  инженерной инфраструктуры города  Белогорска на период до 2013 года"</t>
  </si>
  <si>
    <t>795 24 00</t>
  </si>
  <si>
    <t>002 99 00</t>
  </si>
  <si>
    <t xml:space="preserve">Плановые назначения на 2009 год </t>
  </si>
  <si>
    <t>Выполнение функций органами местного самоуправления ( строительство детской поликлиники)</t>
  </si>
  <si>
    <t>Выполнение других обязательств государства (Перепись)</t>
  </si>
  <si>
    <t>Муниципальное учреждение "Единая диспетчерская служба г.Белогорска"</t>
  </si>
  <si>
    <t>Субвенция бюджетам муниципальных образований на организацию деятельности комиссий по делам несовершеннолетних и защите их прав</t>
  </si>
  <si>
    <t>Субвенция бюджетам муниципальных образований на организационное обеспечение деятельности административных комиссий</t>
  </si>
  <si>
    <t xml:space="preserve">Субвенция бюджетам муниципальных образований на государственное управление  охраной труда на территориях муниципальных образований  </t>
  </si>
  <si>
    <t xml:space="preserve">Субвенция бюджетам муниципальных образований на предупреждение чрезвычайных ситуаций межмуниципального и регионального характера, стихийных бедствий, эпидемий и ликвидации их последствий  </t>
  </si>
  <si>
    <t xml:space="preserve">Субвенция бюджетам муниципальных образований на финансовое обеспечение расходов по воспитанию и обучению детей -инвалидов в дошкольных образовательных  учреждениях </t>
  </si>
  <si>
    <t>МУ " Управление здравоохранения Администрации города Белогорск"</t>
  </si>
  <si>
    <t>522 07 00</t>
  </si>
  <si>
    <t>522 03 00</t>
  </si>
  <si>
    <t>522 02 00</t>
  </si>
  <si>
    <t>501</t>
  </si>
  <si>
    <t>Субсидии на обеспечение жильем</t>
  </si>
  <si>
    <t>104 02 00</t>
  </si>
  <si>
    <t xml:space="preserve"> Мероприятия в области социальной политики</t>
  </si>
  <si>
    <t>525 00 00</t>
  </si>
  <si>
    <t xml:space="preserve"> Бюджетные инвестиции</t>
  </si>
  <si>
    <t>102 01 02</t>
  </si>
  <si>
    <t>Бюджетные инвестиции</t>
  </si>
  <si>
    <t>104 04 00</t>
  </si>
  <si>
    <t>525 04 00</t>
  </si>
  <si>
    <t xml:space="preserve"> Переселение граждан из жилищного фонда, признанного непригодным для проживания, и (или) жилищного фонда с высоким уровнем износа (более 70 процентов) за счет остатков средств  областного бюджета на 01.01.2009 г.</t>
  </si>
  <si>
    <t>ОЦП "Переселение граждан из ветхого и аварийного жилого фонда за счет остатков средств областного бюджета на 01.01.2009 г.</t>
  </si>
  <si>
    <t>Субвенция бюджетам муниципальных образований на организационное обеспечение деятельности административных комиссий за счет остатков  областного бюджета  на 01.01.2009 г.</t>
  </si>
  <si>
    <t>Бюджетные инвестиции в объекты капитального строительства собственности муниципальных образований за счет остатков средств областного бюджета на 01.01.2009 г.</t>
  </si>
  <si>
    <t>Подпрограмма "Обеспечение жильем молодых семей" за счет остатков средств областного бюджета на 01.01.2009 г.</t>
  </si>
  <si>
    <t>Региональные целевые программы за счет остатков средств областного бюджета на 01.01.2009 г.</t>
  </si>
  <si>
    <t>Организация коммунального хозяйства в части заготовки  топлива</t>
  </si>
  <si>
    <t xml:space="preserve"> Мероприятия в области жилищно-коммунального хозяйства  в части  подготовки объектов коммунальной  инфраструктуры к отопительному  сезону</t>
  </si>
  <si>
    <t>524 05 00</t>
  </si>
  <si>
    <t>524 19 00</t>
  </si>
  <si>
    <t>Коммунальное хозяйство</t>
  </si>
  <si>
    <t>0502</t>
  </si>
  <si>
    <t>522 08 00</t>
  </si>
  <si>
    <t>Субвенция бюджетам муниципальных образований на финансовое обеспечение расходов по воспитанию и обучению детей -инвалидов в дошкольных образовательных  учреждениях  за счет остатков средств областного бюджета  на 01.01.2009 г.</t>
  </si>
  <si>
    <t>Обеспечение расходов на реализацию основных общеобразовательных программ в образовательных учреждениях</t>
  </si>
  <si>
    <t>520 25 00</t>
  </si>
  <si>
    <t>520 09 01</t>
  </si>
  <si>
    <t>520 09 02</t>
  </si>
  <si>
    <t>Субвенция бюджетам муниципальных образований на ежемесячное денежное вознаграждение  за классное руководство  федеральный бюджет</t>
  </si>
  <si>
    <t>Субвенция бюджетам муниципальных образований на ежемесячное денежное вознаграждение  за классное руководство областной бюджет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</si>
  <si>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за счет  остатков средств из федерального   бюджета на 01.01.2009 г.</t>
  </si>
  <si>
    <t>Организация и осуществление деятельности по опеке и попечительству</t>
  </si>
  <si>
    <t>522 09 00</t>
  </si>
  <si>
    <t>522 06 00</t>
  </si>
  <si>
    <t>Дополнительные гарантии по  социальной поддержке детей-сирот и детей, оставшихся без попечения родителей</t>
  </si>
  <si>
    <t>505 36 02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</si>
  <si>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за счет средств  федерального  бюджета </t>
  </si>
  <si>
    <t>520 18 01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</si>
  <si>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областного бюджета</t>
  </si>
  <si>
    <t>520 18 02</t>
  </si>
  <si>
    <t>Оплата труда приемного родителя за счет остатков средств областного бюджета  на 01.01.2009 г.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</si>
  <si>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</si>
  <si>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795 11  00</t>
  </si>
  <si>
    <t>795 11 00</t>
  </si>
  <si>
    <t xml:space="preserve">Мероприятия в области жилищного хозяйства </t>
  </si>
  <si>
    <t>350 03 00</t>
  </si>
  <si>
    <t>Содержание ребенка в семье опекуна и приемной семье, а также оплата труда приемного родителя за счет средств федерального  бюджета</t>
  </si>
  <si>
    <t>Другие вопросы в области охраны окружающей среды</t>
  </si>
  <si>
    <t>0000000</t>
  </si>
  <si>
    <t>795 25 00</t>
  </si>
  <si>
    <t>0605</t>
  </si>
  <si>
    <t>Целевые программы муниципальных образований, в том числе: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</si>
  <si>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(федеральный бюджет)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</si>
  <si>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(областной бюджет)</t>
  </si>
  <si>
    <t>Целевые программы муниципальных образований,  в том числе:</t>
  </si>
  <si>
    <t>505 36 01</t>
  </si>
  <si>
    <t>Расходы на оплату финансовым управлением  г. Белогорска  исполнительных документов по взысканию денежных средств за счет казны муниципального образования</t>
  </si>
  <si>
    <t>092 03 08</t>
  </si>
  <si>
    <t>ГЦП "Вакцинопрофилактика в г.Белогорске на 2009-2010 годы"</t>
  </si>
  <si>
    <t>ГЦП "Профилактика заболеваемости сахарным диабетом, развитие и совершенствование диабетологической помощи населению г.Белогорска   на 2009-2010 годы"</t>
  </si>
  <si>
    <t>ГЦП "Профилактика  йоддефицитных состояний в г.Белогорске на 2009-2010 годы"</t>
  </si>
  <si>
    <t>ГЦП "Развитие и сохранение культуры и искусства г.Белогорска на 2009-2010 годы"</t>
  </si>
  <si>
    <t>ГЦП "Одаренные дети на 2009-2011 годы"</t>
  </si>
  <si>
    <t>ГЦП " Организация  летнего отдыха, оздоровления и занятости детей и подростков на 2009-2011 годы"</t>
  </si>
  <si>
    <t>ГЦП "Лицензирование образовательных учреждений на 2009 -2011 годы"</t>
  </si>
  <si>
    <t>ГЦП "Безопасность образовательного учреждения на 2009-2011 годы"</t>
  </si>
  <si>
    <t>ГЦП "Развитие дошкольного образования на 2009-2011 годы"</t>
  </si>
  <si>
    <t>ГЦП "Обеспечение  жильем молодых семей на 2009-2010 годы"</t>
  </si>
  <si>
    <t>ГЦП "Реформирование и модернизация жилищно-коммунального комплекса г. Белогорска на 2009-2010 гг."</t>
  </si>
  <si>
    <t>ГЦП "Переселение граждан из ветхого и аварийного жилищного фонда г. Белогорск на 2009-2010 гг." м/б</t>
  </si>
  <si>
    <t>ГЦП "Развитие дорожной сети г. Белогорска на 2009-2014 гг."</t>
  </si>
  <si>
    <t>ГЦП "Реформирование и модернизация жилищно-коммунального комплекса г. Белогорска на 2009-2010 гг." в части расходов на  заготовку топлива м/б</t>
  </si>
  <si>
    <t>ГЦП "Обеспечение экологической безопасности и охраны окружающей среды в г.Белогорске на 2009-2010 годы"</t>
  </si>
  <si>
    <t>ГЦП" Проведение  капитального  ремонта  многоквартирных  домов"</t>
  </si>
  <si>
    <t>ГЦП "Содействие развитию и поддержка малого и среднего  предпринимательства в г. Белогорске на 2009-2010 годы"</t>
  </si>
  <si>
    <t>ГЦП "Обеспечение безопасности дорожного движения в г. Белогорске на 2009-2012 годы"</t>
  </si>
  <si>
    <t>ГЦП"Развитие  физической культуры и спорта на территории  города Белогорска на 2009-2011 годы"</t>
  </si>
  <si>
    <t>ГЦП" Меры адресной поддержки  отдельных категорий граждан  г.Белогорска  на 2009 - 2011 годы</t>
  </si>
  <si>
    <t>Сопровождение программного обеспечения, используемогоорганами муниципальных образований при организации исполнения местных бюджетов</t>
  </si>
  <si>
    <t>Депутаты представительного органа муниципального образования</t>
  </si>
  <si>
    <t>Субсидии  на  реализацию  ДЦП "Обеспечение   жильем  молодых  семей на 2009-2010гг." на 2009г.</t>
  </si>
  <si>
    <t>625 05 00</t>
  </si>
  <si>
    <t>Бюджетные инвестиции (областной бюджет)</t>
  </si>
  <si>
    <t>Текущий ремонт и материаль-техническое оснащение муниципальных стационарных детских оздоровительных лагерей</t>
  </si>
  <si>
    <t>524 17 00</t>
  </si>
  <si>
    <t>002 12 00</t>
  </si>
  <si>
    <t>002 25 00</t>
  </si>
  <si>
    <t>Транспорт</t>
  </si>
  <si>
    <t>Закупка автотранспортных средств и коммунальной техники</t>
  </si>
  <si>
    <t>340 07 02</t>
  </si>
  <si>
    <t>340 07 05</t>
  </si>
  <si>
    <t>0408</t>
  </si>
  <si>
    <t>Закупка автотранспортных средств и коммунальной техники за счет средств областного бюджета</t>
  </si>
  <si>
    <t>Экономическое и социальное развитие Дальнего Востока и Забайкалья на период до 2013 года</t>
  </si>
  <si>
    <t>100 46 02</t>
  </si>
  <si>
    <t>Долгосрочная целевая программа "Развитие социальной и инженерной инфраструктуры территорий Амурской области на период до 2013 года"</t>
  </si>
  <si>
    <t>625 14 00</t>
  </si>
  <si>
    <t>524 24 00</t>
  </si>
  <si>
    <t>Обеспечение жилыми помещениями помещениями детей-сирот, детей, оставщихся без попечения родителей, а также детей, находящихся под опекой (попечительством) не имеющих закрепленного жилого помещения за счет средств федерального бюджета</t>
  </si>
  <si>
    <t xml:space="preserve">Обеспечение жилыми помещениями детей-сирот, детей, оставшихся без  попечения родителей, а также детей, находящихся под опекой (попечительством), не имеющих закрепленного жилого помещения    за счет остатков  средств  федерального бюджета на 01.01.2009 г.                                     </t>
  </si>
  <si>
    <t>13012</t>
  </si>
  <si>
    <t>Комплектование книжных фондов библиотек муниципальных образований</t>
  </si>
  <si>
    <t>450 06 00</t>
  </si>
  <si>
    <t xml:space="preserve">Плановые назначения на  2009 год </t>
  </si>
  <si>
    <t>Обеспечение жилыми помещениями детей-сирот, детей, оставщихся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</si>
  <si>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 xml:space="preserve">Подпрограмма "Обеспечение жильем молодых семей" </t>
  </si>
  <si>
    <t>Долгосрочная целевая программа "Переселение граждан из  жилищного фонда, признаного непригодным для проживания, и (или) с высоким уровнем износа в Амурской области" на 2009-2010 годы</t>
  </si>
  <si>
    <t>625 04 00</t>
  </si>
  <si>
    <t>006</t>
  </si>
  <si>
    <t>Контрольно-счетная палата  муниципального образования города Белогорск</t>
  </si>
  <si>
    <t>Исполнение расходов местного бюджета по разделам, подразделам, видам расходов</t>
  </si>
  <si>
    <t xml:space="preserve">% исполнения к  плановым назначениям </t>
  </si>
  <si>
    <t>Факт. исполнен за  9 месяцев  2009 года</t>
  </si>
  <si>
    <t xml:space="preserve"> ведомственной классификации расходов бюджетов РФ  за   9 месяцев  2009 года</t>
  </si>
  <si>
    <t xml:space="preserve"> функциональной классификации расходов бюджетов РФ  за   9 месяцев  2009 года</t>
  </si>
  <si>
    <t>2 21 56</t>
  </si>
  <si>
    <t>Т.С. Рябцева</t>
  </si>
  <si>
    <t>В С Е Г О ДОХОДОВ:</t>
  </si>
  <si>
    <t>Субвенции бюджетам городских округов на обеспечение расходов на реализацию основных общеобразовательных программ в  общеобразовательных учреждениях</t>
  </si>
  <si>
    <t>00020204999040000151</t>
  </si>
  <si>
    <t>Прочие межбюджетные трансферты, передаваемые бюджетам городских округов</t>
  </si>
  <si>
    <t>Субвенции  бюджетам  городских  округов на реализацию закона Амурской области " О воспитании и обучении детей-инвалидов в Амурской области"</t>
  </si>
  <si>
    <t>00020203999040000151</t>
  </si>
  <si>
    <t>Субвенции бюджетам городских округов 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</si>
  <si>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Субвенции бюджетам  городских округов на обеспечение государственных полномочий по организации и осуществлению деятельности по опеке и попечительству</t>
  </si>
  <si>
    <t>Субвенции  бюджетам  городских  округов на реализацию закона Амурской области  "О защите населения и территорий области от чрезвычайных ситуаций природного и техногенного характера" в части предупреждения чрезвычайных ситуаций межмуниципального и регионального характера, стихийных бедствий, эпидемий  и ликвидации их последствий</t>
  </si>
  <si>
    <t xml:space="preserve">Субвенции бюджетам   городских  округов на реализацию закона Амурской области " О наделении органов местного самоуправления Амурской области государственными полномочиями в сфере охраны труда"  </t>
  </si>
  <si>
    <t xml:space="preserve">Субвенции бюджетам городских  округов на финансовое обеспечение полномочий по организации деятельности административных комиссий </t>
  </si>
  <si>
    <t>Субвенции бюджетам  городских  округов  на реализацию Закона Амурской области "О комиссиях по делам несовершеннолетних и защите их прав"</t>
  </si>
  <si>
    <t>Субвенции бюджетам  городских  округов на   денежные выплаты  медицинскому персоналу фельдшерско-акушерских пунктов, врачам,фельдшерам и медицинским сестрам скорой медицинской помощи".</t>
  </si>
  <si>
    <t>00020203055040000151</t>
  </si>
  <si>
    <t xml:space="preserve">Субвенции  бюджетам городских  округов   на содержание ребёнка в семье опекуна и приёмной семье, а также на оплату труда приёмного родителя </t>
  </si>
  <si>
    <t>00020203027040000151</t>
  </si>
  <si>
    <t xml:space="preserve">Субвенции  бюджетам городских  округов   на обеспечение жилыми помещениями детей-сирот, детей, оставшихся без попечения родителей, а также детей, находящихся под опекой, (попечительством), не имеющих закрепленного жилого помещения. (средства областного бюджета) </t>
  </si>
  <si>
    <t>00020203026040000151</t>
  </si>
  <si>
    <t xml:space="preserve">Субвенции  бюджетам городских  округов   на обеспечение жилыми помещениями детей-сирот, детей, оставшихся без попечения родителей, а также детей, находящихся под опекой, (попечительством), не имеющих закрепленного жилого помещения. (средства федерального бюджета) </t>
  </si>
  <si>
    <t xml:space="preserve">Субвенции бюджетам городских округов на компенсацию части родительскойп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</si>
  <si>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</si>
  <si>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</si>
  <si>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</si>
  <si>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из областного бюджета</t>
  </si>
  <si>
    <t xml:space="preserve"> Субсидии  на текущий  ремонт  и  материально- техническое   оснащение  муниципальных  стационарных  детских  оздоровительных  лагерей.</t>
  </si>
  <si>
    <t>00020202999040000151</t>
  </si>
  <si>
    <t xml:space="preserve">Субсидии  на  сопровождение  программного  обеспечения, используемого  финансовыми  органами  муниципальных  образований  при  организации  исполнения  местных  бюджетов </t>
  </si>
  <si>
    <t>Субсидии  бюджетам  городских  округов   на   софинансирование расходов  по  мероприятиям  в  области  жилищно-коммунального  хозяйства  в  части  подготовки   объектов  коммунальной  инфраструктуры  к  отопительному  сезону  на  2009г.</t>
  </si>
  <si>
    <t>Субсидии  бюджетам  городских  округов   на   софинансирование расходов  по  организации  коммунального  хозяйства  в  части  заготовки  топлива</t>
  </si>
  <si>
    <t>Субсидии бюджетам городских округов для финансового обеспечения решения вопросов местного значения поселений</t>
  </si>
  <si>
    <t>Прочие  субсидии</t>
  </si>
  <si>
    <t>Субсидии  бюджетам  городских  округов  на  комплектование книжных фондов библиотек муниципальных образований</t>
  </si>
  <si>
    <t>00020202068040000151</t>
  </si>
  <si>
    <t>Субсидии  бюджетам  городских  округов  на  развитие  социальной  и  инженерной  инфраструктуры  муниципальных  образований (строительство детской поликлиники за счет средств федерального бюджета)</t>
  </si>
  <si>
    <t>00020202051040000151</t>
  </si>
  <si>
    <t>Субсидии  бюджетам  городских  округов  на  развитие  социальной  и  инженерной  инфраструктуры  муниципальных  образований.(строительство детской поликлиники за счет средств областного бюджета)</t>
  </si>
  <si>
    <t>00020202004040000151</t>
  </si>
  <si>
    <t>Субсидии бюджетам городских округов на реализацию ДЦП "Переселение граждан из жилищного фонда, признанного непригодным для проживания, и(или) с высоким уровнем износа в Амурской области на 2009-2010 гг."</t>
  </si>
  <si>
    <t>00020202079040000151</t>
  </si>
  <si>
    <t xml:space="preserve"> Субсидии   бюджетам  городских  округов  на  закупку  автотранспортных  средств  и  коммунальной  техники за  счет  средств  федерального  бюджета</t>
  </si>
  <si>
    <t>00020202102040000151</t>
  </si>
  <si>
    <t xml:space="preserve"> Субсидии   бюджетам  городских  округов  на  закупку  автотранспортных  средств  и  коммунальной  техники за счет  средств  областного  бюджета</t>
  </si>
  <si>
    <t>Субсидии городских округов на реализацию подпрограммы "Обеспечение жильем молодых семей" фед. б-т</t>
  </si>
  <si>
    <t>00020202008040000151</t>
  </si>
  <si>
    <t>Субсидии  бюджетам  городских  округов на  реализацию  ДЦП "Обеспечение  жильем  молодых  семей на 2009-2010гг." на 2009год.</t>
  </si>
  <si>
    <t>Субсидии из областного бюджета</t>
  </si>
  <si>
    <t>Дотации  бюджетам городских округов на поддержку мер по обеспечению сбалансированности бюджетов</t>
  </si>
  <si>
    <t>00020201003040000151</t>
  </si>
  <si>
    <t>Дотации  бюджетам городских округов на доведение финансовой помощи до уровня предшествующего года</t>
  </si>
  <si>
    <t>00020201999040000151</t>
  </si>
  <si>
    <t xml:space="preserve">Дотации  бюджетам  городских  округов  на выравнивание бюджетной обеспеченности </t>
  </si>
  <si>
    <t>00020201001040000151</t>
  </si>
  <si>
    <t>БЕЗВОЗМЕЗДНЫЕ ПОСТУПЛЕНИЯ</t>
  </si>
  <si>
    <t>00020200000000000000</t>
  </si>
  <si>
    <t>И Т О Г О    Д О Х О Д О В</t>
  </si>
  <si>
    <t>Возврат остатков субсидий и субвенций из бюджетов городских округов</t>
  </si>
  <si>
    <t>00011904000040000151</t>
  </si>
  <si>
    <t>ВОЗВРАТ ОСТАТКОВ СУБСИДИЙ И СУБВЕНЦИЙ ПРОШЛЫХ ЛЕТ</t>
  </si>
  <si>
    <t>00011900000000000000</t>
  </si>
  <si>
    <t>Прочие неналоговые доходы бюджетов городских округов</t>
  </si>
  <si>
    <t>00011705040040000180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</si>
  <si>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</si>
  <si>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</si>
  <si>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</si>
  <si>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</si>
  <si>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</si>
  <si>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</si>
  <si>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в 8 раз</t>
  </si>
  <si>
    <t>Возмещение сумм, израсходованных незаконно или не по целевому назначению, а также доходов, полученных от их использования( в части бюджетов городских округов)</t>
  </si>
  <si>
    <t>00011632040040000140</t>
  </si>
  <si>
    <t>Денежные взыскания (штрафы) за административные правонарушения в области дорожного движения</t>
  </si>
  <si>
    <t>00011630000010000140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</si>
  <si>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</si>
  <si>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</si>
  <si>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</si>
  <si>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</si>
  <si>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</si>
  <si>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</si>
  <si>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 взыскания  (штрафы)  за  нарушение  законодательства  об  охране  и  использовании  животного  мира</t>
  </si>
  <si>
    <t>00011625030010000140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</si>
  <si>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</si>
  <si>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</si>
  <si>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</si>
  <si>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</si>
  <si>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</si>
  <si>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00011608000010000140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</si>
  <si>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</si>
  <si>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</si>
  <si>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</si>
  <si>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</si>
  <si>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ст.116,117,118,  п.1и2 ст.120, ст.125,126,128,129,129.1,132,133,134,135,135.1 НК РФ</t>
  </si>
  <si>
    <t>00011603010010000140</t>
  </si>
  <si>
    <t>ШТРАФЫ, САНКЦИИ, ВОЗМЕЩЕНИЕ УЩЕРБА</t>
  </si>
  <si>
    <t>00011600000000000000</t>
  </si>
  <si>
    <t>в 4 раза</t>
  </si>
  <si>
    <t>Доходы от продажи земельных участков, находящихся в  собственности городских округов ( за исключением земельных участков муниципальных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</si>
  <si>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</si>
  <si>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</si>
  <si>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</si>
  <si>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</si>
  <si>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00011402033040000410</t>
  </si>
  <si>
    <t>Доходы  от  реализации  имущества,  находящегося  в  оперативном  управлении  учреждений, находящихся в ведении  органов управления  городских  округов (за  исключением  имущества муниципальных  автономных  учреждений) в  части реализации  основных  средств  по указанному  имуществу</t>
  </si>
  <si>
    <t>00011402032040000410</t>
  </si>
  <si>
    <t>ДОХОДЫ ОТ ПРОДАЖИ МАТЕРИАЛЬНЫХ И НЕМАТЕРИАЛЬНЫХ АКТИВОВ</t>
  </si>
  <si>
    <t>00011400000000000000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</si>
  <si>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</si>
  <si>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</si>
  <si>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>ДОХОДЫ ОТ ОКАЗАНИЯ ПЛАТНЫХ УСЛУГ И КОМПЕНСАЦИИ ЗАТРАТ ГОСУДАРСТВА</t>
  </si>
  <si>
    <t>00011300000000000000</t>
  </si>
  <si>
    <t>Плата за негативное воздействие на окружающую среду</t>
  </si>
  <si>
    <t>00011201000010000120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</si>
  <si>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</si>
  <si>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</si>
  <si>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</si>
  <si>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</si>
  <si>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</si>
  <si>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</si>
  <si>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 находящиеся в собственности городских округов, (за исключением земельных участков муниципальных автономных учреждений.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</si>
  <si>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</si>
  <si>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</si>
  <si>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00011105010040000120</t>
  </si>
  <si>
    <t>Проценты, полученные от предоставления бюджетных кредитов внутри страны за счет средств бюджетов городских округов</t>
  </si>
  <si>
    <t>00011103040040000120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</si>
  <si>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</si>
  <si>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</si>
  <si>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</si>
  <si>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Налог  на прибыль  организаций, зачислявшийся  до 1 января  2005 года  в  местный  бюджет</t>
  </si>
  <si>
    <t>Земельный налог ( по обязательствам, возникшим до 1 января 2006года), мобилизуемый на территориях городских округов</t>
  </si>
  <si>
    <t>00010904050040000110</t>
  </si>
  <si>
    <t>Налог на имущество предприятий</t>
  </si>
  <si>
    <t>00010904010020000110</t>
  </si>
  <si>
    <t>в 6 раз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</si>
  <si>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</si>
  <si>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</si>
  <si>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приёмом квалификационных экзаменов на получение права на управление транспортными средствами</t>
  </si>
  <si>
    <t>00010807140010000110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</si>
  <si>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</si>
  <si>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</si>
  <si>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</si>
  <si>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00010803010010000110</t>
  </si>
  <si>
    <t>ГОСУДАРСТВЕННАЯ ПОШЛИНА</t>
  </si>
  <si>
    <t>00010800000000000000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</si>
  <si>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</si>
  <si>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</si>
  <si>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</si>
  <si>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</si>
  <si>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</si>
  <si>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</si>
  <si>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игорный бизнес</t>
  </si>
  <si>
    <t>00010605000020000110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</si>
  <si>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</si>
  <si>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</si>
  <si>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</si>
  <si>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</si>
  <si>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Единый сельскохозяйственный налог</t>
  </si>
  <si>
    <t>00010503000010000110</t>
  </si>
  <si>
    <t>Единый налог на вмененный доход для отдельных видов деятельности</t>
  </si>
  <si>
    <t>00010502000020000110</t>
  </si>
  <si>
    <t>НАЛОГИ НА СОВОКУПНЫЙ ДОХОД</t>
  </si>
  <si>
    <t>00010500000000000000</t>
  </si>
  <si>
    <t>Налог  на доходы физических  лиц, с  доходов, полученных  в  виде процентов  по облигациям  с  ипотечным   покрытием, эмитированным  до 1 января  2007 года, а  также  с  доходов  учредителей  доверительного  управления  ипотечным  покрытием, полученных  на  основании приобретения  ипотечных сертификатов  участия, выданных управляющим ипотечным покрытием до 1 января 2007года.</t>
  </si>
  <si>
    <t>00010102050010000110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</si>
  <si>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  при получении заёмных (кредитных)средств </t>
  </si>
  <si>
    <t>00010102040010000110</t>
  </si>
  <si>
    <t>Налог на доходы физических лиц с доходов, полученных физическими лицами, не являющимися налоговыми резидентами РФ</t>
  </si>
  <si>
    <t>00010102030010000110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</si>
  <si>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</si>
  <si>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</si>
  <si>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</si>
  <si>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</si>
  <si>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>Налог на доходы физических лиц с доходов, полученных  физическими  лицами, являющимися  налоговыми  резидентами РФ в виде дивидендов от долевого участия в деятельности организаций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</si>
  <si>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</si>
  <si>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</si>
  <si>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</si>
  <si>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</si>
  <si>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</si>
  <si>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</si>
  <si>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</si>
  <si>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Процент исполнения</t>
  </si>
  <si>
    <t>Исполнено на 01.10.2009г.</t>
  </si>
  <si>
    <t xml:space="preserve">Плановые назначения  на 2009 год                         </t>
  </si>
  <si>
    <t>Наименование показателей</t>
  </si>
  <si>
    <t>Коды бюджетной                         классификации Российской Федерации</t>
  </si>
  <si>
    <t xml:space="preserve"> тыс. руб</t>
  </si>
  <si>
    <t>за   9 месяцев 2009 года</t>
  </si>
  <si>
    <t>Исполнение  доходов  местного  бюджета    город  Белогорск</t>
  </si>
  <si>
    <t>Итого источников внутреннего финансирования дефицита бюджета</t>
  </si>
  <si>
    <t>Уменьшение прочих остатков денежных средств местного бюджета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</si>
  <si>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</si>
  <si>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</si>
  <si>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</si>
  <si>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</si>
  <si>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</si>
  <si>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</si>
  <si>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</si>
  <si>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местного бюджета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</si>
  <si>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</si>
  <si>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</si>
  <si>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</si>
  <si>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</si>
  <si>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</si>
  <si>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</si>
  <si>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</si>
  <si>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</si>
  <si>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   местным  бюджетом  кредитов  от других  бюджетов  бюджетной  системы Российской Федерации   в  валюте  Российской   Федерации</t>
  </si>
  <si>
    <t>00301030000040000810</t>
  </si>
  <si>
    <t>Погашение   бюджетных кредитов, полученных   от других  бюджетов  бюджетной  системы Российской Федерации   в  валюте  Российской   Федерации</t>
  </si>
  <si>
    <t>00301030000000000800</t>
  </si>
  <si>
    <t>Бюджетные кредиты от других бюджетов бюджетной системы РФ</t>
  </si>
  <si>
    <t>00301030000000000000</t>
  </si>
  <si>
    <t>Погашение местным бюджетом  кредитов, предоставленных кредитными организациями в валюте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</si>
  <si>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</si>
  <si>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</si>
  <si>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0030102000000000800</t>
  </si>
  <si>
    <t>Получение кредитов от кредитных организаций местным бюджетом в валюте Росийской Федерации</t>
  </si>
  <si>
    <t>00301020000040000710</t>
  </si>
  <si>
    <t>Получение кредитов от кредитных организаций в валюте Росийской Федерации</t>
  </si>
  <si>
    <t>00301020000000000700</t>
  </si>
  <si>
    <t>Кредиты кредитных организаций в валюте Росийской Федерации</t>
  </si>
  <si>
    <t>00301020000000000000</t>
  </si>
  <si>
    <t>Исполнение за 9 месяцев 2009 г.</t>
  </si>
  <si>
    <t>Плановые назначения на 2009 год</t>
  </si>
  <si>
    <t>тыс. руб.</t>
  </si>
  <si>
    <t>Исполнение источников финансирования за 9 месяцев  2009 года</t>
  </si>
  <si>
    <t xml:space="preserve">  </t>
  </si>
  <si>
    <t>ВСЕГО:</t>
  </si>
  <si>
    <t>Итого по разделу 5:</t>
  </si>
  <si>
    <t>Проведение  капитального  ремонта  многоквартирных  домов</t>
  </si>
  <si>
    <t>5.7.</t>
  </si>
  <si>
    <t>Переселение граждан из ветхого и аварийного жилищного фонда  город Белогорск на 2009-2010 годы</t>
  </si>
  <si>
    <t>5.6.</t>
  </si>
  <si>
    <t>Обеспечение жильем молодых семей на 2009-2010 годы</t>
  </si>
  <si>
    <t>5.5.</t>
  </si>
  <si>
    <t>Чистая вода на 2009-2011 годы</t>
  </si>
  <si>
    <t>5.4.</t>
  </si>
  <si>
    <t>Реформирование и модернизация жилищно-коммунального комплекса г.Белогорска на 2009-2010 г.</t>
  </si>
  <si>
    <t>5.3.</t>
  </si>
  <si>
    <t>Развитие дорожной сети города Белогорска на 2009-2014 г.</t>
  </si>
  <si>
    <t>5.2.</t>
  </si>
  <si>
    <t xml:space="preserve">Меры адресной поддержки отдельных категорий граждан г. Белогорска  на 2009 - 2011 годы </t>
  </si>
  <si>
    <t>5.1.</t>
  </si>
  <si>
    <t>5. МУ "Управление жилищно-коммунального хозяйства"</t>
  </si>
  <si>
    <t>Итого по разделу 4:</t>
  </si>
  <si>
    <t>Обеспечение экологической безопасности и охраны окружающей среды в г.Белогорске на 2009-2010 годы</t>
  </si>
  <si>
    <t>4.7.</t>
  </si>
  <si>
    <t>Развитие социальной и инженерной инфраструктуры города Белогорска на период до 2013 года</t>
  </si>
  <si>
    <t>4.6</t>
  </si>
  <si>
    <t>Содействие развитию и поддержка малого и среднего предпринимательства в г. Белогорске на 2009-2010 годы</t>
  </si>
  <si>
    <t>4.5.</t>
  </si>
  <si>
    <t>Обеспечение безопасности дорожного движения в г. Белогорске на 2009-2012 годы</t>
  </si>
  <si>
    <t>4.4.</t>
  </si>
  <si>
    <t>Профилактика правонарушений в  г. Белогорске на 2009 год</t>
  </si>
  <si>
    <t>4.3.</t>
  </si>
  <si>
    <t>Развитие физической культуры и спорта на территории города Белогорска на 2009-2011 годы</t>
  </si>
  <si>
    <t>4.2.</t>
  </si>
  <si>
    <t>Обеспечение жильем молодых семей г. Белогорска на 2009-2010 годы</t>
  </si>
  <si>
    <t>4.1.</t>
  </si>
  <si>
    <t xml:space="preserve">4.  Администрация города </t>
  </si>
  <si>
    <t>Итого по разделу 3:</t>
  </si>
  <si>
    <t>3.7.</t>
  </si>
  <si>
    <t>Организация питания в образовательных учреждениях на 2009-2011 годы</t>
  </si>
  <si>
    <t>3.6.</t>
  </si>
  <si>
    <t>Развитие дошкольного образования на 2009-2011 годы</t>
  </si>
  <si>
    <t>3.5.</t>
  </si>
  <si>
    <t>Безопасность образовательного учреждения на 2009-2011 годы</t>
  </si>
  <si>
    <t>3.4.</t>
  </si>
  <si>
    <t>Лицензирование образовательных учреждений на 2009-2011 годы</t>
  </si>
  <si>
    <t>3.3.</t>
  </si>
  <si>
    <t>Организация летнего отдыха, оздоровления и занятости детей и подростков на 2009 - 2011 годы</t>
  </si>
  <si>
    <t>3.2.</t>
  </si>
  <si>
    <t>Оздоровление и занятость детей и подростков в каникулярное время</t>
  </si>
  <si>
    <t>2.2.</t>
  </si>
  <si>
    <t>Одаренные дети на 2009-2011 годы</t>
  </si>
  <si>
    <t>3.1.</t>
  </si>
  <si>
    <t>3. МУ " Комитет по образованию, делам молодежи"</t>
  </si>
  <si>
    <t>Итого по разделу 2:</t>
  </si>
  <si>
    <t>Развитие и сохранение культуры и искусства  г.Белогорска на 2009-2010 годы"</t>
  </si>
  <si>
    <t>2.1.</t>
  </si>
  <si>
    <t>2. МУ " Отдел культуры"</t>
  </si>
  <si>
    <t>Итого по разделу 1:</t>
  </si>
  <si>
    <t>Профилактика йоддефицитных состояний в г. Белогорске на 2009-2010 годы</t>
  </si>
  <si>
    <t>1.3.</t>
  </si>
  <si>
    <t>Профилактика заболеваемости сахарным диабетом, развитие и совершенствование  диабетологической помощи населению г. Белогорска на 2009-2010 годы</t>
  </si>
  <si>
    <t>1.2.</t>
  </si>
  <si>
    <t>Вакцинопрофилактика в г. Белогорске на 2009-2010 годы</t>
  </si>
  <si>
    <t>1.1.</t>
  </si>
  <si>
    <t>1.  МУ " Управление здравоохранения Администрации города Белогорск"</t>
  </si>
  <si>
    <t>Исполнение за 9 месяцев 2009 года</t>
  </si>
  <si>
    <t>План на 2009 год</t>
  </si>
  <si>
    <t>Наименование  раздела/программы</t>
  </si>
  <si>
    <t>№</t>
  </si>
  <si>
    <t>предусмотренных к финансированию из местного бюджета за 9 месяцев 2009 года</t>
  </si>
  <si>
    <t>городских целевых программ,</t>
  </si>
  <si>
    <t xml:space="preserve">Исполнение </t>
  </si>
  <si>
    <t>Итого по 3 разделу:</t>
  </si>
  <si>
    <t>Дом культуры  с."Низинное"</t>
  </si>
  <si>
    <t>Библиотека</t>
  </si>
  <si>
    <t>3. КУЛЬТУРА</t>
  </si>
  <si>
    <t>Итого по 2 разделу:</t>
  </si>
  <si>
    <t>0</t>
  </si>
  <si>
    <t>СОШ № 11</t>
  </si>
  <si>
    <t>2.14</t>
  </si>
  <si>
    <t xml:space="preserve">СОШ № 4 </t>
  </si>
  <si>
    <t>2.13</t>
  </si>
  <si>
    <t>1700</t>
  </si>
  <si>
    <t>СОШ № 1</t>
  </si>
  <si>
    <t>2.12</t>
  </si>
  <si>
    <t>ДОУ № 44</t>
  </si>
  <si>
    <t>2.11</t>
  </si>
  <si>
    <t>205</t>
  </si>
  <si>
    <t>ДОУ № 17</t>
  </si>
  <si>
    <t>2.10</t>
  </si>
  <si>
    <t>212</t>
  </si>
  <si>
    <t>ДОУ № 11</t>
  </si>
  <si>
    <t>2.9</t>
  </si>
  <si>
    <t>302</t>
  </si>
  <si>
    <t>ДОУ № 9</t>
  </si>
  <si>
    <t>2.8</t>
  </si>
  <si>
    <t>ДОУ № 1</t>
  </si>
  <si>
    <t>ДОУ № 7</t>
  </si>
  <si>
    <t>2.7</t>
  </si>
  <si>
    <t>ДОУ № 6</t>
  </si>
  <si>
    <t>2.6</t>
  </si>
  <si>
    <t>ДЮСШ № 2</t>
  </si>
  <si>
    <t>2.5</t>
  </si>
  <si>
    <t>Гимназия искусств</t>
  </si>
  <si>
    <t>2.4</t>
  </si>
  <si>
    <t>2.3</t>
  </si>
  <si>
    <t>ВСШ № 22</t>
  </si>
  <si>
    <t>2.2</t>
  </si>
  <si>
    <t>СОШ № 17</t>
  </si>
  <si>
    <t>СОШ № 11 филиал</t>
  </si>
  <si>
    <t>2. ОБРАЗОВАНИЕ</t>
  </si>
  <si>
    <t>Итого по 1 разделу:</t>
  </si>
  <si>
    <t>Строительство детской поликлиники</t>
  </si>
  <si>
    <t>Хлораторной инфекционного отделения</t>
  </si>
  <si>
    <t>785</t>
  </si>
  <si>
    <t>Операционный блок хирургического корпуса (3 этаж)</t>
  </si>
  <si>
    <t>Дневной стационар терапевтического отделения          (2 этаж)</t>
  </si>
  <si>
    <t xml:space="preserve"> 1.1.</t>
  </si>
  <si>
    <t>МЛПУ "Белогорская городская больница"</t>
  </si>
  <si>
    <t>1. ЗДРАВООХРАНЕНИЕ</t>
  </si>
  <si>
    <t>% исполнения к годовым плановым назначениям (%)</t>
  </si>
  <si>
    <t>% исполнения</t>
  </si>
  <si>
    <t>Исполнено за      9 месяцев   2009 года</t>
  </si>
  <si>
    <t>План кап. вложений      на 2009 г.</t>
  </si>
  <si>
    <t>Сметная стоимость (остаток сметной стоимости) по состоянию на 01.01.2009 г.</t>
  </si>
  <si>
    <t>Наименование объектов</t>
  </si>
  <si>
    <t>из средств местного бюджета</t>
  </si>
  <si>
    <t xml:space="preserve"> за 9 месяцев  2009 года </t>
  </si>
  <si>
    <t>ИСПОЛНЕНИЕ АДРЕСНОЙ  ИНВЕСТИЦИОННОЙ  ПРОГРАММЫ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</si>
</sst>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0" fontId="50" fillId="31" borderId="8" applyNumberFormat="0" applyFont="0" applyAlignment="0" applyProtection="0"/>
    <xf numFmtId="0" fontId="50" fillId="31" borderId="8" applyNumberFormat="0" applyFont="0" applyAlignment="0" applyProtection="0"/>
    <xf numFmtId="0" fontId="50" fillId="31" borderId="8" applyNumberFormat="0" applyFont="0" applyAlignment="0" applyProtection="0"/>
    <xf numFmtId="0" fontId="50" fillId="31" borderId="8" applyNumberFormat="0" applyFont="0" applyAlignment="0" applyProtection="0"/>
    <xf numFmtId="0" fontId="50" fillId="31" borderId="8" applyNumberFormat="0" applyFont="0" applyAlignment="0" applyProtection="0"/>
    <xf numFmtId="0" fontId="5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5" fillId="0" borderId="15" xfId="0" applyNumberFormat="1" applyFont="1" applyBorder="1" applyAlignment="1">
      <alignment horizontal="right" vertical="top"/>
    </xf>
    <xf numFmtId="49" fontId="6" fillId="0" borderId="16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right" vertical="top"/>
    </xf>
    <xf numFmtId="49" fontId="6" fillId="0" borderId="17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7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49" fontId="7" fillId="0" borderId="19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7" fillId="0" borderId="2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7" fillId="34" borderId="10" xfId="53" applyNumberFormat="1" applyFont="1" applyFill="1" applyBorder="1" applyAlignment="1">
      <alignment horizontal="center" vertical="top" shrinkToFit="1"/>
      <protection/>
    </xf>
    <xf numFmtId="0" fontId="7" fillId="34" borderId="10" xfId="53" applyFont="1" applyFill="1" applyBorder="1" applyAlignment="1">
      <alignment vertical="top" wrapText="1"/>
      <protection/>
    </xf>
    <xf numFmtId="0" fontId="7" fillId="34" borderId="10" xfId="54" applyFont="1" applyFill="1" applyBorder="1" applyAlignment="1">
      <alignment vertical="top" wrapText="1"/>
      <protection/>
    </xf>
    <xf numFmtId="0" fontId="7" fillId="34" borderId="10" xfId="55" applyFont="1" applyFill="1" applyBorder="1" applyAlignment="1">
      <alignment vertical="top" wrapText="1"/>
      <protection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7" fillId="34" borderId="10" xfId="57" applyFont="1" applyFill="1" applyBorder="1" applyAlignment="1">
      <alignment vertical="top" wrapText="1"/>
      <protection/>
    </xf>
    <xf numFmtId="0" fontId="7" fillId="34" borderId="10" xfId="56" applyFont="1" applyFill="1" applyBorder="1" applyAlignment="1">
      <alignment vertical="top" wrapText="1"/>
      <protection/>
    </xf>
    <xf numFmtId="0" fontId="9" fillId="0" borderId="19" xfId="0" applyNumberFormat="1" applyFont="1" applyBorder="1" applyAlignment="1">
      <alignment horizontal="right"/>
    </xf>
    <xf numFmtId="0" fontId="7" fillId="34" borderId="10" xfId="58" applyFont="1" applyFill="1" applyBorder="1" applyAlignment="1">
      <alignment vertical="top" wrapText="1"/>
      <protection/>
    </xf>
    <xf numFmtId="0" fontId="7" fillId="34" borderId="10" xfId="59" applyFont="1" applyFill="1" applyBorder="1" applyAlignment="1">
      <alignment vertical="top" wrapText="1"/>
      <protection/>
    </xf>
    <xf numFmtId="0" fontId="7" fillId="34" borderId="10" xfId="60" applyFont="1" applyFill="1" applyBorder="1" applyAlignment="1">
      <alignment vertical="top" wrapText="1"/>
      <protection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7" fillId="34" borderId="10" xfId="53" applyNumberFormat="1" applyFont="1" applyFill="1" applyBorder="1" applyAlignment="1">
      <alignment horizontal="center" shrinkToFit="1"/>
      <protection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" fillId="34" borderId="10" xfId="55" applyFont="1" applyFill="1" applyBorder="1" applyAlignment="1">
      <alignment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1" fillId="0" borderId="14" xfId="0" applyFont="1" applyBorder="1" applyAlignment="1">
      <alignment vertical="top" wrapText="1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vertical="top" wrapText="1"/>
    </xf>
    <xf numFmtId="1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1" fontId="12" fillId="0" borderId="17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 wrapText="1"/>
    </xf>
    <xf numFmtId="49" fontId="6" fillId="0" borderId="18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3" borderId="22" xfId="0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1" fontId="12" fillId="0" borderId="16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49" fontId="9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14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justify" vertical="center" wrapText="1"/>
    </xf>
    <xf numFmtId="49" fontId="36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2" xfId="0" applyFont="1" applyFill="1" applyBorder="1" applyAlignment="1">
      <alignment vertical="top" wrapText="1"/>
    </xf>
    <xf numFmtId="0" fontId="4" fillId="36" borderId="2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top" wrapText="1"/>
    </xf>
    <xf numFmtId="49" fontId="36" fillId="36" borderId="10" xfId="0" applyNumberFormat="1" applyFont="1" applyFill="1" applyBorder="1" applyAlignment="1">
      <alignment horizontal="right" vertical="top"/>
    </xf>
    <xf numFmtId="0" fontId="14" fillId="36" borderId="10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6" borderId="12" xfId="0" applyFont="1" applyFill="1" applyBorder="1" applyAlignment="1">
      <alignment horizontal="left" vertical="top" wrapText="1"/>
    </xf>
    <xf numFmtId="0" fontId="4" fillId="36" borderId="2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49" fontId="36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2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/>
    </xf>
    <xf numFmtId="0" fontId="37" fillId="0" borderId="12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49" fontId="18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50" fillId="0" borderId="0" xfId="53">
      <alignment/>
      <protection/>
    </xf>
    <xf numFmtId="0" fontId="50" fillId="0" borderId="0" xfId="53" applyNumberFormat="1">
      <alignment/>
      <protection/>
    </xf>
    <xf numFmtId="0" fontId="67" fillId="0" borderId="0" xfId="53" applyNumberFormat="1" applyFont="1">
      <alignment/>
      <protection/>
    </xf>
    <xf numFmtId="49" fontId="67" fillId="0" borderId="0" xfId="53" applyNumberFormat="1" applyFont="1">
      <alignment/>
      <protection/>
    </xf>
    <xf numFmtId="0" fontId="68" fillId="0" borderId="0" xfId="53" applyFont="1">
      <alignment/>
      <protection/>
    </xf>
    <xf numFmtId="49" fontId="68" fillId="0" borderId="0" xfId="53" applyNumberFormat="1" applyFont="1">
      <alignment/>
      <protection/>
    </xf>
    <xf numFmtId="0" fontId="69" fillId="0" borderId="10" xfId="53" applyFont="1" applyBorder="1">
      <alignment/>
      <protection/>
    </xf>
    <xf numFmtId="49" fontId="69" fillId="0" borderId="10" xfId="53" applyNumberFormat="1" applyFont="1" applyBorder="1" applyAlignment="1">
      <alignment wrapText="1"/>
      <protection/>
    </xf>
    <xf numFmtId="49" fontId="68" fillId="0" borderId="10" xfId="53" applyNumberFormat="1" applyFont="1" applyBorder="1" applyAlignment="1">
      <alignment vertical="top"/>
      <protection/>
    </xf>
    <xf numFmtId="0" fontId="68" fillId="0" borderId="10" xfId="53" applyFont="1" applyBorder="1">
      <alignment/>
      <protection/>
    </xf>
    <xf numFmtId="49" fontId="68" fillId="0" borderId="10" xfId="53" applyNumberFormat="1" applyFont="1" applyBorder="1" applyAlignment="1">
      <alignment vertical="top" wrapText="1"/>
      <protection/>
    </xf>
    <xf numFmtId="49" fontId="69" fillId="0" borderId="10" xfId="53" applyNumberFormat="1" applyFont="1" applyBorder="1" applyAlignment="1">
      <alignment vertical="top" wrapText="1"/>
      <protection/>
    </xf>
    <xf numFmtId="49" fontId="69" fillId="0" borderId="10" xfId="53" applyNumberFormat="1" applyFont="1" applyBorder="1" applyAlignment="1">
      <alignment vertical="top"/>
      <protection/>
    </xf>
    <xf numFmtId="0" fontId="68" fillId="0" borderId="10" xfId="53" applyFont="1" applyFill="1" applyBorder="1">
      <alignment/>
      <protection/>
    </xf>
    <xf numFmtId="0" fontId="12" fillId="0" borderId="10" xfId="53" applyFont="1" applyBorder="1" applyAlignment="1">
      <alignment horizontal="left" vertical="top" wrapText="1"/>
      <protection/>
    </xf>
    <xf numFmtId="49" fontId="70" fillId="0" borderId="10" xfId="53" applyNumberFormat="1" applyFont="1" applyBorder="1" applyAlignment="1">
      <alignment vertical="top"/>
      <protection/>
    </xf>
    <xf numFmtId="0" fontId="71" fillId="0" borderId="10" xfId="53" applyFont="1" applyBorder="1">
      <alignment/>
      <protection/>
    </xf>
    <xf numFmtId="0" fontId="71" fillId="0" borderId="10" xfId="53" applyFont="1" applyBorder="1" applyAlignment="1">
      <alignment horizontal="center"/>
      <protection/>
    </xf>
    <xf numFmtId="49" fontId="71" fillId="0" borderId="10" xfId="53" applyNumberFormat="1" applyFont="1" applyBorder="1" applyAlignment="1">
      <alignment horizontal="center"/>
      <protection/>
    </xf>
    <xf numFmtId="49" fontId="71" fillId="0" borderId="10" xfId="53" applyNumberFormat="1" applyFont="1" applyBorder="1">
      <alignment/>
      <protection/>
    </xf>
    <xf numFmtId="0" fontId="72" fillId="0" borderId="10" xfId="53" applyFont="1" applyBorder="1" applyAlignment="1">
      <alignment horizontal="center" vertical="center" wrapText="1"/>
      <protection/>
    </xf>
    <xf numFmtId="49" fontId="72" fillId="0" borderId="10" xfId="53" applyNumberFormat="1" applyFont="1" applyBorder="1" applyAlignment="1">
      <alignment horizontal="center" vertical="center"/>
      <protection/>
    </xf>
    <xf numFmtId="0" fontId="73" fillId="0" borderId="0" xfId="53" applyFont="1" applyAlignment="1">
      <alignment horizontal="right"/>
      <protection/>
    </xf>
    <xf numFmtId="0" fontId="71" fillId="0" borderId="0" xfId="53" applyFont="1">
      <alignment/>
      <protection/>
    </xf>
    <xf numFmtId="0" fontId="70" fillId="0" borderId="0" xfId="53" applyFont="1" applyAlignment="1">
      <alignment horizontal="center"/>
      <protection/>
    </xf>
    <xf numFmtId="0" fontId="70" fillId="0" borderId="0" xfId="53" applyFont="1" applyAlignment="1">
      <alignment horizontal="center"/>
      <protection/>
    </xf>
    <xf numFmtId="0" fontId="70" fillId="0" borderId="0" xfId="53" applyFont="1">
      <alignment/>
      <protection/>
    </xf>
    <xf numFmtId="0" fontId="73" fillId="0" borderId="0" xfId="53" applyFont="1">
      <alignment/>
      <protection/>
    </xf>
    <xf numFmtId="0" fontId="12" fillId="0" borderId="0" xfId="0" applyFont="1" applyAlignment="1">
      <alignment/>
    </xf>
    <xf numFmtId="0" fontId="46" fillId="0" borderId="0" xfId="0" applyFont="1" applyAlignment="1">
      <alignment horizontal="right"/>
    </xf>
    <xf numFmtId="16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wrapText="1"/>
    </xf>
    <xf numFmtId="16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6" fontId="46" fillId="0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justify" wrapText="1"/>
    </xf>
    <xf numFmtId="0" fontId="47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7" fillId="0" borderId="12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164" fontId="47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49" fontId="46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4" fontId="4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6" fillId="0" borderId="19" xfId="0" applyFont="1" applyBorder="1" applyAlignment="1">
      <alignment/>
    </xf>
    <xf numFmtId="0" fontId="6" fillId="0" borderId="19" xfId="0" applyFont="1" applyFill="1" applyBorder="1" applyAlignment="1">
      <alignment vertical="top" wrapText="1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6" fillId="0" borderId="0" xfId="0" applyFont="1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Примечание 3" xfId="66"/>
    <cellStyle name="Примечание 4" xfId="67"/>
    <cellStyle name="Примечание 5" xfId="68"/>
    <cellStyle name="Примечание 6" xfId="69"/>
    <cellStyle name="Примечание 7" xfId="70"/>
    <cellStyle name="Примечание 8" xfId="71"/>
    <cellStyle name="Примечание 9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zoomScale="120" zoomScaleNormal="120" zoomScalePageLayoutView="0" workbookViewId="0" topLeftCell="A1">
      <selection activeCell="H58" sqref="H58"/>
    </sheetView>
  </sheetViews>
  <sheetFormatPr defaultColWidth="9.00390625" defaultRowHeight="12.75"/>
  <cols>
    <col min="1" max="1" width="18.00390625" style="0" customWidth="1"/>
    <col min="4" max="4" width="31.75390625" style="0" customWidth="1"/>
    <col min="5" max="5" width="9.125" style="0" customWidth="1"/>
    <col min="6" max="6" width="8.75390625" style="0" customWidth="1"/>
    <col min="7" max="7" width="9.125" style="0" customWidth="1"/>
  </cols>
  <sheetData>
    <row r="1" spans="3:5" ht="1.5" customHeight="1">
      <c r="C1" s="1"/>
      <c r="D1" s="293"/>
      <c r="E1" s="293"/>
    </row>
    <row r="2" spans="3:5" ht="0.75" customHeight="1">
      <c r="C2" s="1"/>
      <c r="D2" s="292"/>
      <c r="E2" s="292"/>
    </row>
    <row r="3" spans="3:5" ht="21" customHeight="1" hidden="1">
      <c r="C3" s="1"/>
      <c r="D3" s="292"/>
      <c r="E3" s="292"/>
    </row>
    <row r="4" spans="1:5" ht="15.75" customHeight="1">
      <c r="A4" s="291" t="s">
        <v>640</v>
      </c>
      <c r="B4" s="291"/>
      <c r="C4" s="291"/>
      <c r="D4" s="291"/>
      <c r="E4" s="291"/>
    </row>
    <row r="5" spans="1:5" ht="15.75" customHeight="1">
      <c r="A5" s="291" t="s">
        <v>639</v>
      </c>
      <c r="B5" s="291"/>
      <c r="C5" s="291"/>
      <c r="D5" s="291"/>
      <c r="E5" s="291"/>
    </row>
    <row r="6" spans="1:6" ht="12.75" customHeight="1">
      <c r="A6" s="290"/>
      <c r="B6" s="290"/>
      <c r="C6" s="290"/>
      <c r="D6" s="290"/>
      <c r="E6" s="56"/>
      <c r="F6" s="56" t="s">
        <v>638</v>
      </c>
    </row>
    <row r="7" spans="1:7" ht="45">
      <c r="A7" s="288" t="s">
        <v>637</v>
      </c>
      <c r="B7" s="289" t="s">
        <v>636</v>
      </c>
      <c r="C7" s="289"/>
      <c r="D7" s="289"/>
      <c r="E7" s="288" t="s">
        <v>635</v>
      </c>
      <c r="F7" s="288" t="s">
        <v>634</v>
      </c>
      <c r="G7" s="288" t="s">
        <v>633</v>
      </c>
    </row>
    <row r="8" spans="1:7" ht="12.75">
      <c r="A8" s="286">
        <v>1</v>
      </c>
      <c r="B8" s="287">
        <v>2</v>
      </c>
      <c r="C8" s="287"/>
      <c r="D8" s="287"/>
      <c r="E8" s="286">
        <v>3</v>
      </c>
      <c r="F8" s="285">
        <v>4</v>
      </c>
      <c r="G8" s="285">
        <v>5</v>
      </c>
    </row>
    <row r="9" spans="1:7" ht="15" customHeight="1">
      <c r="A9" s="261" t="s">
        <v>632</v>
      </c>
      <c r="B9" s="251" t="s">
        <v>631</v>
      </c>
      <c r="C9" s="251"/>
      <c r="D9" s="251"/>
      <c r="E9" s="235">
        <f>E10+E18+E21+E27+E31</f>
        <v>374214</v>
      </c>
      <c r="F9" s="235">
        <f>F10+F18+F21+F27+F31</f>
        <v>241189</v>
      </c>
      <c r="G9" s="230">
        <f>F9/E9*100</f>
        <v>64.5</v>
      </c>
    </row>
    <row r="10" spans="1:8" ht="16.5" customHeight="1">
      <c r="A10" s="261" t="s">
        <v>630</v>
      </c>
      <c r="B10" s="280" t="s">
        <v>629</v>
      </c>
      <c r="C10" s="280"/>
      <c r="D10" s="280"/>
      <c r="E10" s="265">
        <f>E11</f>
        <v>315700</v>
      </c>
      <c r="F10" s="265">
        <f>F11</f>
        <v>197920</v>
      </c>
      <c r="G10" s="230">
        <f>F10/E10*100</f>
        <v>62.7</v>
      </c>
      <c r="H10" s="284"/>
    </row>
    <row r="11" spans="1:7" ht="17.25" customHeight="1">
      <c r="A11" s="261" t="s">
        <v>628</v>
      </c>
      <c r="B11" s="283" t="s">
        <v>627</v>
      </c>
      <c r="C11" s="282"/>
      <c r="D11" s="281"/>
      <c r="E11" s="253">
        <f>E12+E13+E14+E15+E16</f>
        <v>315700</v>
      </c>
      <c r="F11" s="253">
        <f>F12+F13+F14+F15+F16+F17</f>
        <v>197920</v>
      </c>
      <c r="G11" s="230">
        <f>F11/E11*100</f>
        <v>62.7</v>
      </c>
    </row>
    <row r="12" spans="1:7" ht="51" customHeight="1">
      <c r="A12" s="250" t="s">
        <v>626</v>
      </c>
      <c r="B12" s="279" t="s">
        <v>625</v>
      </c>
      <c r="C12" s="278"/>
      <c r="D12" s="277"/>
      <c r="E12" s="253">
        <v>190</v>
      </c>
      <c r="F12" s="231">
        <v>69</v>
      </c>
      <c r="G12" s="230">
        <f>F12/E12*100</f>
        <v>36.3</v>
      </c>
    </row>
    <row r="13" spans="1:7" ht="80.25" customHeight="1">
      <c r="A13" s="250" t="s">
        <v>624</v>
      </c>
      <c r="B13" s="279" t="s">
        <v>623</v>
      </c>
      <c r="C13" s="278"/>
      <c r="D13" s="277"/>
      <c r="E13" s="253">
        <v>312200</v>
      </c>
      <c r="F13" s="231">
        <v>196472</v>
      </c>
      <c r="G13" s="230">
        <f>F13/E13*100</f>
        <v>62.9</v>
      </c>
    </row>
    <row r="14" spans="1:7" ht="78.75" customHeight="1">
      <c r="A14" s="250" t="s">
        <v>622</v>
      </c>
      <c r="B14" s="279" t="s">
        <v>621</v>
      </c>
      <c r="C14" s="278"/>
      <c r="D14" s="277"/>
      <c r="E14" s="253">
        <v>2060</v>
      </c>
      <c r="F14" s="220">
        <v>1206</v>
      </c>
      <c r="G14" s="230">
        <f>F14/E14*100</f>
        <v>58.5</v>
      </c>
    </row>
    <row r="15" spans="1:7" ht="39" customHeight="1">
      <c r="A15" s="250" t="s">
        <v>620</v>
      </c>
      <c r="B15" s="279" t="s">
        <v>619</v>
      </c>
      <c r="C15" s="278"/>
      <c r="D15" s="277"/>
      <c r="E15" s="253">
        <v>380</v>
      </c>
      <c r="F15" s="231">
        <v>128</v>
      </c>
      <c r="G15" s="230">
        <f>F15/E15*100</f>
        <v>33.7</v>
      </c>
    </row>
    <row r="16" spans="1:7" ht="76.5" customHeight="1">
      <c r="A16" s="250" t="s">
        <v>618</v>
      </c>
      <c r="B16" s="279" t="s">
        <v>617</v>
      </c>
      <c r="C16" s="278"/>
      <c r="D16" s="277"/>
      <c r="E16" s="253">
        <v>870</v>
      </c>
      <c r="F16" s="231">
        <v>29</v>
      </c>
      <c r="G16" s="230">
        <f>F16/E16*100</f>
        <v>3.3</v>
      </c>
    </row>
    <row r="17" spans="1:7" ht="92.25" customHeight="1">
      <c r="A17" s="250" t="s">
        <v>616</v>
      </c>
      <c r="B17" s="279" t="s">
        <v>615</v>
      </c>
      <c r="C17" s="278"/>
      <c r="D17" s="277"/>
      <c r="E17" s="253"/>
      <c r="F17" s="220">
        <v>16</v>
      </c>
      <c r="G17" s="230">
        <v>0</v>
      </c>
    </row>
    <row r="18" spans="1:7" ht="17.25" customHeight="1">
      <c r="A18" s="261" t="s">
        <v>614</v>
      </c>
      <c r="B18" s="280" t="s">
        <v>613</v>
      </c>
      <c r="C18" s="280"/>
      <c r="D18" s="280"/>
      <c r="E18" s="265">
        <f>E19+E20</f>
        <v>35298</v>
      </c>
      <c r="F18" s="265">
        <f>F19+F20</f>
        <v>25071</v>
      </c>
      <c r="G18" s="230">
        <f>F18/E18*100</f>
        <v>71</v>
      </c>
    </row>
    <row r="19" spans="1:7" ht="29.25" customHeight="1">
      <c r="A19" s="250" t="s">
        <v>612</v>
      </c>
      <c r="B19" s="275" t="s">
        <v>611</v>
      </c>
      <c r="C19" s="275"/>
      <c r="D19" s="275"/>
      <c r="E19" s="253">
        <v>35260</v>
      </c>
      <c r="F19" s="220">
        <v>25054</v>
      </c>
      <c r="G19" s="230">
        <f>F19/E19*100</f>
        <v>71.1</v>
      </c>
    </row>
    <row r="20" spans="1:7" ht="17.25" customHeight="1">
      <c r="A20" s="261" t="s">
        <v>610</v>
      </c>
      <c r="B20" s="260" t="s">
        <v>609</v>
      </c>
      <c r="C20" s="272"/>
      <c r="D20" s="271"/>
      <c r="E20" s="253">
        <v>38</v>
      </c>
      <c r="F20" s="220">
        <v>17</v>
      </c>
      <c r="G20" s="230">
        <f>F20/E20*100</f>
        <v>44.7</v>
      </c>
    </row>
    <row r="21" spans="1:7" ht="16.5" customHeight="1">
      <c r="A21" s="250" t="s">
        <v>608</v>
      </c>
      <c r="B21" s="266" t="s">
        <v>607</v>
      </c>
      <c r="C21" s="266"/>
      <c r="D21" s="266"/>
      <c r="E21" s="265">
        <f>E22+E23+E24</f>
        <v>14341</v>
      </c>
      <c r="F21" s="265">
        <f>F22+F23+F24</f>
        <v>11162</v>
      </c>
      <c r="G21" s="230">
        <f>F21/E21*100</f>
        <v>77.8</v>
      </c>
    </row>
    <row r="22" spans="1:7" ht="39.75" customHeight="1">
      <c r="A22" s="246" t="s">
        <v>606</v>
      </c>
      <c r="B22" s="279" t="s">
        <v>605</v>
      </c>
      <c r="C22" s="278"/>
      <c r="D22" s="277"/>
      <c r="E22" s="220">
        <v>5800</v>
      </c>
      <c r="F22" s="220">
        <v>3862</v>
      </c>
      <c r="G22" s="230">
        <f>F22/E22*100</f>
        <v>66.6</v>
      </c>
    </row>
    <row r="23" spans="1:7" ht="15" customHeight="1">
      <c r="A23" s="261" t="s">
        <v>604</v>
      </c>
      <c r="B23" s="260" t="s">
        <v>603</v>
      </c>
      <c r="C23" s="272"/>
      <c r="D23" s="271"/>
      <c r="E23" s="253">
        <v>200</v>
      </c>
      <c r="F23" s="220">
        <v>251</v>
      </c>
      <c r="G23" s="230">
        <f>F23/E23*100</f>
        <v>125.5</v>
      </c>
    </row>
    <row r="24" spans="1:7" ht="15" customHeight="1">
      <c r="A24" s="261" t="s">
        <v>602</v>
      </c>
      <c r="B24" s="276" t="s">
        <v>601</v>
      </c>
      <c r="C24" s="276"/>
      <c r="D24" s="276"/>
      <c r="E24" s="253">
        <f>E25+E26</f>
        <v>8341</v>
      </c>
      <c r="F24" s="253">
        <v>7049</v>
      </c>
      <c r="G24" s="230">
        <f>F24/E24*100</f>
        <v>84.5</v>
      </c>
    </row>
    <row r="25" spans="1:7" ht="54" customHeight="1">
      <c r="A25" s="250" t="s">
        <v>600</v>
      </c>
      <c r="B25" s="275" t="s">
        <v>599</v>
      </c>
      <c r="C25" s="275"/>
      <c r="D25" s="275"/>
      <c r="E25" s="253">
        <v>606</v>
      </c>
      <c r="F25" s="220">
        <v>1114</v>
      </c>
      <c r="G25" s="230">
        <f>F25/E25*100</f>
        <v>183.8</v>
      </c>
    </row>
    <row r="26" spans="1:7" ht="55.5" customHeight="1">
      <c r="A26" s="250" t="s">
        <v>598</v>
      </c>
      <c r="B26" s="275" t="s">
        <v>597</v>
      </c>
      <c r="C26" s="275"/>
      <c r="D26" s="275"/>
      <c r="E26" s="253">
        <v>7735</v>
      </c>
      <c r="F26" s="220">
        <v>5935</v>
      </c>
      <c r="G26" s="230">
        <f>F26/E26*100</f>
        <v>76.7</v>
      </c>
    </row>
    <row r="27" spans="1:7" ht="19.5" customHeight="1">
      <c r="A27" s="261" t="s">
        <v>596</v>
      </c>
      <c r="B27" s="264" t="s">
        <v>595</v>
      </c>
      <c r="C27" s="263"/>
      <c r="D27" s="262"/>
      <c r="E27" s="254">
        <f>E28+E29+E30</f>
        <v>8850</v>
      </c>
      <c r="F27" s="254">
        <f>F28+F29+F30</f>
        <v>6851</v>
      </c>
      <c r="G27" s="230">
        <f>F27/E27*100</f>
        <v>77.4</v>
      </c>
    </row>
    <row r="28" spans="1:7" ht="40.5" customHeight="1">
      <c r="A28" s="250" t="s">
        <v>594</v>
      </c>
      <c r="B28" s="241" t="s">
        <v>593</v>
      </c>
      <c r="C28" s="240"/>
      <c r="D28" s="239"/>
      <c r="E28" s="253">
        <v>4000</v>
      </c>
      <c r="F28" s="220">
        <v>4081</v>
      </c>
      <c r="G28" s="230">
        <f>F28/E28*100</f>
        <v>102</v>
      </c>
    </row>
    <row r="29" spans="1:7" ht="25.5" customHeight="1">
      <c r="A29" s="250" t="s">
        <v>592</v>
      </c>
      <c r="B29" s="241" t="s">
        <v>591</v>
      </c>
      <c r="C29" s="240"/>
      <c r="D29" s="239"/>
      <c r="E29" s="253">
        <v>50</v>
      </c>
      <c r="F29" s="220">
        <v>23</v>
      </c>
      <c r="G29" s="230">
        <f>F29/E29*100</f>
        <v>46</v>
      </c>
    </row>
    <row r="30" spans="1:7" ht="77.25" customHeight="1">
      <c r="A30" s="250" t="s">
        <v>590</v>
      </c>
      <c r="B30" s="241" t="s">
        <v>589</v>
      </c>
      <c r="C30" s="240"/>
      <c r="D30" s="239"/>
      <c r="E30" s="253">
        <v>4800</v>
      </c>
      <c r="F30" s="220">
        <v>2747</v>
      </c>
      <c r="G30" s="230">
        <f>F30/E30*100</f>
        <v>57.2</v>
      </c>
    </row>
    <row r="31" spans="1:7" ht="27" customHeight="1">
      <c r="A31" s="250" t="s">
        <v>588</v>
      </c>
      <c r="B31" s="257" t="s">
        <v>587</v>
      </c>
      <c r="C31" s="256"/>
      <c r="D31" s="255"/>
      <c r="E31" s="254">
        <f>E32+E33</f>
        <v>25</v>
      </c>
      <c r="F31" s="254">
        <f>F32+F33+F34</f>
        <v>185</v>
      </c>
      <c r="G31" s="230" t="s">
        <v>586</v>
      </c>
    </row>
    <row r="32" spans="1:7" ht="15" customHeight="1">
      <c r="A32" s="261" t="s">
        <v>585</v>
      </c>
      <c r="B32" s="260" t="s">
        <v>584</v>
      </c>
      <c r="C32" s="272"/>
      <c r="D32" s="271"/>
      <c r="E32" s="253">
        <v>0</v>
      </c>
      <c r="F32" s="220">
        <v>10</v>
      </c>
      <c r="G32" s="230">
        <v>0</v>
      </c>
    </row>
    <row r="33" spans="1:7" ht="25.5" customHeight="1">
      <c r="A33" s="250" t="s">
        <v>583</v>
      </c>
      <c r="B33" s="241" t="s">
        <v>582</v>
      </c>
      <c r="C33" s="240"/>
      <c r="D33" s="239"/>
      <c r="E33" s="253">
        <v>25</v>
      </c>
      <c r="F33" s="220">
        <v>25</v>
      </c>
      <c r="G33" s="230">
        <f>F33/E33*100</f>
        <v>100</v>
      </c>
    </row>
    <row r="34" spans="1:7" ht="24.75" customHeight="1">
      <c r="A34" s="250"/>
      <c r="B34" s="241" t="s">
        <v>581</v>
      </c>
      <c r="C34" s="240"/>
      <c r="D34" s="239"/>
      <c r="E34" s="253"/>
      <c r="F34" s="220">
        <v>150</v>
      </c>
      <c r="G34" s="230">
        <v>0</v>
      </c>
    </row>
    <row r="35" spans="1:7" ht="12.75" customHeight="1">
      <c r="A35" s="274"/>
      <c r="B35" s="249" t="s">
        <v>580</v>
      </c>
      <c r="C35" s="249"/>
      <c r="D35" s="249"/>
      <c r="E35" s="235">
        <f>E36+E42+E44+E46+E51+E66+E68</f>
        <v>78863</v>
      </c>
      <c r="F35" s="235">
        <f>F36+F42+F44+F46+F51+F66+F68</f>
        <v>46431</v>
      </c>
      <c r="G35" s="230">
        <f>F35/E35*100</f>
        <v>58.9</v>
      </c>
    </row>
    <row r="36" spans="1:7" ht="41.25" customHeight="1">
      <c r="A36" s="250" t="s">
        <v>579</v>
      </c>
      <c r="B36" s="266" t="s">
        <v>578</v>
      </c>
      <c r="C36" s="266"/>
      <c r="D36" s="266"/>
      <c r="E36" s="265">
        <f>E37+E38+E39+E40+E41</f>
        <v>62794</v>
      </c>
      <c r="F36" s="265">
        <f>F37+F38+F39+F40+F41</f>
        <v>35988</v>
      </c>
      <c r="G36" s="230">
        <f>F36/E36*100</f>
        <v>57.3</v>
      </c>
    </row>
    <row r="37" spans="1:7" ht="39.75" customHeight="1" hidden="1">
      <c r="A37" s="250" t="s">
        <v>577</v>
      </c>
      <c r="B37" s="241" t="s">
        <v>576</v>
      </c>
      <c r="C37" s="240"/>
      <c r="D37" s="239"/>
      <c r="E37" s="220">
        <v>0</v>
      </c>
      <c r="F37" s="220"/>
      <c r="G37" s="230" t="e">
        <f>F37/E37*100</f>
        <v>#DIV/0!</v>
      </c>
    </row>
    <row r="38" spans="1:7" ht="63.75" customHeight="1">
      <c r="A38" s="246" t="s">
        <v>575</v>
      </c>
      <c r="B38" s="273" t="s">
        <v>574</v>
      </c>
      <c r="C38" s="273"/>
      <c r="D38" s="273"/>
      <c r="E38" s="253">
        <v>5100</v>
      </c>
      <c r="F38" s="220">
        <v>5098</v>
      </c>
      <c r="G38" s="230">
        <f>F38/E38*100</f>
        <v>100</v>
      </c>
    </row>
    <row r="39" spans="1:7" ht="66.75" customHeight="1">
      <c r="A39" s="246" t="s">
        <v>573</v>
      </c>
      <c r="B39" s="273" t="s">
        <v>572</v>
      </c>
      <c r="C39" s="273"/>
      <c r="D39" s="273"/>
      <c r="E39" s="253">
        <v>400</v>
      </c>
      <c r="F39" s="220">
        <v>27</v>
      </c>
      <c r="G39" s="230">
        <f>F39/E39*100</f>
        <v>6.8</v>
      </c>
    </row>
    <row r="40" spans="1:7" ht="55.5" customHeight="1">
      <c r="A40" s="246" t="s">
        <v>571</v>
      </c>
      <c r="B40" s="241" t="s">
        <v>570</v>
      </c>
      <c r="C40" s="240"/>
      <c r="D40" s="239"/>
      <c r="E40" s="221">
        <v>793</v>
      </c>
      <c r="F40" s="220">
        <v>255</v>
      </c>
      <c r="G40" s="230">
        <f>F40/E40*100</f>
        <v>32.2</v>
      </c>
    </row>
    <row r="41" spans="1:7" ht="67.5" customHeight="1">
      <c r="A41" s="250" t="s">
        <v>569</v>
      </c>
      <c r="B41" s="241" t="s">
        <v>568</v>
      </c>
      <c r="C41" s="240"/>
      <c r="D41" s="239"/>
      <c r="E41" s="253">
        <v>56501</v>
      </c>
      <c r="F41" s="220">
        <v>30608</v>
      </c>
      <c r="G41" s="230">
        <f>F41/E41*100</f>
        <v>54.2</v>
      </c>
    </row>
    <row r="42" spans="1:7" ht="27.75" customHeight="1">
      <c r="A42" s="250" t="s">
        <v>567</v>
      </c>
      <c r="B42" s="266" t="s">
        <v>566</v>
      </c>
      <c r="C42" s="266"/>
      <c r="D42" s="266"/>
      <c r="E42" s="254">
        <f>E43</f>
        <v>1900</v>
      </c>
      <c r="F42" s="254">
        <f>F43</f>
        <v>1500</v>
      </c>
      <c r="G42" s="230">
        <f>F42/E42*100</f>
        <v>78.9</v>
      </c>
    </row>
    <row r="43" spans="1:7" ht="19.5" customHeight="1">
      <c r="A43" s="261" t="s">
        <v>565</v>
      </c>
      <c r="B43" s="260" t="s">
        <v>564</v>
      </c>
      <c r="C43" s="272"/>
      <c r="D43" s="271"/>
      <c r="E43" s="253">
        <v>1900</v>
      </c>
      <c r="F43" s="220">
        <v>1500</v>
      </c>
      <c r="G43" s="230">
        <f>F43/E43*100</f>
        <v>78.9</v>
      </c>
    </row>
    <row r="44" spans="1:7" ht="24" customHeight="1">
      <c r="A44" s="250" t="s">
        <v>563</v>
      </c>
      <c r="B44" s="257" t="s">
        <v>562</v>
      </c>
      <c r="C44" s="256"/>
      <c r="D44" s="255"/>
      <c r="E44" s="254">
        <f>E45</f>
        <v>300</v>
      </c>
      <c r="F44" s="254">
        <f>F45</f>
        <v>250</v>
      </c>
      <c r="G44" s="230">
        <f>F44/E44*100</f>
        <v>83.3</v>
      </c>
    </row>
    <row r="45" spans="1:7" ht="41.25" customHeight="1">
      <c r="A45" s="250" t="s">
        <v>561</v>
      </c>
      <c r="B45" s="241" t="s">
        <v>560</v>
      </c>
      <c r="C45" s="240"/>
      <c r="D45" s="239"/>
      <c r="E45" s="253">
        <v>300</v>
      </c>
      <c r="F45" s="220">
        <v>250</v>
      </c>
      <c r="G45" s="230">
        <f>F45/E45*100</f>
        <v>83.3</v>
      </c>
    </row>
    <row r="46" spans="1:7" ht="26.25" customHeight="1">
      <c r="A46" s="250" t="s">
        <v>559</v>
      </c>
      <c r="B46" s="270" t="s">
        <v>558</v>
      </c>
      <c r="C46" s="269"/>
      <c r="D46" s="268"/>
      <c r="E46" s="254">
        <f>E48+E49+E50+E47</f>
        <v>4400</v>
      </c>
      <c r="F46" s="254">
        <f>F48+F49+F50+F47</f>
        <v>3842</v>
      </c>
      <c r="G46" s="230">
        <f>F46/E46*100</f>
        <v>87.3</v>
      </c>
    </row>
    <row r="47" spans="1:7" ht="80.25" customHeight="1">
      <c r="A47" s="250" t="s">
        <v>557</v>
      </c>
      <c r="B47" s="241" t="s">
        <v>556</v>
      </c>
      <c r="C47" s="240"/>
      <c r="D47" s="239"/>
      <c r="E47" s="254">
        <v>100</v>
      </c>
      <c r="F47" s="220">
        <v>65</v>
      </c>
      <c r="G47" s="230">
        <f>F47/E47*100</f>
        <v>65</v>
      </c>
    </row>
    <row r="48" spans="1:7" ht="76.5" customHeight="1">
      <c r="A48" s="250" t="s">
        <v>555</v>
      </c>
      <c r="B48" s="241" t="s">
        <v>554</v>
      </c>
      <c r="C48" s="240"/>
      <c r="D48" s="239"/>
      <c r="E48" s="253">
        <v>2900</v>
      </c>
      <c r="F48" s="220">
        <v>1147</v>
      </c>
      <c r="G48" s="230">
        <f>F48/E48*100</f>
        <v>39.6</v>
      </c>
    </row>
    <row r="49" spans="1:7" ht="40.5" customHeight="1">
      <c r="A49" s="250" t="s">
        <v>553</v>
      </c>
      <c r="B49" s="241" t="s">
        <v>552</v>
      </c>
      <c r="C49" s="240"/>
      <c r="D49" s="239"/>
      <c r="E49" s="253">
        <v>1000</v>
      </c>
      <c r="F49" s="220">
        <v>1068</v>
      </c>
      <c r="G49" s="230">
        <f>F49/E49*100</f>
        <v>106.8</v>
      </c>
    </row>
    <row r="50" spans="1:7" ht="39.75" customHeight="1">
      <c r="A50" s="250" t="s">
        <v>551</v>
      </c>
      <c r="B50" s="241" t="s">
        <v>550</v>
      </c>
      <c r="C50" s="240"/>
      <c r="D50" s="239"/>
      <c r="E50" s="253">
        <v>400</v>
      </c>
      <c r="F50" s="220">
        <v>1562</v>
      </c>
      <c r="G50" s="267" t="s">
        <v>549</v>
      </c>
    </row>
    <row r="51" spans="1:7" ht="15" customHeight="1">
      <c r="A51" s="250" t="s">
        <v>548</v>
      </c>
      <c r="B51" s="266" t="s">
        <v>547</v>
      </c>
      <c r="C51" s="266"/>
      <c r="D51" s="266"/>
      <c r="E51" s="265">
        <f>E52+E53+E54+E55+E56+E57+E61+E62+E63+E64+E65</f>
        <v>10016</v>
      </c>
      <c r="F51" s="265">
        <f>F52+F53+F54+F55+F56+F57+F61+F62+F63+F64+F65</f>
        <v>5381</v>
      </c>
      <c r="G51" s="230">
        <f>F51/E51*100</f>
        <v>53.7</v>
      </c>
    </row>
    <row r="52" spans="1:7" ht="48.75" customHeight="1">
      <c r="A52" s="250" t="s">
        <v>546</v>
      </c>
      <c r="B52" s="241" t="s">
        <v>545</v>
      </c>
      <c r="C52" s="240"/>
      <c r="D52" s="239"/>
      <c r="E52" s="220">
        <v>200</v>
      </c>
      <c r="F52" s="220">
        <v>13</v>
      </c>
      <c r="G52" s="230">
        <f>F52/E52*100</f>
        <v>6.5</v>
      </c>
    </row>
    <row r="53" spans="1:7" ht="41.25" customHeight="1">
      <c r="A53" s="250" t="s">
        <v>544</v>
      </c>
      <c r="B53" s="241" t="s">
        <v>543</v>
      </c>
      <c r="C53" s="240"/>
      <c r="D53" s="239"/>
      <c r="E53" s="220">
        <v>20</v>
      </c>
      <c r="F53" s="220">
        <v>10</v>
      </c>
      <c r="G53" s="230">
        <f>F53/E53*100</f>
        <v>50</v>
      </c>
    </row>
    <row r="54" spans="1:7" ht="54" customHeight="1">
      <c r="A54" s="250" t="s">
        <v>542</v>
      </c>
      <c r="B54" s="241" t="s">
        <v>541</v>
      </c>
      <c r="C54" s="240"/>
      <c r="D54" s="239"/>
      <c r="E54" s="220">
        <v>910</v>
      </c>
      <c r="F54" s="220">
        <v>223</v>
      </c>
      <c r="G54" s="230">
        <f>F54/E54*100</f>
        <v>24.5</v>
      </c>
    </row>
    <row r="55" spans="1:7" ht="51.75" customHeight="1">
      <c r="A55" s="250" t="s">
        <v>540</v>
      </c>
      <c r="B55" s="241" t="s">
        <v>539</v>
      </c>
      <c r="C55" s="240"/>
      <c r="D55" s="239"/>
      <c r="E55" s="220">
        <v>580</v>
      </c>
      <c r="F55" s="220">
        <v>67</v>
      </c>
      <c r="G55" s="230">
        <f>F55/E55*100</f>
        <v>11.6</v>
      </c>
    </row>
    <row r="56" spans="1:7" ht="51" customHeight="1">
      <c r="A56" s="250" t="s">
        <v>538</v>
      </c>
      <c r="B56" s="241" t="s">
        <v>537</v>
      </c>
      <c r="C56" s="240"/>
      <c r="D56" s="239"/>
      <c r="E56" s="220">
        <v>740</v>
      </c>
      <c r="F56" s="220">
        <v>332</v>
      </c>
      <c r="G56" s="230">
        <f>F56/E56*100</f>
        <v>44.9</v>
      </c>
    </row>
    <row r="57" spans="1:7" ht="80.25" customHeight="1">
      <c r="A57" s="250" t="s">
        <v>536</v>
      </c>
      <c r="B57" s="241" t="s">
        <v>535</v>
      </c>
      <c r="C57" s="240"/>
      <c r="D57" s="239"/>
      <c r="E57" s="220">
        <f>E59+E60</f>
        <v>66</v>
      </c>
      <c r="F57" s="220">
        <f>F59+F60+F58</f>
        <v>107</v>
      </c>
      <c r="G57" s="230">
        <f>F57/E57*100</f>
        <v>162.1</v>
      </c>
    </row>
    <row r="58" spans="1:7" ht="38.25" customHeight="1">
      <c r="A58" s="250" t="s">
        <v>534</v>
      </c>
      <c r="B58" s="241" t="s">
        <v>533</v>
      </c>
      <c r="C58" s="240"/>
      <c r="D58" s="239"/>
      <c r="E58" s="220"/>
      <c r="F58" s="220">
        <v>12</v>
      </c>
      <c r="G58" s="230"/>
    </row>
    <row r="59" spans="1:7" ht="27" customHeight="1">
      <c r="A59" s="250" t="s">
        <v>532</v>
      </c>
      <c r="B59" s="241" t="s">
        <v>531</v>
      </c>
      <c r="C59" s="240"/>
      <c r="D59" s="239"/>
      <c r="E59" s="220">
        <v>20</v>
      </c>
      <c r="F59" s="220">
        <v>11</v>
      </c>
      <c r="G59" s="230">
        <f>F59/E59*100</f>
        <v>55</v>
      </c>
    </row>
    <row r="60" spans="1:7" ht="26.25" customHeight="1">
      <c r="A60" s="250" t="s">
        <v>530</v>
      </c>
      <c r="B60" s="241" t="s">
        <v>529</v>
      </c>
      <c r="C60" s="240"/>
      <c r="D60" s="239"/>
      <c r="E60" s="220">
        <v>46</v>
      </c>
      <c r="F60" s="220">
        <v>84</v>
      </c>
      <c r="G60" s="230">
        <f>F60/E60*100</f>
        <v>182.6</v>
      </c>
    </row>
    <row r="61" spans="1:7" ht="52.5" customHeight="1">
      <c r="A61" s="250" t="s">
        <v>528</v>
      </c>
      <c r="B61" s="241" t="s">
        <v>527</v>
      </c>
      <c r="C61" s="240"/>
      <c r="D61" s="239"/>
      <c r="E61" s="220">
        <v>1010</v>
      </c>
      <c r="F61" s="220">
        <v>249</v>
      </c>
      <c r="G61" s="230">
        <f>F61/E61*100</f>
        <v>24.7</v>
      </c>
    </row>
    <row r="62" spans="1:7" ht="29.25" customHeight="1">
      <c r="A62" s="250" t="s">
        <v>526</v>
      </c>
      <c r="B62" s="241" t="s">
        <v>525</v>
      </c>
      <c r="C62" s="240"/>
      <c r="D62" s="239"/>
      <c r="E62" s="220">
        <v>4390</v>
      </c>
      <c r="F62" s="220">
        <v>2695</v>
      </c>
      <c r="G62" s="230">
        <v>0</v>
      </c>
    </row>
    <row r="63" spans="1:7" ht="45" customHeight="1">
      <c r="A63" s="250" t="s">
        <v>524</v>
      </c>
      <c r="B63" s="241" t="s">
        <v>523</v>
      </c>
      <c r="C63" s="240"/>
      <c r="D63" s="239"/>
      <c r="E63" s="220">
        <v>0</v>
      </c>
      <c r="F63" s="220">
        <v>40</v>
      </c>
      <c r="G63" s="230" t="s">
        <v>522</v>
      </c>
    </row>
    <row r="64" spans="1:7" ht="51" customHeight="1">
      <c r="A64" s="250" t="s">
        <v>521</v>
      </c>
      <c r="B64" s="241" t="s">
        <v>520</v>
      </c>
      <c r="C64" s="240"/>
      <c r="D64" s="239"/>
      <c r="E64" s="220">
        <v>16</v>
      </c>
      <c r="F64" s="220">
        <v>126</v>
      </c>
      <c r="G64" s="230">
        <f>F64/E64*100</f>
        <v>787.5</v>
      </c>
    </row>
    <row r="65" spans="1:7" ht="38.25" customHeight="1">
      <c r="A65" s="250" t="s">
        <v>519</v>
      </c>
      <c r="B65" s="241" t="s">
        <v>518</v>
      </c>
      <c r="C65" s="240"/>
      <c r="D65" s="239"/>
      <c r="E65" s="220">
        <v>2084</v>
      </c>
      <c r="F65" s="220">
        <v>1519</v>
      </c>
      <c r="G65" s="230">
        <v>0</v>
      </c>
    </row>
    <row r="66" spans="1:7" ht="15.75" customHeight="1">
      <c r="A66" s="261" t="s">
        <v>517</v>
      </c>
      <c r="B66" s="264" t="s">
        <v>516</v>
      </c>
      <c r="C66" s="263"/>
      <c r="D66" s="262"/>
      <c r="E66" s="254">
        <f>+E67</f>
        <v>0</v>
      </c>
      <c r="F66" s="254">
        <f>+F67</f>
        <v>17</v>
      </c>
      <c r="G66" s="230">
        <v>0</v>
      </c>
    </row>
    <row r="67" spans="1:7" ht="14.25" customHeight="1">
      <c r="A67" s="261" t="s">
        <v>515</v>
      </c>
      <c r="B67" s="260" t="s">
        <v>514</v>
      </c>
      <c r="C67" s="259"/>
      <c r="D67" s="258"/>
      <c r="E67" s="253">
        <v>0</v>
      </c>
      <c r="F67" s="220">
        <v>17</v>
      </c>
      <c r="G67" s="230"/>
    </row>
    <row r="68" spans="1:7" ht="29.25" customHeight="1">
      <c r="A68" s="250" t="s">
        <v>513</v>
      </c>
      <c r="B68" s="257" t="s">
        <v>512</v>
      </c>
      <c r="C68" s="256"/>
      <c r="D68" s="255"/>
      <c r="E68" s="254">
        <f>E69</f>
        <v>-547</v>
      </c>
      <c r="F68" s="254">
        <f>F69</f>
        <v>-547</v>
      </c>
      <c r="G68" s="230">
        <f>F68/E68*100</f>
        <v>100</v>
      </c>
    </row>
    <row r="69" spans="1:7" ht="24.75" customHeight="1">
      <c r="A69" s="250" t="s">
        <v>511</v>
      </c>
      <c r="B69" s="241" t="s">
        <v>510</v>
      </c>
      <c r="C69" s="240"/>
      <c r="D69" s="239"/>
      <c r="E69" s="253">
        <v>-547</v>
      </c>
      <c r="F69" s="220">
        <v>-547</v>
      </c>
      <c r="G69" s="230">
        <f>F69/E69*100</f>
        <v>100</v>
      </c>
    </row>
    <row r="70" spans="1:7" ht="16.5" customHeight="1">
      <c r="A70" s="252"/>
      <c r="B70" s="251" t="s">
        <v>509</v>
      </c>
      <c r="C70" s="251"/>
      <c r="D70" s="251"/>
      <c r="E70" s="235">
        <f>E35+E9</f>
        <v>453077</v>
      </c>
      <c r="F70" s="235">
        <f>F35+F9</f>
        <v>287620</v>
      </c>
      <c r="G70" s="216">
        <f>F70/E70*100</f>
        <v>63.5</v>
      </c>
    </row>
    <row r="71" spans="1:7" ht="18.75" customHeight="1">
      <c r="A71" s="250" t="s">
        <v>508</v>
      </c>
      <c r="B71" s="249" t="s">
        <v>507</v>
      </c>
      <c r="C71" s="249"/>
      <c r="D71" s="249"/>
      <c r="E71" s="235">
        <f>E72+E73+E74+E75+E76+E91+E105</f>
        <v>433698</v>
      </c>
      <c r="F71" s="235">
        <f>F72+F73+F74+F75+F76+F91+F105</f>
        <v>367362</v>
      </c>
      <c r="G71" s="216">
        <f>F71/E71*100</f>
        <v>84.7</v>
      </c>
    </row>
    <row r="72" spans="1:7" ht="28.5" customHeight="1">
      <c r="A72" s="246" t="s">
        <v>506</v>
      </c>
      <c r="B72" s="241" t="s">
        <v>505</v>
      </c>
      <c r="C72" s="240"/>
      <c r="D72" s="239"/>
      <c r="E72" s="220">
        <v>8455</v>
      </c>
      <c r="F72" s="231">
        <v>6767</v>
      </c>
      <c r="G72" s="230">
        <f>F72/E72*100</f>
        <v>80</v>
      </c>
    </row>
    <row r="73" spans="1:7" ht="28.5" customHeight="1">
      <c r="A73" s="246" t="s">
        <v>506</v>
      </c>
      <c r="B73" s="241" t="s">
        <v>505</v>
      </c>
      <c r="C73" s="240"/>
      <c r="D73" s="239"/>
      <c r="E73" s="220">
        <v>1940</v>
      </c>
      <c r="F73" s="220">
        <v>1940</v>
      </c>
      <c r="G73" s="230">
        <f>F73/E73*100</f>
        <v>100</v>
      </c>
    </row>
    <row r="74" spans="1:7" ht="26.25" customHeight="1">
      <c r="A74" s="246" t="s">
        <v>504</v>
      </c>
      <c r="B74" s="241" t="s">
        <v>503</v>
      </c>
      <c r="C74" s="240"/>
      <c r="D74" s="239"/>
      <c r="E74" s="220">
        <v>23045</v>
      </c>
      <c r="F74" s="220">
        <v>18434</v>
      </c>
      <c r="G74" s="230">
        <f>F74/E74*100</f>
        <v>80</v>
      </c>
    </row>
    <row r="75" spans="1:7" ht="27.75" customHeight="1">
      <c r="A75" s="246" t="s">
        <v>502</v>
      </c>
      <c r="B75" s="241" t="s">
        <v>501</v>
      </c>
      <c r="C75" s="240"/>
      <c r="D75" s="239"/>
      <c r="E75" s="220">
        <v>12589</v>
      </c>
      <c r="F75" s="220">
        <v>12589</v>
      </c>
      <c r="G75" s="216">
        <f>F75/E75*100</f>
        <v>100</v>
      </c>
    </row>
    <row r="76" spans="1:7" ht="15" customHeight="1">
      <c r="A76" s="242"/>
      <c r="B76" s="238" t="s">
        <v>500</v>
      </c>
      <c r="C76" s="237"/>
      <c r="D76" s="236"/>
      <c r="E76" s="235">
        <f>E77+E78+E81+E80+E85+E79+E82+E83+E84</f>
        <v>185870</v>
      </c>
      <c r="F76" s="235">
        <f>F77+F80+F85+F79+F82+F83+F84+F78</f>
        <v>174304</v>
      </c>
      <c r="G76" s="216">
        <f>F76/E76*100</f>
        <v>93.8</v>
      </c>
    </row>
    <row r="77" spans="1:7" ht="41.25" customHeight="1">
      <c r="A77" s="242" t="s">
        <v>498</v>
      </c>
      <c r="B77" s="241" t="s">
        <v>499</v>
      </c>
      <c r="C77" s="248"/>
      <c r="D77" s="247"/>
      <c r="E77" s="220">
        <v>2112</v>
      </c>
      <c r="F77" s="220">
        <v>2112</v>
      </c>
      <c r="G77" s="230">
        <f>F77/E77*100</f>
        <v>100</v>
      </c>
    </row>
    <row r="78" spans="1:7" ht="29.25" customHeight="1">
      <c r="A78" s="242" t="s">
        <v>498</v>
      </c>
      <c r="B78" s="241" t="s">
        <v>497</v>
      </c>
      <c r="C78" s="240"/>
      <c r="D78" s="239"/>
      <c r="E78" s="220">
        <v>2055</v>
      </c>
      <c r="F78" s="220">
        <v>2055</v>
      </c>
      <c r="G78" s="230">
        <f>F78/E78*100</f>
        <v>100</v>
      </c>
    </row>
    <row r="79" spans="1:7" ht="36.75" customHeight="1">
      <c r="A79" s="242" t="s">
        <v>495</v>
      </c>
      <c r="B79" s="241" t="s">
        <v>496</v>
      </c>
      <c r="C79" s="248"/>
      <c r="D79" s="247"/>
      <c r="E79" s="220">
        <v>3895</v>
      </c>
      <c r="F79" s="231">
        <v>2727</v>
      </c>
      <c r="G79" s="230">
        <f>F79/E79*100</f>
        <v>70</v>
      </c>
    </row>
    <row r="80" spans="1:7" ht="39.75" customHeight="1">
      <c r="A80" s="242" t="s">
        <v>495</v>
      </c>
      <c r="B80" s="241" t="s">
        <v>494</v>
      </c>
      <c r="C80" s="248"/>
      <c r="D80" s="247"/>
      <c r="E80" s="220">
        <v>9089</v>
      </c>
      <c r="F80" s="220">
        <v>6362</v>
      </c>
      <c r="G80" s="230">
        <f>F80/E80*100</f>
        <v>70</v>
      </c>
    </row>
    <row r="81" spans="1:7" ht="51" customHeight="1">
      <c r="A81" s="242" t="s">
        <v>493</v>
      </c>
      <c r="B81" s="241" t="s">
        <v>492</v>
      </c>
      <c r="C81" s="240"/>
      <c r="D81" s="239"/>
      <c r="E81" s="220">
        <v>715</v>
      </c>
      <c r="F81" s="220"/>
      <c r="G81" s="230"/>
    </row>
    <row r="82" spans="1:7" ht="39.75" customHeight="1">
      <c r="A82" s="246" t="s">
        <v>491</v>
      </c>
      <c r="B82" s="245" t="s">
        <v>490</v>
      </c>
      <c r="C82" s="244"/>
      <c r="D82" s="243"/>
      <c r="E82" s="231">
        <v>45000</v>
      </c>
      <c r="F82" s="231">
        <v>45000</v>
      </c>
      <c r="G82" s="230">
        <f>F82/E82*100</f>
        <v>100</v>
      </c>
    </row>
    <row r="83" spans="1:7" ht="39.75" customHeight="1">
      <c r="A83" s="246" t="s">
        <v>489</v>
      </c>
      <c r="B83" s="245" t="s">
        <v>488</v>
      </c>
      <c r="C83" s="244"/>
      <c r="D83" s="243"/>
      <c r="E83" s="231">
        <v>25157</v>
      </c>
      <c r="F83" s="231">
        <v>22641</v>
      </c>
      <c r="G83" s="230">
        <f>F83/E83*100</f>
        <v>90</v>
      </c>
    </row>
    <row r="84" spans="1:7" ht="39.75" customHeight="1">
      <c r="A84" s="246" t="s">
        <v>487</v>
      </c>
      <c r="B84" s="245" t="s">
        <v>486</v>
      </c>
      <c r="C84" s="244"/>
      <c r="D84" s="243"/>
      <c r="E84" s="231">
        <v>219</v>
      </c>
      <c r="F84" s="231">
        <v>219</v>
      </c>
      <c r="G84" s="230">
        <f>F84/E84*100</f>
        <v>100</v>
      </c>
    </row>
    <row r="85" spans="1:7" ht="15" customHeight="1">
      <c r="A85" s="242"/>
      <c r="B85" s="238" t="s">
        <v>485</v>
      </c>
      <c r="C85" s="237"/>
      <c r="D85" s="236"/>
      <c r="E85" s="235">
        <f>E86+E87+E88+E89+E90</f>
        <v>97628</v>
      </c>
      <c r="F85" s="235">
        <f>F86+F87+F88+F89+F90</f>
        <v>93188</v>
      </c>
      <c r="G85" s="216">
        <f>F85/E85*100</f>
        <v>95.5</v>
      </c>
    </row>
    <row r="86" spans="1:7" ht="37.5" customHeight="1">
      <c r="A86" s="225" t="s">
        <v>480</v>
      </c>
      <c r="B86" s="241" t="s">
        <v>484</v>
      </c>
      <c r="C86" s="240"/>
      <c r="D86" s="239"/>
      <c r="E86" s="220">
        <v>21290</v>
      </c>
      <c r="F86" s="220">
        <v>17032</v>
      </c>
      <c r="G86" s="230">
        <f>F86/E86*100</f>
        <v>80</v>
      </c>
    </row>
    <row r="87" spans="1:7" ht="40.5" customHeight="1">
      <c r="A87" s="225" t="s">
        <v>480</v>
      </c>
      <c r="B87" s="241" t="s">
        <v>483</v>
      </c>
      <c r="C87" s="240"/>
      <c r="D87" s="239"/>
      <c r="E87" s="220">
        <v>68900</v>
      </c>
      <c r="F87" s="220">
        <v>68900</v>
      </c>
      <c r="G87" s="230">
        <f>F87/E87*100</f>
        <v>100</v>
      </c>
    </row>
    <row r="88" spans="1:7" ht="66" customHeight="1">
      <c r="A88" s="225" t="s">
        <v>480</v>
      </c>
      <c r="B88" s="241" t="s">
        <v>482</v>
      </c>
      <c r="C88" s="240"/>
      <c r="D88" s="239"/>
      <c r="E88" s="220">
        <v>6600</v>
      </c>
      <c r="F88" s="220">
        <v>6600</v>
      </c>
      <c r="G88" s="230">
        <f>F88/E88*100</f>
        <v>100</v>
      </c>
    </row>
    <row r="89" spans="1:7" ht="53.25" customHeight="1">
      <c r="A89" s="225" t="s">
        <v>480</v>
      </c>
      <c r="B89" s="241" t="s">
        <v>481</v>
      </c>
      <c r="C89" s="240"/>
      <c r="D89" s="239"/>
      <c r="E89" s="220">
        <v>341</v>
      </c>
      <c r="F89" s="231">
        <v>159</v>
      </c>
      <c r="G89" s="230">
        <f>F89/E89*100</f>
        <v>46.6</v>
      </c>
    </row>
    <row r="90" spans="1:7" ht="40.5" customHeight="1">
      <c r="A90" s="225" t="s">
        <v>480</v>
      </c>
      <c r="B90" s="241" t="s">
        <v>479</v>
      </c>
      <c r="C90" s="240"/>
      <c r="D90" s="239"/>
      <c r="E90" s="220">
        <v>497</v>
      </c>
      <c r="F90" s="220">
        <v>497</v>
      </c>
      <c r="G90" s="230">
        <f>F90/E90*100</f>
        <v>100</v>
      </c>
    </row>
    <row r="91" spans="1:7" ht="16.5" customHeight="1">
      <c r="A91" s="225"/>
      <c r="B91" s="238" t="s">
        <v>478</v>
      </c>
      <c r="C91" s="237"/>
      <c r="D91" s="236"/>
      <c r="E91" s="235">
        <f>SUM(E92:E104)</f>
        <v>55599</v>
      </c>
      <c r="F91" s="235">
        <f>SUM(F92:F104)</f>
        <v>42095</v>
      </c>
      <c r="G91" s="216">
        <f>F91/E91*100</f>
        <v>75.7</v>
      </c>
    </row>
    <row r="92" spans="1:7" ht="31.5" customHeight="1">
      <c r="A92" s="225" t="s">
        <v>477</v>
      </c>
      <c r="B92" s="234" t="s">
        <v>476</v>
      </c>
      <c r="C92" s="233"/>
      <c r="D92" s="232"/>
      <c r="E92" s="231">
        <v>9071</v>
      </c>
      <c r="F92" s="231">
        <v>7092</v>
      </c>
      <c r="G92" s="230">
        <f>F92/E92*100</f>
        <v>78.2</v>
      </c>
    </row>
    <row r="93" spans="1:7" ht="67.5" customHeight="1">
      <c r="A93" s="225" t="s">
        <v>475</v>
      </c>
      <c r="B93" s="234" t="s">
        <v>474</v>
      </c>
      <c r="C93" s="233"/>
      <c r="D93" s="232"/>
      <c r="E93" s="231">
        <v>5366</v>
      </c>
      <c r="F93" s="231">
        <v>4608</v>
      </c>
      <c r="G93" s="230">
        <f>F93/E93*100</f>
        <v>85.9</v>
      </c>
    </row>
    <row r="94" spans="1:7" ht="65.25" customHeight="1">
      <c r="A94" s="225" t="s">
        <v>472</v>
      </c>
      <c r="B94" s="224" t="s">
        <v>473</v>
      </c>
      <c r="C94" s="223"/>
      <c r="D94" s="222"/>
      <c r="E94" s="221">
        <v>1215</v>
      </c>
      <c r="F94" s="231">
        <v>1215</v>
      </c>
      <c r="G94" s="230">
        <f>F94/E94*100</f>
        <v>100</v>
      </c>
    </row>
    <row r="95" spans="1:7" ht="65.25" customHeight="1">
      <c r="A95" s="225" t="s">
        <v>472</v>
      </c>
      <c r="B95" s="224" t="s">
        <v>471</v>
      </c>
      <c r="C95" s="223"/>
      <c r="D95" s="222"/>
      <c r="E95" s="221">
        <v>3194</v>
      </c>
      <c r="F95" s="231">
        <v>2807</v>
      </c>
      <c r="G95" s="230">
        <f>F95/E95*100</f>
        <v>87.9</v>
      </c>
    </row>
    <row r="96" spans="1:7" ht="39.75" customHeight="1">
      <c r="A96" s="225" t="s">
        <v>470</v>
      </c>
      <c r="B96" s="224" t="s">
        <v>469</v>
      </c>
      <c r="C96" s="223"/>
      <c r="D96" s="222"/>
      <c r="E96" s="221">
        <v>14670</v>
      </c>
      <c r="F96" s="231">
        <v>10366</v>
      </c>
      <c r="G96" s="230">
        <f>F96/E96*100</f>
        <v>70.7</v>
      </c>
    </row>
    <row r="97" spans="1:7" ht="56.25" customHeight="1">
      <c r="A97" s="225" t="s">
        <v>468</v>
      </c>
      <c r="B97" s="224" t="s">
        <v>467</v>
      </c>
      <c r="C97" s="223"/>
      <c r="D97" s="222"/>
      <c r="E97" s="221">
        <v>6838</v>
      </c>
      <c r="F97" s="231">
        <v>4929</v>
      </c>
      <c r="G97" s="230">
        <f>F97/E97*100</f>
        <v>72.1</v>
      </c>
    </row>
    <row r="98" spans="1:7" ht="44.25" customHeight="1">
      <c r="A98" s="225" t="s">
        <v>460</v>
      </c>
      <c r="B98" s="234" t="s">
        <v>466</v>
      </c>
      <c r="C98" s="233"/>
      <c r="D98" s="232"/>
      <c r="E98" s="231">
        <v>911</v>
      </c>
      <c r="F98" s="231">
        <v>611</v>
      </c>
      <c r="G98" s="230">
        <f>F98/E98*100</f>
        <v>67.1</v>
      </c>
    </row>
    <row r="99" spans="1:7" ht="42.75" customHeight="1">
      <c r="A99" s="225" t="s">
        <v>460</v>
      </c>
      <c r="B99" s="234" t="s">
        <v>465</v>
      </c>
      <c r="C99" s="233"/>
      <c r="D99" s="232"/>
      <c r="E99" s="221">
        <v>458</v>
      </c>
      <c r="F99" s="231">
        <v>338</v>
      </c>
      <c r="G99" s="230">
        <f>F99/E99*100</f>
        <v>73.8</v>
      </c>
    </row>
    <row r="100" spans="1:7" ht="52.5" customHeight="1">
      <c r="A100" s="225" t="s">
        <v>460</v>
      </c>
      <c r="B100" s="234" t="s">
        <v>464</v>
      </c>
      <c r="C100" s="233"/>
      <c r="D100" s="232"/>
      <c r="E100" s="221">
        <v>424</v>
      </c>
      <c r="F100" s="231">
        <v>312</v>
      </c>
      <c r="G100" s="230">
        <f>F100/E100*100</f>
        <v>73.6</v>
      </c>
    </row>
    <row r="101" spans="1:7" ht="91.5" customHeight="1">
      <c r="A101" s="225" t="s">
        <v>460</v>
      </c>
      <c r="B101" s="224" t="s">
        <v>463</v>
      </c>
      <c r="C101" s="223"/>
      <c r="D101" s="222"/>
      <c r="E101" s="221">
        <v>11397</v>
      </c>
      <c r="F101" s="220">
        <v>8525</v>
      </c>
      <c r="G101" s="230">
        <f>F101/E101*100</f>
        <v>74.8</v>
      </c>
    </row>
    <row r="102" spans="1:7" ht="41.25" customHeight="1">
      <c r="A102" s="225" t="s">
        <v>460</v>
      </c>
      <c r="B102" s="224" t="s">
        <v>462</v>
      </c>
      <c r="C102" s="223"/>
      <c r="D102" s="222"/>
      <c r="E102" s="221">
        <v>1744</v>
      </c>
      <c r="F102" s="220">
        <v>1210</v>
      </c>
      <c r="G102" s="230">
        <f>F102/E102*100</f>
        <v>69.4</v>
      </c>
    </row>
    <row r="103" spans="1:7" ht="53.25" customHeight="1">
      <c r="A103" s="225" t="s">
        <v>460</v>
      </c>
      <c r="B103" s="224" t="s">
        <v>461</v>
      </c>
      <c r="C103" s="223"/>
      <c r="D103" s="222"/>
      <c r="E103" s="221">
        <v>174</v>
      </c>
      <c r="F103" s="220"/>
      <c r="G103" s="230">
        <f>F103/E103*100</f>
        <v>0</v>
      </c>
    </row>
    <row r="104" spans="1:7" ht="42" customHeight="1">
      <c r="A104" s="225" t="s">
        <v>460</v>
      </c>
      <c r="B104" s="224" t="s">
        <v>459</v>
      </c>
      <c r="C104" s="223"/>
      <c r="D104" s="222"/>
      <c r="E104" s="221">
        <v>137</v>
      </c>
      <c r="F104" s="220">
        <v>82</v>
      </c>
      <c r="G104" s="230">
        <f>F104/E104*100</f>
        <v>59.9</v>
      </c>
    </row>
    <row r="105" spans="1:7" ht="28.5" customHeight="1">
      <c r="A105" s="225"/>
      <c r="B105" s="229" t="s">
        <v>458</v>
      </c>
      <c r="C105" s="228"/>
      <c r="D105" s="227"/>
      <c r="E105" s="226">
        <f>E106</f>
        <v>146200</v>
      </c>
      <c r="F105" s="226">
        <f>F106</f>
        <v>111233</v>
      </c>
      <c r="G105" s="216">
        <f>F105/E105*100</f>
        <v>76.1</v>
      </c>
    </row>
    <row r="106" spans="1:7" ht="39" customHeight="1">
      <c r="A106" s="225" t="s">
        <v>457</v>
      </c>
      <c r="B106" s="224" t="s">
        <v>456</v>
      </c>
      <c r="C106" s="223"/>
      <c r="D106" s="222"/>
      <c r="E106" s="221">
        <v>146200</v>
      </c>
      <c r="F106" s="220">
        <v>111233</v>
      </c>
      <c r="G106" s="216">
        <f>F106/E106*100</f>
        <v>76.1</v>
      </c>
    </row>
    <row r="107" spans="1:7" ht="17.25" customHeight="1">
      <c r="A107" s="219"/>
      <c r="B107" s="218" t="s">
        <v>455</v>
      </c>
      <c r="C107" s="218"/>
      <c r="D107" s="218"/>
      <c r="E107" s="217">
        <f>E70+E71</f>
        <v>886775</v>
      </c>
      <c r="F107" s="217">
        <f>F70+F71</f>
        <v>654982</v>
      </c>
      <c r="G107" s="216">
        <f>F107/E107*100</f>
        <v>73.9</v>
      </c>
    </row>
    <row r="109" ht="12.75">
      <c r="A109" s="1" t="s">
        <v>454</v>
      </c>
    </row>
    <row r="110" ht="12.75">
      <c r="A110" s="1" t="s">
        <v>453</v>
      </c>
    </row>
  </sheetData>
  <sheetProtection/>
  <mergeCells count="106">
    <mergeCell ref="B106:D106"/>
    <mergeCell ref="B91:D91"/>
    <mergeCell ref="B105:D105"/>
    <mergeCell ref="B107:D107"/>
    <mergeCell ref="B104:D104"/>
    <mergeCell ref="B98:D98"/>
    <mergeCell ref="B99:D99"/>
    <mergeCell ref="B100:D100"/>
    <mergeCell ref="B103:D103"/>
    <mergeCell ref="B102:D102"/>
    <mergeCell ref="B79:D79"/>
    <mergeCell ref="B80:D80"/>
    <mergeCell ref="B87:D87"/>
    <mergeCell ref="B88:D88"/>
    <mergeCell ref="B90:D90"/>
    <mergeCell ref="B78:D78"/>
    <mergeCell ref="B89:D89"/>
    <mergeCell ref="B81:D81"/>
    <mergeCell ref="B101:D101"/>
    <mergeCell ref="B86:D86"/>
    <mergeCell ref="B96:D96"/>
    <mergeCell ref="B94:D94"/>
    <mergeCell ref="B97:D97"/>
    <mergeCell ref="B92:D92"/>
    <mergeCell ref="B93:D93"/>
    <mergeCell ref="B77:D77"/>
    <mergeCell ref="B73:D73"/>
    <mergeCell ref="B63:D63"/>
    <mergeCell ref="B64:D64"/>
    <mergeCell ref="B65:D65"/>
    <mergeCell ref="B66:D66"/>
    <mergeCell ref="B67:D67"/>
    <mergeCell ref="B69:D69"/>
    <mergeCell ref="B70:D70"/>
    <mergeCell ref="B76:D76"/>
    <mergeCell ref="B57:D57"/>
    <mergeCell ref="B42:D42"/>
    <mergeCell ref="B43:D43"/>
    <mergeCell ref="B44:D44"/>
    <mergeCell ref="B45:D45"/>
    <mergeCell ref="B68:D68"/>
    <mergeCell ref="B60:D60"/>
    <mergeCell ref="B61:D61"/>
    <mergeCell ref="B62:D62"/>
    <mergeCell ref="B59:D59"/>
    <mergeCell ref="B49:D49"/>
    <mergeCell ref="B50:D50"/>
    <mergeCell ref="B51:D51"/>
    <mergeCell ref="B52:D52"/>
    <mergeCell ref="B47:D47"/>
    <mergeCell ref="B53:D53"/>
    <mergeCell ref="B54:D54"/>
    <mergeCell ref="B55:D55"/>
    <mergeCell ref="B56:D56"/>
    <mergeCell ref="B31:D31"/>
    <mergeCell ref="B46:D46"/>
    <mergeCell ref="B48:D48"/>
    <mergeCell ref="B35:D35"/>
    <mergeCell ref="B36:D36"/>
    <mergeCell ref="B37:D37"/>
    <mergeCell ref="B38:D38"/>
    <mergeCell ref="B39:D39"/>
    <mergeCell ref="B41:D41"/>
    <mergeCell ref="B40:D40"/>
    <mergeCell ref="B20:D20"/>
    <mergeCell ref="B32:D32"/>
    <mergeCell ref="B33:D33"/>
    <mergeCell ref="B24:D24"/>
    <mergeCell ref="B25:D25"/>
    <mergeCell ref="B26:D26"/>
    <mergeCell ref="B27:D27"/>
    <mergeCell ref="B10:D10"/>
    <mergeCell ref="B11:D11"/>
    <mergeCell ref="B12:D12"/>
    <mergeCell ref="B13:D13"/>
    <mergeCell ref="B23:D23"/>
    <mergeCell ref="B14:D14"/>
    <mergeCell ref="B15:D15"/>
    <mergeCell ref="D1:E1"/>
    <mergeCell ref="D2:E2"/>
    <mergeCell ref="D3:E3"/>
    <mergeCell ref="A4:E4"/>
    <mergeCell ref="A5:E5"/>
    <mergeCell ref="B28:D28"/>
    <mergeCell ref="B7:D7"/>
    <mergeCell ref="B8:D8"/>
    <mergeCell ref="B9:D9"/>
    <mergeCell ref="B17:D17"/>
    <mergeCell ref="B34:D34"/>
    <mergeCell ref="B16:D16"/>
    <mergeCell ref="B18:D18"/>
    <mergeCell ref="B19:D19"/>
    <mergeCell ref="B21:D21"/>
    <mergeCell ref="B22:D22"/>
    <mergeCell ref="B29:D29"/>
    <mergeCell ref="B30:D30"/>
    <mergeCell ref="B58:D58"/>
    <mergeCell ref="B82:D82"/>
    <mergeCell ref="B83:D83"/>
    <mergeCell ref="B84:D84"/>
    <mergeCell ref="B75:D75"/>
    <mergeCell ref="B95:D95"/>
    <mergeCell ref="B74:D74"/>
    <mergeCell ref="B71:D71"/>
    <mergeCell ref="B72:D72"/>
    <mergeCell ref="B85:D85"/>
  </mergeCells>
  <printOptions/>
  <pageMargins left="0.9055118110236221" right="0" top="0.1968503937007874" bottom="0.1968503937007874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B93" sqref="B93"/>
    </sheetView>
  </sheetViews>
  <sheetFormatPr defaultColWidth="9.00390625" defaultRowHeight="12.75"/>
  <cols>
    <col min="1" max="1" width="8.75390625" style="1" customWidth="1"/>
    <col min="2" max="2" width="78.125" style="1" customWidth="1"/>
    <col min="3" max="3" width="17.25390625" style="1" customWidth="1"/>
    <col min="4" max="4" width="12.125" style="1" customWidth="1"/>
    <col min="5" max="5" width="12.00390625" style="1" customWidth="1"/>
    <col min="6" max="16384" width="9.125" style="1" customWidth="1"/>
  </cols>
  <sheetData>
    <row r="1" spans="1:5" ht="19.5">
      <c r="A1" s="214" t="s">
        <v>448</v>
      </c>
      <c r="B1" s="214"/>
      <c r="C1" s="214"/>
      <c r="D1" s="214"/>
      <c r="E1" s="214"/>
    </row>
    <row r="2" spans="1:5" ht="27" customHeight="1">
      <c r="A2" s="214" t="s">
        <v>452</v>
      </c>
      <c r="B2" s="214"/>
      <c r="C2" s="214"/>
      <c r="D2" s="214"/>
      <c r="E2" s="214"/>
    </row>
    <row r="3" spans="1:5" ht="15" customHeight="1">
      <c r="A3" s="23"/>
      <c r="B3" s="23"/>
      <c r="C3" s="23"/>
      <c r="D3" s="23"/>
      <c r="E3" s="23"/>
    </row>
    <row r="4" spans="1:5" ht="15">
      <c r="A4" s="23"/>
      <c r="B4" s="23"/>
      <c r="C4" s="23"/>
      <c r="D4" s="23"/>
      <c r="E4" s="212" t="s">
        <v>102</v>
      </c>
    </row>
    <row r="5" spans="1:5" ht="60" customHeight="1">
      <c r="A5" s="50" t="s">
        <v>103</v>
      </c>
      <c r="B5" s="51" t="s">
        <v>104</v>
      </c>
      <c r="C5" s="89" t="s">
        <v>441</v>
      </c>
      <c r="D5" s="180" t="s">
        <v>450</v>
      </c>
      <c r="E5" s="180" t="s">
        <v>449</v>
      </c>
    </row>
    <row r="6" spans="1:5" ht="15">
      <c r="A6" s="32">
        <v>1</v>
      </c>
      <c r="B6" s="32">
        <v>2</v>
      </c>
      <c r="C6" s="33">
        <v>3</v>
      </c>
      <c r="D6" s="33">
        <v>4</v>
      </c>
      <c r="E6" s="211">
        <v>5</v>
      </c>
    </row>
    <row r="7" spans="1:5" ht="15" customHeight="1">
      <c r="A7" s="139" t="s">
        <v>27</v>
      </c>
      <c r="B7" s="140" t="s">
        <v>105</v>
      </c>
      <c r="C7" s="171">
        <f>C9+C10+C11+C12+C13+C14+C15+C16</f>
        <v>79873</v>
      </c>
      <c r="D7" s="186">
        <f>D9+D10+D11+D12+D13+D14+D15+D16</f>
        <v>53679</v>
      </c>
      <c r="E7" s="206">
        <f>D7/C7*100</f>
        <v>67.2</v>
      </c>
    </row>
    <row r="8" spans="1:7" ht="29.25" customHeight="1" hidden="1">
      <c r="A8" s="35" t="s">
        <v>31</v>
      </c>
      <c r="B8" s="121" t="s">
        <v>106</v>
      </c>
      <c r="C8" s="130">
        <f>'расх ведомств'!G21</f>
        <v>1021</v>
      </c>
      <c r="E8" s="207">
        <f aca="true" t="shared" si="0" ref="E8:E58">D8/C8*100</f>
        <v>0</v>
      </c>
      <c r="G8" s="1" t="s">
        <v>301</v>
      </c>
    </row>
    <row r="9" spans="1:5" ht="32.25" customHeight="1">
      <c r="A9" s="36" t="s">
        <v>31</v>
      </c>
      <c r="B9" s="122" t="s">
        <v>106</v>
      </c>
      <c r="C9" s="130">
        <f>'расх ведомств'!G21</f>
        <v>1021</v>
      </c>
      <c r="D9" s="187">
        <f>'расх ведомств'!H21</f>
        <v>798</v>
      </c>
      <c r="E9" s="207">
        <f t="shared" si="0"/>
        <v>78.2</v>
      </c>
    </row>
    <row r="10" spans="1:5" ht="33" customHeight="1">
      <c r="A10" s="36" t="s">
        <v>28</v>
      </c>
      <c r="B10" s="123" t="s">
        <v>163</v>
      </c>
      <c r="C10" s="131">
        <f>'расх ведомств'!G11</f>
        <v>4626</v>
      </c>
      <c r="D10" s="188">
        <f>'расх ведомств'!H11</f>
        <v>2559</v>
      </c>
      <c r="E10" s="207">
        <f t="shared" si="0"/>
        <v>55.3</v>
      </c>
    </row>
    <row r="11" spans="1:5" ht="47.25" customHeight="1">
      <c r="A11" s="36" t="s">
        <v>30</v>
      </c>
      <c r="B11" s="123" t="s">
        <v>164</v>
      </c>
      <c r="C11" s="131">
        <f>'расх ведомств'!G24</f>
        <v>37285</v>
      </c>
      <c r="D11" s="188">
        <f>'расх ведомств'!H24</f>
        <v>25460</v>
      </c>
      <c r="E11" s="207">
        <f t="shared" si="0"/>
        <v>68.3</v>
      </c>
    </row>
    <row r="12" spans="1:5" ht="30.75" customHeight="1">
      <c r="A12" s="36" t="s">
        <v>7</v>
      </c>
      <c r="B12" s="124" t="s">
        <v>165</v>
      </c>
      <c r="C12" s="131">
        <f>'расх ведомств'!G129+'расх ведомств'!G163</f>
        <v>10062</v>
      </c>
      <c r="D12" s="188">
        <f>'расх ведомств'!H129+'расх ведомств'!H163</f>
        <v>5705</v>
      </c>
      <c r="E12" s="207">
        <f t="shared" si="0"/>
        <v>56.7</v>
      </c>
    </row>
    <row r="13" spans="1:5" ht="17.25" customHeight="1">
      <c r="A13" s="142" t="s">
        <v>32</v>
      </c>
      <c r="B13" s="143" t="s">
        <v>90</v>
      </c>
      <c r="C13" s="144">
        <f>'расх ведомств'!G46</f>
        <v>2155</v>
      </c>
      <c r="D13" s="189">
        <f>'расх ведомств'!H46</f>
        <v>2155</v>
      </c>
      <c r="E13" s="207">
        <f t="shared" si="0"/>
        <v>100</v>
      </c>
    </row>
    <row r="14" spans="1:5" ht="15.75">
      <c r="A14" s="142" t="s">
        <v>261</v>
      </c>
      <c r="B14" s="143" t="s">
        <v>94</v>
      </c>
      <c r="C14" s="144">
        <f>'расх ведомств'!G135</f>
        <v>1646</v>
      </c>
      <c r="D14" s="189">
        <f>'расх ведомств'!H135</f>
        <v>1323</v>
      </c>
      <c r="E14" s="207">
        <f t="shared" si="0"/>
        <v>80.4</v>
      </c>
    </row>
    <row r="15" spans="1:5" ht="15.75" customHeight="1">
      <c r="A15" s="142" t="s">
        <v>35</v>
      </c>
      <c r="B15" s="143" t="s">
        <v>93</v>
      </c>
      <c r="C15" s="144">
        <f>'расх ведомств'!G50</f>
        <v>185</v>
      </c>
      <c r="D15" s="189">
        <f>'расх ведомств'!H50</f>
        <v>0</v>
      </c>
      <c r="E15" s="207">
        <f t="shared" si="0"/>
        <v>0</v>
      </c>
    </row>
    <row r="16" spans="1:5" ht="15.75">
      <c r="A16" s="142" t="s">
        <v>257</v>
      </c>
      <c r="B16" s="143" t="s">
        <v>39</v>
      </c>
      <c r="C16" s="144">
        <f>'расх ведомств'!G148+'расх ведомств'!G248+'расх ведомств'!G55+'расх ведомств'!G143</f>
        <v>22893</v>
      </c>
      <c r="D16" s="189">
        <f>'расх ведомств'!H148+'расх ведомств'!H248+'расх ведомств'!H55+'расх ведомств'!H143</f>
        <v>15679</v>
      </c>
      <c r="E16" s="208">
        <f t="shared" si="0"/>
        <v>68.5</v>
      </c>
    </row>
    <row r="17" spans="1:5" ht="30.75" customHeight="1">
      <c r="A17" s="34" t="s">
        <v>44</v>
      </c>
      <c r="B17" s="120" t="s">
        <v>107</v>
      </c>
      <c r="C17" s="133">
        <f>C19+C18</f>
        <v>12977</v>
      </c>
      <c r="D17" s="190">
        <f>D19+D18</f>
        <v>9529</v>
      </c>
      <c r="E17" s="206">
        <f t="shared" si="0"/>
        <v>73.4</v>
      </c>
    </row>
    <row r="18" spans="1:5" ht="16.5" customHeight="1">
      <c r="A18" s="36" t="s">
        <v>283</v>
      </c>
      <c r="B18" s="43" t="s">
        <v>284</v>
      </c>
      <c r="C18" s="132">
        <f>'расх ведомств'!G58</f>
        <v>1380</v>
      </c>
      <c r="D18" s="191">
        <f>'расх ведомств'!H58</f>
        <v>993</v>
      </c>
      <c r="E18" s="207">
        <f t="shared" si="0"/>
        <v>72</v>
      </c>
    </row>
    <row r="19" spans="1:5" ht="30.75" customHeight="1">
      <c r="A19" s="36" t="s">
        <v>45</v>
      </c>
      <c r="B19" s="125" t="s">
        <v>262</v>
      </c>
      <c r="C19" s="134">
        <f>'расх ведомств'!G255</f>
        <v>11597</v>
      </c>
      <c r="D19" s="192">
        <f>'расх ведомств'!H255</f>
        <v>8536</v>
      </c>
      <c r="E19" s="208">
        <f t="shared" si="0"/>
        <v>73.6</v>
      </c>
    </row>
    <row r="20" spans="1:5" ht="15" customHeight="1">
      <c r="A20" s="165" t="s">
        <v>40</v>
      </c>
      <c r="B20" s="166" t="s">
        <v>108</v>
      </c>
      <c r="C20" s="141">
        <f>C23+C24+C21+C22</f>
        <v>34351</v>
      </c>
      <c r="D20" s="193">
        <f>D23+D24+D21+D22</f>
        <v>8447</v>
      </c>
      <c r="E20" s="206">
        <f t="shared" si="0"/>
        <v>24.6</v>
      </c>
    </row>
    <row r="21" spans="1:5" ht="15" customHeight="1">
      <c r="A21" s="167" t="s">
        <v>253</v>
      </c>
      <c r="B21" s="143" t="s">
        <v>254</v>
      </c>
      <c r="C21" s="144">
        <f>'расх ведомств'!G172</f>
        <v>442</v>
      </c>
      <c r="D21" s="189">
        <f>'расх ведомств'!H172</f>
        <v>100</v>
      </c>
      <c r="E21" s="207">
        <f t="shared" si="0"/>
        <v>22.6</v>
      </c>
    </row>
    <row r="22" spans="1:5" ht="15" customHeight="1">
      <c r="A22" s="167" t="s">
        <v>429</v>
      </c>
      <c r="B22" s="143" t="s">
        <v>425</v>
      </c>
      <c r="C22" s="144">
        <f>'расх ведомств'!G175</f>
        <v>13319</v>
      </c>
      <c r="D22" s="189">
        <f>'расх ведомств'!H175</f>
        <v>855</v>
      </c>
      <c r="E22" s="207">
        <f t="shared" si="0"/>
        <v>6.4</v>
      </c>
    </row>
    <row r="23" spans="1:5" ht="15.75">
      <c r="A23" s="167" t="s">
        <v>263</v>
      </c>
      <c r="B23" s="168" t="s">
        <v>249</v>
      </c>
      <c r="C23" s="164">
        <f>'расх ведомств'!G183+'расх ведомств'!G251</f>
        <v>12971</v>
      </c>
      <c r="D23" s="194">
        <f>'расх ведомств'!H183+'расх ведомств'!H251</f>
        <v>3855</v>
      </c>
      <c r="E23" s="207">
        <f t="shared" si="0"/>
        <v>29.7</v>
      </c>
    </row>
    <row r="24" spans="1:5" ht="14.25" customHeight="1">
      <c r="A24" s="150" t="s">
        <v>264</v>
      </c>
      <c r="B24" s="169" t="s">
        <v>41</v>
      </c>
      <c r="C24" s="170">
        <f>'расх ведомств'!G64</f>
        <v>7619</v>
      </c>
      <c r="D24" s="195">
        <f>'расх ведомств'!H64</f>
        <v>3637</v>
      </c>
      <c r="E24" s="208">
        <f t="shared" si="0"/>
        <v>47.7</v>
      </c>
    </row>
    <row r="25" spans="1:5" ht="15.75">
      <c r="A25" s="139" t="s">
        <v>80</v>
      </c>
      <c r="B25" s="161" t="s">
        <v>109</v>
      </c>
      <c r="C25" s="141">
        <f>C26+C28+C29+C27</f>
        <v>174224</v>
      </c>
      <c r="D25" s="193">
        <f>D26+D28+D29+D27</f>
        <v>119134</v>
      </c>
      <c r="E25" s="206">
        <f t="shared" si="0"/>
        <v>68.4</v>
      </c>
    </row>
    <row r="26" spans="1:5" ht="15.75">
      <c r="A26" s="142" t="s">
        <v>129</v>
      </c>
      <c r="B26" s="149" t="s">
        <v>128</v>
      </c>
      <c r="C26" s="144">
        <f>'расх ведомств'!G190+'расх ведомств'!G75</f>
        <v>12951</v>
      </c>
      <c r="D26" s="189">
        <f>'расх ведомств'!H190+'расх ведомств'!H75</f>
        <v>10426</v>
      </c>
      <c r="E26" s="207">
        <f t="shared" si="0"/>
        <v>80.5</v>
      </c>
    </row>
    <row r="27" spans="1:5" ht="15.75">
      <c r="A27" s="142" t="s">
        <v>359</v>
      </c>
      <c r="B27" s="149" t="s">
        <v>358</v>
      </c>
      <c r="C27" s="144">
        <f>'расх ведомств'!G202</f>
        <v>75500</v>
      </c>
      <c r="D27" s="189">
        <f>'расх ведомств'!H202</f>
        <v>68900</v>
      </c>
      <c r="E27" s="207">
        <f t="shared" si="0"/>
        <v>91.3</v>
      </c>
    </row>
    <row r="28" spans="1:5" ht="15" customHeight="1">
      <c r="A28" s="142" t="s">
        <v>252</v>
      </c>
      <c r="B28" s="163" t="s">
        <v>144</v>
      </c>
      <c r="C28" s="144">
        <f>'расх ведомств'!G207+'расх ведомств'!G78</f>
        <v>38383</v>
      </c>
      <c r="D28" s="189">
        <f>'расх ведомств'!H207+'расх ведомств'!H78</f>
        <v>22997</v>
      </c>
      <c r="E28" s="207">
        <f t="shared" si="0"/>
        <v>59.9</v>
      </c>
    </row>
    <row r="29" spans="1:5" ht="15" customHeight="1">
      <c r="A29" s="142" t="s">
        <v>255</v>
      </c>
      <c r="B29" s="149" t="s">
        <v>151</v>
      </c>
      <c r="C29" s="164">
        <f>'расх ведомств'!G217</f>
        <v>47390</v>
      </c>
      <c r="D29" s="194">
        <f>'расх ведомств'!H217</f>
        <v>16811</v>
      </c>
      <c r="E29" s="208">
        <f t="shared" si="0"/>
        <v>35.5</v>
      </c>
    </row>
    <row r="30" spans="1:5" ht="15.75" customHeight="1">
      <c r="A30" s="139" t="s">
        <v>84</v>
      </c>
      <c r="B30" s="161" t="s">
        <v>110</v>
      </c>
      <c r="C30" s="141">
        <f>C31+C32</f>
        <v>1588</v>
      </c>
      <c r="D30" s="193">
        <f>D31+D32</f>
        <v>823</v>
      </c>
      <c r="E30" s="206">
        <f t="shared" si="0"/>
        <v>51.8</v>
      </c>
    </row>
    <row r="31" spans="1:5" ht="14.25" customHeight="1">
      <c r="A31" s="142" t="s">
        <v>256</v>
      </c>
      <c r="B31" s="143" t="s">
        <v>279</v>
      </c>
      <c r="C31" s="144">
        <f>'расх ведомств'!G228</f>
        <v>1426</v>
      </c>
      <c r="D31" s="189">
        <f>'расх ведомств'!H228</f>
        <v>823</v>
      </c>
      <c r="E31" s="207">
        <f t="shared" si="0"/>
        <v>57.7</v>
      </c>
    </row>
    <row r="32" spans="1:5" ht="14.25" customHeight="1">
      <c r="A32" s="142" t="s">
        <v>388</v>
      </c>
      <c r="B32" s="162" t="s">
        <v>385</v>
      </c>
      <c r="C32" s="144">
        <f>'расх ведомств'!G83</f>
        <v>162</v>
      </c>
      <c r="D32" s="189">
        <f>'расх ведомств'!H83</f>
        <v>0</v>
      </c>
      <c r="E32" s="208">
        <f t="shared" si="0"/>
        <v>0</v>
      </c>
    </row>
    <row r="33" spans="1:5" ht="15.75">
      <c r="A33" s="34" t="s">
        <v>46</v>
      </c>
      <c r="B33" s="126" t="s">
        <v>111</v>
      </c>
      <c r="C33" s="135">
        <f>C34+C35+C36+C37</f>
        <v>367889</v>
      </c>
      <c r="D33" s="196">
        <f>D34+D35+D36+D37</f>
        <v>250614</v>
      </c>
      <c r="E33" s="206">
        <f t="shared" si="0"/>
        <v>68.1</v>
      </c>
    </row>
    <row r="34" spans="1:5" ht="15.75">
      <c r="A34" s="36" t="s">
        <v>47</v>
      </c>
      <c r="B34" s="127" t="s">
        <v>18</v>
      </c>
      <c r="C34" s="136">
        <f>'расх ведомств'!G267</f>
        <v>102607</v>
      </c>
      <c r="D34" s="197">
        <f>'расх ведомств'!H267</f>
        <v>66401</v>
      </c>
      <c r="E34" s="207">
        <f t="shared" si="0"/>
        <v>64.7</v>
      </c>
    </row>
    <row r="35" spans="1:5" ht="15.75">
      <c r="A35" s="36" t="s">
        <v>49</v>
      </c>
      <c r="B35" s="127" t="s">
        <v>20</v>
      </c>
      <c r="C35" s="137">
        <f>'расх ведомств'!G273+'расх ведомств'!G349</f>
        <v>233455</v>
      </c>
      <c r="D35" s="198">
        <f>'расх ведомств'!H273+'расх ведомств'!H349</f>
        <v>163461</v>
      </c>
      <c r="E35" s="207">
        <f t="shared" si="0"/>
        <v>70</v>
      </c>
    </row>
    <row r="36" spans="1:5" ht="15.75" customHeight="1">
      <c r="A36" s="36" t="s">
        <v>54</v>
      </c>
      <c r="B36" s="127" t="s">
        <v>112</v>
      </c>
      <c r="C36" s="136">
        <f>'расх ведомств'!G291</f>
        <v>2232</v>
      </c>
      <c r="D36" s="197">
        <f>'расх ведомств'!H291</f>
        <v>1406</v>
      </c>
      <c r="E36" s="207">
        <f t="shared" si="0"/>
        <v>63</v>
      </c>
    </row>
    <row r="37" spans="1:5" ht="15.75" customHeight="1">
      <c r="A37" s="39" t="s">
        <v>56</v>
      </c>
      <c r="B37" s="128" t="s">
        <v>55</v>
      </c>
      <c r="C37" s="138">
        <f>'расх ведомств'!G299</f>
        <v>29595</v>
      </c>
      <c r="D37" s="199">
        <f>'расх ведомств'!H299</f>
        <v>19346</v>
      </c>
      <c r="E37" s="208">
        <f t="shared" si="0"/>
        <v>65.4</v>
      </c>
    </row>
    <row r="38" spans="1:5" ht="40.5" customHeight="1" hidden="1">
      <c r="A38" s="37"/>
      <c r="B38" s="129" t="s">
        <v>113</v>
      </c>
      <c r="C38" s="132">
        <v>0</v>
      </c>
      <c r="E38" s="209" t="e">
        <f t="shared" si="0"/>
        <v>#DIV/0!</v>
      </c>
    </row>
    <row r="39" spans="1:5" ht="33.75" customHeight="1">
      <c r="A39" s="139" t="s">
        <v>12</v>
      </c>
      <c r="B39" s="140" t="s">
        <v>265</v>
      </c>
      <c r="C39" s="133">
        <f>C40+C42+C43</f>
        <v>43315</v>
      </c>
      <c r="D39" s="190">
        <f>D40+D42+D43</f>
        <v>20361</v>
      </c>
      <c r="E39" s="206">
        <f t="shared" si="0"/>
        <v>47</v>
      </c>
    </row>
    <row r="40" spans="1:5" ht="14.25" customHeight="1">
      <c r="A40" s="142" t="s">
        <v>62</v>
      </c>
      <c r="B40" s="143" t="s">
        <v>114</v>
      </c>
      <c r="C40" s="144">
        <f>'расх ведомств'!G354</f>
        <v>37080</v>
      </c>
      <c r="D40" s="189">
        <f>'расх ведомств'!H354</f>
        <v>16032</v>
      </c>
      <c r="E40" s="207">
        <f t="shared" si="0"/>
        <v>43.2</v>
      </c>
    </row>
    <row r="41" spans="1:5" ht="30" customHeight="1" hidden="1">
      <c r="A41" s="145"/>
      <c r="B41" s="146"/>
      <c r="C41" s="147">
        <v>0</v>
      </c>
      <c r="E41" s="207" t="e">
        <f t="shared" si="0"/>
        <v>#DIV/0!</v>
      </c>
    </row>
    <row r="42" spans="1:5" ht="15" customHeight="1">
      <c r="A42" s="148" t="s">
        <v>29</v>
      </c>
      <c r="B42" s="149" t="s">
        <v>89</v>
      </c>
      <c r="C42" s="144">
        <f>'расх ведомств'!G88</f>
        <v>350</v>
      </c>
      <c r="D42" s="189">
        <f>'расх ведомств'!H88</f>
        <v>311</v>
      </c>
      <c r="E42" s="207">
        <f t="shared" si="0"/>
        <v>88.9</v>
      </c>
    </row>
    <row r="43" spans="1:5" ht="21" customHeight="1">
      <c r="A43" s="150" t="s">
        <v>68</v>
      </c>
      <c r="B43" s="143" t="s">
        <v>115</v>
      </c>
      <c r="C43" s="151">
        <f>'расх ведомств'!G372</f>
        <v>5885</v>
      </c>
      <c r="D43" s="200">
        <f>'расх ведомств'!H372</f>
        <v>4018</v>
      </c>
      <c r="E43" s="208">
        <f t="shared" si="0"/>
        <v>68.3</v>
      </c>
    </row>
    <row r="44" spans="1:5" ht="13.5" customHeight="1">
      <c r="A44" s="152" t="s">
        <v>37</v>
      </c>
      <c r="B44" s="140" t="s">
        <v>280</v>
      </c>
      <c r="C44" s="153">
        <f>C45+C47+C48++C49+C50</f>
        <v>185756</v>
      </c>
      <c r="D44" s="201">
        <f>D45+D47+D48++D49+D50</f>
        <v>116947</v>
      </c>
      <c r="E44" s="206">
        <f t="shared" si="0"/>
        <v>63</v>
      </c>
    </row>
    <row r="45" spans="1:5" ht="15.75">
      <c r="A45" s="142" t="s">
        <v>69</v>
      </c>
      <c r="B45" s="149" t="s">
        <v>166</v>
      </c>
      <c r="C45" s="154">
        <f>'расх ведомств'!G381+'расх ведомств'!G93</f>
        <v>128011</v>
      </c>
      <c r="D45" s="202">
        <f>'расх ведомств'!H381+'расх ведомств'!H93</f>
        <v>79384</v>
      </c>
      <c r="E45" s="207">
        <f t="shared" si="0"/>
        <v>62</v>
      </c>
    </row>
    <row r="46" spans="1:5" ht="15.75" hidden="1">
      <c r="A46" s="142"/>
      <c r="B46" s="143"/>
      <c r="C46" s="154">
        <v>0</v>
      </c>
      <c r="E46" s="207" t="e">
        <f t="shared" si="0"/>
        <v>#DIV/0!</v>
      </c>
    </row>
    <row r="47" spans="1:5" ht="15.75">
      <c r="A47" s="142" t="s">
        <v>59</v>
      </c>
      <c r="B47" s="149" t="s">
        <v>169</v>
      </c>
      <c r="C47" s="154">
        <f>'расх ведомств'!G385</f>
        <v>1811</v>
      </c>
      <c r="D47" s="202">
        <f>'расх ведомств'!H385</f>
        <v>1389</v>
      </c>
      <c r="E47" s="207">
        <f t="shared" si="0"/>
        <v>76.7</v>
      </c>
    </row>
    <row r="48" spans="1:5" ht="15.75">
      <c r="A48" s="142" t="s">
        <v>38</v>
      </c>
      <c r="B48" s="149" t="s">
        <v>168</v>
      </c>
      <c r="C48" s="154">
        <f>'расх ведомств'!G392</f>
        <v>39998</v>
      </c>
      <c r="D48" s="202">
        <f>'расх ведомств'!H392</f>
        <v>27029</v>
      </c>
      <c r="E48" s="207">
        <f t="shared" si="0"/>
        <v>67.6</v>
      </c>
    </row>
    <row r="49" spans="1:5" ht="15.75">
      <c r="A49" s="142" t="s">
        <v>238</v>
      </c>
      <c r="B49" s="149" t="s">
        <v>170</v>
      </c>
      <c r="C49" s="154">
        <f>'расх ведомств'!G105</f>
        <v>7396</v>
      </c>
      <c r="D49" s="202">
        <f>'расх ведомств'!H105</f>
        <v>3002</v>
      </c>
      <c r="E49" s="207">
        <f t="shared" si="0"/>
        <v>40.6</v>
      </c>
    </row>
    <row r="50" spans="1:5" ht="16.5" customHeight="1">
      <c r="A50" s="142" t="s">
        <v>266</v>
      </c>
      <c r="B50" s="149" t="s">
        <v>171</v>
      </c>
      <c r="C50" s="144">
        <f>'расх ведомств'!G401</f>
        <v>8540</v>
      </c>
      <c r="D50" s="189">
        <f>'расх ведомств'!H401</f>
        <v>6143</v>
      </c>
      <c r="E50" s="208">
        <f t="shared" si="0"/>
        <v>71.9</v>
      </c>
    </row>
    <row r="51" spans="1:5" ht="13.5" customHeight="1">
      <c r="A51" s="139" t="s">
        <v>73</v>
      </c>
      <c r="B51" s="140" t="s">
        <v>116</v>
      </c>
      <c r="C51" s="155">
        <f>C52+C53+C54</f>
        <v>41625</v>
      </c>
      <c r="D51" s="203">
        <f>D52+D53+D54</f>
        <v>24100</v>
      </c>
      <c r="E51" s="206">
        <f t="shared" si="0"/>
        <v>57.9</v>
      </c>
    </row>
    <row r="52" spans="1:5" ht="15.75">
      <c r="A52" s="142" t="s">
        <v>75</v>
      </c>
      <c r="B52" s="143" t="s">
        <v>74</v>
      </c>
      <c r="C52" s="156">
        <f>'расх ведомств'!G113</f>
        <v>700</v>
      </c>
      <c r="D52" s="204">
        <f>'расх ведомств'!H113</f>
        <v>582</v>
      </c>
      <c r="E52" s="207">
        <f t="shared" si="0"/>
        <v>83.1</v>
      </c>
    </row>
    <row r="53" spans="1:5" ht="13.5" customHeight="1">
      <c r="A53" s="142" t="s">
        <v>77</v>
      </c>
      <c r="B53" s="143" t="s">
        <v>76</v>
      </c>
      <c r="C53" s="156">
        <f>'расх ведомств'!G117+'расх ведомств'!G233+'расх ведомств'!G323</f>
        <v>15322</v>
      </c>
      <c r="D53" s="204">
        <f>'расх ведомств'!H117+'расх ведомств'!H233+'расх ведомств'!H323</f>
        <v>6864</v>
      </c>
      <c r="E53" s="207">
        <f t="shared" si="0"/>
        <v>44.8</v>
      </c>
    </row>
    <row r="54" spans="1:5" ht="14.25" customHeight="1">
      <c r="A54" s="142" t="s">
        <v>79</v>
      </c>
      <c r="B54" s="149" t="s">
        <v>172</v>
      </c>
      <c r="C54" s="156">
        <f>'расх ведомств'!G157+'расх ведомств'!G325</f>
        <v>25603</v>
      </c>
      <c r="D54" s="204">
        <f>'расх ведомств'!H157+'расх ведомств'!H325</f>
        <v>16654</v>
      </c>
      <c r="E54" s="208">
        <f t="shared" si="0"/>
        <v>65</v>
      </c>
    </row>
    <row r="55" spans="1:5" ht="29.25" customHeight="1" hidden="1">
      <c r="A55" s="142"/>
      <c r="B55" s="143" t="s">
        <v>117</v>
      </c>
      <c r="C55" s="156">
        <v>0</v>
      </c>
      <c r="E55" s="209" t="e">
        <f t="shared" si="0"/>
        <v>#DIV/0!</v>
      </c>
    </row>
    <row r="56" spans="1:5" ht="17.25" customHeight="1" hidden="1">
      <c r="A56" s="142" t="s">
        <v>78</v>
      </c>
      <c r="B56" s="143" t="s">
        <v>118</v>
      </c>
      <c r="C56" s="157"/>
      <c r="E56" s="209" t="e">
        <f t="shared" si="0"/>
        <v>#DIV/0!</v>
      </c>
    </row>
    <row r="57" spans="1:5" ht="15.75" customHeight="1" hidden="1">
      <c r="A57" s="142"/>
      <c r="B57" s="143"/>
      <c r="C57" s="157"/>
      <c r="E57" s="209" t="e">
        <f t="shared" si="0"/>
        <v>#DIV/0!</v>
      </c>
    </row>
    <row r="58" spans="1:5" ht="15" customHeight="1">
      <c r="A58" s="158"/>
      <c r="B58" s="159" t="s">
        <v>119</v>
      </c>
      <c r="C58" s="160">
        <f>C7+C17+C20+C25+C30+C33+C39+C44+C51</f>
        <v>941598</v>
      </c>
      <c r="D58" s="205">
        <f>D7+D17+D20+D25+D30+D33+D39+D44+D51</f>
        <v>603634</v>
      </c>
      <c r="E58" s="210">
        <f t="shared" si="0"/>
        <v>64.1</v>
      </c>
    </row>
    <row r="59" spans="1:3" ht="18.75" customHeight="1">
      <c r="A59" s="40"/>
      <c r="B59" s="38"/>
      <c r="C59" s="41"/>
    </row>
    <row r="60" ht="12.75">
      <c r="C60" s="70"/>
    </row>
    <row r="63" ht="12.75">
      <c r="C63" s="70"/>
    </row>
  </sheetData>
  <sheetProtection/>
  <mergeCells count="2">
    <mergeCell ref="A1:E1"/>
    <mergeCell ref="A2:E2"/>
  </mergeCells>
  <printOptions/>
  <pageMargins left="0.5905511811023623" right="0.1968503937007874" top="0.1968503937007874" bottom="0.1968503937007874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8"/>
  <sheetViews>
    <sheetView zoomScalePageLayoutView="0" workbookViewId="0" topLeftCell="A2">
      <selection activeCell="A175" sqref="A175:I178"/>
    </sheetView>
  </sheetViews>
  <sheetFormatPr defaultColWidth="9.00390625" defaultRowHeight="12.75"/>
  <cols>
    <col min="1" max="1" width="46.875" style="23" customWidth="1"/>
    <col min="2" max="2" width="7.875" style="23" customWidth="1"/>
    <col min="3" max="4" width="7.25390625" style="23" customWidth="1"/>
    <col min="5" max="5" width="11.125" style="23" customWidth="1"/>
    <col min="6" max="6" width="9.375" style="23" customWidth="1"/>
    <col min="7" max="7" width="14.625" style="23" customWidth="1"/>
    <col min="8" max="8" width="10.375" style="23" customWidth="1"/>
    <col min="9" max="9" width="11.375" style="23" customWidth="1"/>
    <col min="10" max="16384" width="9.125" style="23" customWidth="1"/>
  </cols>
  <sheetData>
    <row r="1" spans="4:7" ht="15.75" customHeight="1" hidden="1">
      <c r="D1" s="215"/>
      <c r="E1" s="215"/>
      <c r="F1" s="215"/>
      <c r="G1" s="215"/>
    </row>
    <row r="3" spans="1:9" ht="30" customHeight="1">
      <c r="A3" s="214" t="s">
        <v>448</v>
      </c>
      <c r="B3" s="214"/>
      <c r="C3" s="214"/>
      <c r="D3" s="214"/>
      <c r="E3" s="214"/>
      <c r="F3" s="214"/>
      <c r="G3" s="214"/>
      <c r="H3" s="214"/>
      <c r="I3" s="214"/>
    </row>
    <row r="4" spans="1:9" ht="19.5">
      <c r="A4" s="214" t="s">
        <v>451</v>
      </c>
      <c r="B4" s="214"/>
      <c r="C4" s="214"/>
      <c r="D4" s="214"/>
      <c r="E4" s="214"/>
      <c r="F4" s="214"/>
      <c r="G4" s="214"/>
      <c r="H4" s="214"/>
      <c r="I4" s="214"/>
    </row>
    <row r="5" spans="7:9" ht="30.75" customHeight="1">
      <c r="G5" s="49"/>
      <c r="I5" s="49" t="s">
        <v>102</v>
      </c>
    </row>
    <row r="6" spans="1:9" ht="60.7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4" t="s">
        <v>5</v>
      </c>
      <c r="G6" s="2" t="s">
        <v>325</v>
      </c>
      <c r="H6" s="180" t="s">
        <v>450</v>
      </c>
      <c r="I6" s="180" t="s">
        <v>449</v>
      </c>
    </row>
    <row r="7" spans="1:9" ht="15" customHeight="1" hidden="1">
      <c r="A7" s="2"/>
      <c r="B7" s="2"/>
      <c r="C7" s="2"/>
      <c r="D7" s="2"/>
      <c r="E7" s="2"/>
      <c r="F7" s="24"/>
      <c r="G7" s="2"/>
      <c r="H7" s="53"/>
      <c r="I7" s="53"/>
    </row>
    <row r="8" spans="1:9" ht="1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25">
        <v>6</v>
      </c>
      <c r="G8" s="3">
        <v>7</v>
      </c>
      <c r="H8" s="53"/>
      <c r="I8" s="53"/>
    </row>
    <row r="9" spans="1:9" ht="29.25" customHeight="1">
      <c r="A9" s="72" t="s">
        <v>140</v>
      </c>
      <c r="B9" s="14" t="s">
        <v>6</v>
      </c>
      <c r="C9" s="15"/>
      <c r="D9" s="15"/>
      <c r="E9" s="15"/>
      <c r="F9" s="16"/>
      <c r="G9" s="5">
        <f aca="true" t="shared" si="0" ref="G9:H11">G10</f>
        <v>4626</v>
      </c>
      <c r="H9" s="5">
        <f t="shared" si="0"/>
        <v>2559</v>
      </c>
      <c r="I9" s="183">
        <f>H9/G9*100</f>
        <v>55.3</v>
      </c>
    </row>
    <row r="10" spans="1:9" ht="15.75" customHeight="1">
      <c r="A10" s="73" t="s">
        <v>24</v>
      </c>
      <c r="B10" s="7" t="s">
        <v>6</v>
      </c>
      <c r="C10" s="7" t="s">
        <v>182</v>
      </c>
      <c r="D10" s="7" t="s">
        <v>181</v>
      </c>
      <c r="E10" s="7" t="s">
        <v>184</v>
      </c>
      <c r="F10" s="8" t="s">
        <v>162</v>
      </c>
      <c r="G10" s="6">
        <f t="shared" si="0"/>
        <v>4626</v>
      </c>
      <c r="H10" s="6">
        <f t="shared" si="0"/>
        <v>2559</v>
      </c>
      <c r="I10" s="181">
        <f aca="true" t="shared" si="1" ref="I10:I73">H10/G10*100</f>
        <v>55.3</v>
      </c>
    </row>
    <row r="11" spans="1:9" ht="63" customHeight="1">
      <c r="A11" s="71" t="s">
        <v>163</v>
      </c>
      <c r="B11" s="7" t="s">
        <v>6</v>
      </c>
      <c r="C11" s="7" t="s">
        <v>182</v>
      </c>
      <c r="D11" s="7" t="s">
        <v>185</v>
      </c>
      <c r="E11" s="7" t="s">
        <v>184</v>
      </c>
      <c r="F11" s="8" t="s">
        <v>162</v>
      </c>
      <c r="G11" s="6">
        <f t="shared" si="0"/>
        <v>4626</v>
      </c>
      <c r="H11" s="6">
        <f t="shared" si="0"/>
        <v>2559</v>
      </c>
      <c r="I11" s="184">
        <f t="shared" si="1"/>
        <v>55.3</v>
      </c>
    </row>
    <row r="12" spans="1:9" ht="81" customHeight="1">
      <c r="A12" s="71" t="s">
        <v>177</v>
      </c>
      <c r="B12" s="7" t="s">
        <v>6</v>
      </c>
      <c r="C12" s="7" t="s">
        <v>182</v>
      </c>
      <c r="D12" s="7" t="s">
        <v>185</v>
      </c>
      <c r="E12" s="7" t="s">
        <v>186</v>
      </c>
      <c r="F12" s="8" t="s">
        <v>162</v>
      </c>
      <c r="G12" s="6">
        <f>G13+G15+G17</f>
        <v>4626</v>
      </c>
      <c r="H12" s="6">
        <f>H13+H15+H17</f>
        <v>2559</v>
      </c>
      <c r="I12" s="184">
        <f t="shared" si="1"/>
        <v>55.3</v>
      </c>
    </row>
    <row r="13" spans="1:9" ht="15">
      <c r="A13" s="71" t="s">
        <v>26</v>
      </c>
      <c r="B13" s="7" t="s">
        <v>6</v>
      </c>
      <c r="C13" s="7" t="s">
        <v>182</v>
      </c>
      <c r="D13" s="7" t="s">
        <v>185</v>
      </c>
      <c r="E13" s="7" t="s">
        <v>187</v>
      </c>
      <c r="F13" s="8" t="s">
        <v>162</v>
      </c>
      <c r="G13" s="6">
        <f>G14</f>
        <v>2960</v>
      </c>
      <c r="H13" s="6">
        <f>H14</f>
        <v>1852</v>
      </c>
      <c r="I13" s="184">
        <f t="shared" si="1"/>
        <v>62.6</v>
      </c>
    </row>
    <row r="14" spans="1:9" ht="30">
      <c r="A14" s="71" t="s">
        <v>173</v>
      </c>
      <c r="B14" s="7" t="s">
        <v>6</v>
      </c>
      <c r="C14" s="7" t="s">
        <v>182</v>
      </c>
      <c r="D14" s="7" t="s">
        <v>185</v>
      </c>
      <c r="E14" s="7" t="s">
        <v>187</v>
      </c>
      <c r="F14" s="8" t="s">
        <v>174</v>
      </c>
      <c r="G14" s="6">
        <v>2960</v>
      </c>
      <c r="H14" s="182">
        <v>1852</v>
      </c>
      <c r="I14" s="184">
        <f t="shared" si="1"/>
        <v>62.6</v>
      </c>
    </row>
    <row r="15" spans="1:9" ht="34.5" customHeight="1">
      <c r="A15" s="73" t="s">
        <v>153</v>
      </c>
      <c r="B15" s="7" t="s">
        <v>6</v>
      </c>
      <c r="C15" s="7" t="s">
        <v>182</v>
      </c>
      <c r="D15" s="7" t="s">
        <v>185</v>
      </c>
      <c r="E15" s="7" t="s">
        <v>188</v>
      </c>
      <c r="F15" s="8" t="s">
        <v>162</v>
      </c>
      <c r="G15" s="6">
        <f>G16</f>
        <v>1021</v>
      </c>
      <c r="H15" s="6">
        <f>H16</f>
        <v>707</v>
      </c>
      <c r="I15" s="184">
        <f t="shared" si="1"/>
        <v>69.2</v>
      </c>
    </row>
    <row r="16" spans="1:9" ht="34.5" customHeight="1">
      <c r="A16" s="71" t="s">
        <v>173</v>
      </c>
      <c r="B16" s="7" t="s">
        <v>6</v>
      </c>
      <c r="C16" s="7" t="s">
        <v>182</v>
      </c>
      <c r="D16" s="7" t="s">
        <v>185</v>
      </c>
      <c r="E16" s="7" t="s">
        <v>188</v>
      </c>
      <c r="F16" s="8" t="s">
        <v>174</v>
      </c>
      <c r="G16" s="6">
        <v>1021</v>
      </c>
      <c r="H16" s="182">
        <v>707</v>
      </c>
      <c r="I16" s="184">
        <f t="shared" si="1"/>
        <v>69.2</v>
      </c>
    </row>
    <row r="17" spans="1:9" ht="34.5" customHeight="1">
      <c r="A17" s="71" t="s">
        <v>417</v>
      </c>
      <c r="B17" s="7" t="s">
        <v>6</v>
      </c>
      <c r="C17" s="7" t="s">
        <v>182</v>
      </c>
      <c r="D17" s="7" t="s">
        <v>185</v>
      </c>
      <c r="E17" s="7" t="s">
        <v>423</v>
      </c>
      <c r="F17" s="8" t="s">
        <v>162</v>
      </c>
      <c r="G17" s="6">
        <f>G18</f>
        <v>645</v>
      </c>
      <c r="H17" s="6">
        <f>H18</f>
        <v>0</v>
      </c>
      <c r="I17" s="184">
        <f t="shared" si="1"/>
        <v>0</v>
      </c>
    </row>
    <row r="18" spans="1:9" ht="34.5" customHeight="1">
      <c r="A18" s="71" t="s">
        <v>173</v>
      </c>
      <c r="B18" s="7" t="s">
        <v>6</v>
      </c>
      <c r="C18" s="7" t="s">
        <v>182</v>
      </c>
      <c r="D18" s="7" t="s">
        <v>185</v>
      </c>
      <c r="E18" s="7" t="s">
        <v>423</v>
      </c>
      <c r="F18" s="8" t="s">
        <v>174</v>
      </c>
      <c r="G18" s="6">
        <v>645</v>
      </c>
      <c r="H18" s="182">
        <v>0</v>
      </c>
      <c r="I18" s="184">
        <f t="shared" si="1"/>
        <v>0</v>
      </c>
    </row>
    <row r="19" spans="1:9" ht="17.25" customHeight="1">
      <c r="A19" s="72" t="s">
        <v>158</v>
      </c>
      <c r="B19" s="14" t="s">
        <v>8</v>
      </c>
      <c r="C19" s="15"/>
      <c r="D19" s="15"/>
      <c r="E19" s="15"/>
      <c r="F19" s="16"/>
      <c r="G19" s="52">
        <f>G20+G63+G87+G92+G112+G58+G74+G82</f>
        <v>146634</v>
      </c>
      <c r="H19" s="52">
        <f>H20+H63+H87+H92+H112+H58+H74+H82</f>
        <v>84947</v>
      </c>
      <c r="I19" s="183">
        <f t="shared" si="1"/>
        <v>57.9</v>
      </c>
    </row>
    <row r="20" spans="1:9" ht="15">
      <c r="A20" s="73" t="s">
        <v>24</v>
      </c>
      <c r="B20" s="7" t="s">
        <v>8</v>
      </c>
      <c r="C20" s="7" t="s">
        <v>182</v>
      </c>
      <c r="D20" s="7"/>
      <c r="E20" s="7"/>
      <c r="F20" s="8"/>
      <c r="G20" s="9">
        <f>G21+G24+G46+G50+G55</f>
        <v>40746</v>
      </c>
      <c r="H20" s="9">
        <f>H21+H24+H46+H50+H55</f>
        <v>28434</v>
      </c>
      <c r="I20" s="184">
        <f t="shared" si="1"/>
        <v>69.8</v>
      </c>
    </row>
    <row r="21" spans="1:9" ht="49.5" customHeight="1">
      <c r="A21" s="73" t="s">
        <v>123</v>
      </c>
      <c r="B21" s="7" t="s">
        <v>8</v>
      </c>
      <c r="C21" s="7" t="s">
        <v>182</v>
      </c>
      <c r="D21" s="7" t="s">
        <v>194</v>
      </c>
      <c r="E21" s="7"/>
      <c r="F21" s="8"/>
      <c r="G21" s="9">
        <f>G22</f>
        <v>1021</v>
      </c>
      <c r="H21" s="9">
        <f>H22</f>
        <v>798</v>
      </c>
      <c r="I21" s="184">
        <f t="shared" si="1"/>
        <v>78.2</v>
      </c>
    </row>
    <row r="22" spans="1:9" ht="15">
      <c r="A22" s="71" t="s">
        <v>154</v>
      </c>
      <c r="B22" s="7" t="s">
        <v>8</v>
      </c>
      <c r="C22" s="7" t="s">
        <v>182</v>
      </c>
      <c r="D22" s="7" t="s">
        <v>194</v>
      </c>
      <c r="E22" s="7" t="s">
        <v>195</v>
      </c>
      <c r="F22" s="8" t="s">
        <v>162</v>
      </c>
      <c r="G22" s="9">
        <f>G23</f>
        <v>1021</v>
      </c>
      <c r="H22" s="9">
        <f>H23</f>
        <v>798</v>
      </c>
      <c r="I22" s="184">
        <f t="shared" si="1"/>
        <v>78.2</v>
      </c>
    </row>
    <row r="23" spans="1:9" ht="30">
      <c r="A23" s="71" t="s">
        <v>173</v>
      </c>
      <c r="B23" s="7" t="s">
        <v>8</v>
      </c>
      <c r="C23" s="7" t="s">
        <v>182</v>
      </c>
      <c r="D23" s="7" t="s">
        <v>194</v>
      </c>
      <c r="E23" s="7" t="s">
        <v>195</v>
      </c>
      <c r="F23" s="8" t="s">
        <v>174</v>
      </c>
      <c r="G23" s="6">
        <v>1021</v>
      </c>
      <c r="H23" s="182">
        <v>798</v>
      </c>
      <c r="I23" s="184">
        <f t="shared" si="1"/>
        <v>78.2</v>
      </c>
    </row>
    <row r="24" spans="1:9" ht="87.75" customHeight="1">
      <c r="A24" s="71" t="s">
        <v>164</v>
      </c>
      <c r="B24" s="7" t="s">
        <v>8</v>
      </c>
      <c r="C24" s="7" t="s">
        <v>182</v>
      </c>
      <c r="D24" s="7" t="s">
        <v>190</v>
      </c>
      <c r="E24" s="7" t="s">
        <v>184</v>
      </c>
      <c r="F24" s="8" t="s">
        <v>162</v>
      </c>
      <c r="G24" s="6">
        <f>G25+G37+G39+G40+G41+G42+G43</f>
        <v>37285</v>
      </c>
      <c r="H24" s="6">
        <f>H25+H37+H39+H40+H41+H42+H43</f>
        <v>25460</v>
      </c>
      <c r="I24" s="184">
        <f t="shared" si="1"/>
        <v>68.3</v>
      </c>
    </row>
    <row r="25" spans="1:9" ht="15">
      <c r="A25" s="71" t="s">
        <v>26</v>
      </c>
      <c r="B25" s="7" t="s">
        <v>8</v>
      </c>
      <c r="C25" s="7" t="s">
        <v>182</v>
      </c>
      <c r="D25" s="7" t="s">
        <v>190</v>
      </c>
      <c r="E25" s="7" t="s">
        <v>187</v>
      </c>
      <c r="F25" s="8" t="s">
        <v>162</v>
      </c>
      <c r="G25" s="6">
        <f>G26</f>
        <v>33508</v>
      </c>
      <c r="H25" s="6">
        <f>H26</f>
        <v>23568</v>
      </c>
      <c r="I25" s="184">
        <f t="shared" si="1"/>
        <v>70.3</v>
      </c>
    </row>
    <row r="26" spans="1:9" ht="31.5" customHeight="1">
      <c r="A26" s="71" t="s">
        <v>173</v>
      </c>
      <c r="B26" s="7" t="s">
        <v>8</v>
      </c>
      <c r="C26" s="7" t="s">
        <v>182</v>
      </c>
      <c r="D26" s="7" t="s">
        <v>190</v>
      </c>
      <c r="E26" s="7" t="s">
        <v>187</v>
      </c>
      <c r="F26" s="8" t="s">
        <v>174</v>
      </c>
      <c r="G26" s="6">
        <v>33508</v>
      </c>
      <c r="H26" s="182">
        <v>23568</v>
      </c>
      <c r="I26" s="184">
        <f t="shared" si="1"/>
        <v>70.3</v>
      </c>
    </row>
    <row r="27" spans="1:9" ht="30" customHeight="1" hidden="1">
      <c r="A27" s="73" t="s">
        <v>90</v>
      </c>
      <c r="B27" s="7" t="s">
        <v>8</v>
      </c>
      <c r="C27" s="7" t="s">
        <v>27</v>
      </c>
      <c r="D27" s="7" t="s">
        <v>32</v>
      </c>
      <c r="E27" s="7"/>
      <c r="F27" s="8"/>
      <c r="G27" s="6">
        <f>G28</f>
        <v>0</v>
      </c>
      <c r="H27" s="182"/>
      <c r="I27" s="184" t="e">
        <f t="shared" si="1"/>
        <v>#DIV/0!</v>
      </c>
    </row>
    <row r="28" spans="1:9" ht="20.25" customHeight="1" hidden="1">
      <c r="A28" s="73" t="s">
        <v>91</v>
      </c>
      <c r="B28" s="7" t="s">
        <v>8</v>
      </c>
      <c r="C28" s="7" t="s">
        <v>27</v>
      </c>
      <c r="D28" s="7" t="s">
        <v>32</v>
      </c>
      <c r="E28" s="7" t="s">
        <v>92</v>
      </c>
      <c r="F28" s="8"/>
      <c r="G28" s="6"/>
      <c r="H28" s="182"/>
      <c r="I28" s="184" t="e">
        <f t="shared" si="1"/>
        <v>#DIV/0!</v>
      </c>
    </row>
    <row r="29" spans="1:9" ht="48.75" customHeight="1" hidden="1">
      <c r="A29" s="73" t="s">
        <v>98</v>
      </c>
      <c r="B29" s="7" t="s">
        <v>8</v>
      </c>
      <c r="C29" s="7" t="s">
        <v>27</v>
      </c>
      <c r="D29" s="7" t="s">
        <v>32</v>
      </c>
      <c r="E29" s="7" t="s">
        <v>92</v>
      </c>
      <c r="F29" s="8" t="s">
        <v>99</v>
      </c>
      <c r="G29" s="6"/>
      <c r="H29" s="182"/>
      <c r="I29" s="184" t="e">
        <f t="shared" si="1"/>
        <v>#DIV/0!</v>
      </c>
    </row>
    <row r="30" spans="1:9" ht="92.25" customHeight="1" hidden="1">
      <c r="A30" s="73" t="s">
        <v>131</v>
      </c>
      <c r="B30" s="7" t="s">
        <v>8</v>
      </c>
      <c r="C30" s="7" t="s">
        <v>27</v>
      </c>
      <c r="D30" s="7" t="s">
        <v>30</v>
      </c>
      <c r="E30" s="7" t="s">
        <v>25</v>
      </c>
      <c r="F30" s="8" t="s">
        <v>22</v>
      </c>
      <c r="G30" s="6"/>
      <c r="H30" s="182"/>
      <c r="I30" s="184" t="e">
        <f t="shared" si="1"/>
        <v>#DIV/0!</v>
      </c>
    </row>
    <row r="31" spans="1:9" ht="18.75" customHeight="1" hidden="1">
      <c r="A31" s="73" t="s">
        <v>121</v>
      </c>
      <c r="B31" s="7" t="s">
        <v>8</v>
      </c>
      <c r="C31" s="7" t="s">
        <v>27</v>
      </c>
      <c r="D31" s="7" t="s">
        <v>120</v>
      </c>
      <c r="E31" s="7"/>
      <c r="F31" s="8"/>
      <c r="G31" s="6">
        <f>G33</f>
        <v>0</v>
      </c>
      <c r="H31" s="182"/>
      <c r="I31" s="184" t="e">
        <f t="shared" si="1"/>
        <v>#DIV/0!</v>
      </c>
    </row>
    <row r="32" spans="1:9" ht="20.25" customHeight="1" hidden="1">
      <c r="A32" s="76" t="s">
        <v>124</v>
      </c>
      <c r="B32" s="7" t="s">
        <v>8</v>
      </c>
      <c r="C32" s="7" t="s">
        <v>27</v>
      </c>
      <c r="D32" s="7" t="s">
        <v>120</v>
      </c>
      <c r="E32" s="7" t="s">
        <v>85</v>
      </c>
      <c r="F32" s="8"/>
      <c r="G32" s="6">
        <f>G33</f>
        <v>0</v>
      </c>
      <c r="H32" s="182"/>
      <c r="I32" s="184" t="e">
        <f t="shared" si="1"/>
        <v>#DIV/0!</v>
      </c>
    </row>
    <row r="33" spans="1:9" ht="30" customHeight="1" hidden="1">
      <c r="A33" s="73" t="s">
        <v>125</v>
      </c>
      <c r="B33" s="7" t="s">
        <v>8</v>
      </c>
      <c r="C33" s="7" t="s">
        <v>27</v>
      </c>
      <c r="D33" s="7" t="s">
        <v>120</v>
      </c>
      <c r="E33" s="7" t="s">
        <v>85</v>
      </c>
      <c r="F33" s="8" t="s">
        <v>122</v>
      </c>
      <c r="G33" s="6"/>
      <c r="H33" s="182"/>
      <c r="I33" s="184" t="e">
        <f t="shared" si="1"/>
        <v>#DIV/0!</v>
      </c>
    </row>
    <row r="34" spans="1:9" ht="30" customHeight="1" hidden="1">
      <c r="A34" s="73" t="s">
        <v>90</v>
      </c>
      <c r="B34" s="7" t="s">
        <v>8</v>
      </c>
      <c r="C34" s="7" t="s">
        <v>27</v>
      </c>
      <c r="D34" s="7" t="s">
        <v>32</v>
      </c>
      <c r="E34" s="7"/>
      <c r="F34" s="8"/>
      <c r="G34" s="6">
        <f>G35</f>
        <v>0</v>
      </c>
      <c r="H34" s="182"/>
      <c r="I34" s="184" t="e">
        <f t="shared" si="1"/>
        <v>#DIV/0!</v>
      </c>
    </row>
    <row r="35" spans="1:9" ht="16.5" customHeight="1" hidden="1">
      <c r="A35" s="73" t="s">
        <v>91</v>
      </c>
      <c r="B35" s="7" t="s">
        <v>8</v>
      </c>
      <c r="C35" s="7" t="s">
        <v>27</v>
      </c>
      <c r="D35" s="7" t="s">
        <v>32</v>
      </c>
      <c r="E35" s="7" t="s">
        <v>92</v>
      </c>
      <c r="F35" s="8"/>
      <c r="G35" s="6"/>
      <c r="H35" s="182"/>
      <c r="I35" s="184" t="e">
        <f t="shared" si="1"/>
        <v>#DIV/0!</v>
      </c>
    </row>
    <row r="36" spans="1:9" ht="47.25" customHeight="1" hidden="1">
      <c r="A36" s="73" t="s">
        <v>98</v>
      </c>
      <c r="B36" s="7" t="s">
        <v>8</v>
      </c>
      <c r="C36" s="7" t="s">
        <v>27</v>
      </c>
      <c r="D36" s="7" t="s">
        <v>32</v>
      </c>
      <c r="E36" s="7" t="s">
        <v>92</v>
      </c>
      <c r="F36" s="8" t="s">
        <v>99</v>
      </c>
      <c r="G36" s="6"/>
      <c r="H36" s="182"/>
      <c r="I36" s="184" t="e">
        <f t="shared" si="1"/>
        <v>#DIV/0!</v>
      </c>
    </row>
    <row r="37" spans="1:9" ht="24" customHeight="1">
      <c r="A37" s="73" t="s">
        <v>287</v>
      </c>
      <c r="B37" s="7" t="s">
        <v>8</v>
      </c>
      <c r="C37" s="7" t="s">
        <v>182</v>
      </c>
      <c r="D37" s="7" t="s">
        <v>190</v>
      </c>
      <c r="E37" s="7" t="s">
        <v>197</v>
      </c>
      <c r="F37" s="8" t="s">
        <v>162</v>
      </c>
      <c r="G37" s="6">
        <f>G38</f>
        <v>793</v>
      </c>
      <c r="H37" s="6">
        <f>H38</f>
        <v>789</v>
      </c>
      <c r="I37" s="184">
        <f t="shared" si="1"/>
        <v>99.5</v>
      </c>
    </row>
    <row r="38" spans="1:9" ht="21" customHeight="1">
      <c r="A38" s="73" t="s">
        <v>175</v>
      </c>
      <c r="B38" s="7" t="s">
        <v>8</v>
      </c>
      <c r="C38" s="7" t="s">
        <v>182</v>
      </c>
      <c r="D38" s="7" t="s">
        <v>190</v>
      </c>
      <c r="E38" s="7" t="s">
        <v>197</v>
      </c>
      <c r="F38" s="8" t="s">
        <v>15</v>
      </c>
      <c r="G38" s="6">
        <v>793</v>
      </c>
      <c r="H38" s="182">
        <v>789</v>
      </c>
      <c r="I38" s="184">
        <f t="shared" si="1"/>
        <v>99.5</v>
      </c>
    </row>
    <row r="39" spans="1:9" ht="63" customHeight="1">
      <c r="A39" s="74" t="s">
        <v>329</v>
      </c>
      <c r="B39" s="7" t="s">
        <v>8</v>
      </c>
      <c r="C39" s="7" t="s">
        <v>182</v>
      </c>
      <c r="D39" s="7" t="s">
        <v>190</v>
      </c>
      <c r="E39" s="7" t="s">
        <v>335</v>
      </c>
      <c r="F39" s="8" t="s">
        <v>174</v>
      </c>
      <c r="G39" s="6">
        <v>911</v>
      </c>
      <c r="H39" s="182">
        <v>516</v>
      </c>
      <c r="I39" s="184">
        <f t="shared" si="1"/>
        <v>56.6</v>
      </c>
    </row>
    <row r="40" spans="1:9" ht="45" customHeight="1">
      <c r="A40" s="77" t="s">
        <v>330</v>
      </c>
      <c r="B40" s="7" t="s">
        <v>8</v>
      </c>
      <c r="C40" s="7" t="s">
        <v>182</v>
      </c>
      <c r="D40" s="7" t="s">
        <v>190</v>
      </c>
      <c r="E40" s="7" t="s">
        <v>336</v>
      </c>
      <c r="F40" s="8" t="s">
        <v>174</v>
      </c>
      <c r="G40" s="6">
        <v>458</v>
      </c>
      <c r="H40" s="182">
        <v>238</v>
      </c>
      <c r="I40" s="184">
        <f t="shared" si="1"/>
        <v>52</v>
      </c>
    </row>
    <row r="41" spans="1:9" ht="80.25" customHeight="1">
      <c r="A41" s="77" t="s">
        <v>350</v>
      </c>
      <c r="B41" s="7" t="s">
        <v>8</v>
      </c>
      <c r="C41" s="7" t="s">
        <v>182</v>
      </c>
      <c r="D41" s="7" t="s">
        <v>190</v>
      </c>
      <c r="E41" s="7" t="s">
        <v>336</v>
      </c>
      <c r="F41" s="8" t="s">
        <v>174</v>
      </c>
      <c r="G41" s="6">
        <v>91</v>
      </c>
      <c r="H41" s="182">
        <v>67</v>
      </c>
      <c r="I41" s="184">
        <f t="shared" si="1"/>
        <v>73.6</v>
      </c>
    </row>
    <row r="42" spans="1:9" ht="62.25" customHeight="1">
      <c r="A42" s="74" t="s">
        <v>331</v>
      </c>
      <c r="B42" s="7" t="s">
        <v>8</v>
      </c>
      <c r="C42" s="7" t="s">
        <v>182</v>
      </c>
      <c r="D42" s="7" t="s">
        <v>190</v>
      </c>
      <c r="E42" s="7" t="s">
        <v>337</v>
      </c>
      <c r="F42" s="8" t="s">
        <v>174</v>
      </c>
      <c r="G42" s="6">
        <v>424</v>
      </c>
      <c r="H42" s="182">
        <v>257</v>
      </c>
      <c r="I42" s="184">
        <f t="shared" si="1"/>
        <v>60.6</v>
      </c>
    </row>
    <row r="43" spans="1:9" ht="35.25" customHeight="1">
      <c r="A43" s="78" t="s">
        <v>137</v>
      </c>
      <c r="B43" s="21" t="s">
        <v>8</v>
      </c>
      <c r="C43" s="46" t="s">
        <v>182</v>
      </c>
      <c r="D43" s="46" t="s">
        <v>190</v>
      </c>
      <c r="E43" s="47" t="s">
        <v>138</v>
      </c>
      <c r="F43" s="8" t="s">
        <v>162</v>
      </c>
      <c r="G43" s="6">
        <f>G44</f>
        <v>1100</v>
      </c>
      <c r="H43" s="6">
        <f>H44</f>
        <v>25</v>
      </c>
      <c r="I43" s="184">
        <f t="shared" si="1"/>
        <v>2.3</v>
      </c>
    </row>
    <row r="44" spans="1:9" ht="48" customHeight="1">
      <c r="A44" s="73" t="s">
        <v>412</v>
      </c>
      <c r="B44" s="21" t="s">
        <v>8</v>
      </c>
      <c r="C44" s="46" t="s">
        <v>182</v>
      </c>
      <c r="D44" s="46" t="s">
        <v>190</v>
      </c>
      <c r="E44" s="47" t="s">
        <v>260</v>
      </c>
      <c r="F44" s="8" t="s">
        <v>162</v>
      </c>
      <c r="G44" s="6">
        <f>G45</f>
        <v>1100</v>
      </c>
      <c r="H44" s="6">
        <f>H45</f>
        <v>25</v>
      </c>
      <c r="I44" s="184">
        <f t="shared" si="1"/>
        <v>2.3</v>
      </c>
    </row>
    <row r="45" spans="1:9" ht="32.25" customHeight="1">
      <c r="A45" s="78" t="s">
        <v>176</v>
      </c>
      <c r="B45" s="48" t="s">
        <v>8</v>
      </c>
      <c r="C45" s="46" t="s">
        <v>182</v>
      </c>
      <c r="D45" s="46" t="s">
        <v>190</v>
      </c>
      <c r="E45" s="47" t="s">
        <v>260</v>
      </c>
      <c r="F45" s="8" t="s">
        <v>174</v>
      </c>
      <c r="G45" s="6">
        <v>1100</v>
      </c>
      <c r="H45" s="182">
        <v>25</v>
      </c>
      <c r="I45" s="184">
        <f t="shared" si="1"/>
        <v>2.3</v>
      </c>
    </row>
    <row r="46" spans="1:9" ht="32.25" customHeight="1">
      <c r="A46" s="73" t="s">
        <v>90</v>
      </c>
      <c r="B46" s="7" t="s">
        <v>8</v>
      </c>
      <c r="C46" s="7" t="s">
        <v>182</v>
      </c>
      <c r="D46" s="7" t="s">
        <v>180</v>
      </c>
      <c r="E46" s="7" t="s">
        <v>184</v>
      </c>
      <c r="F46" s="8" t="s">
        <v>162</v>
      </c>
      <c r="G46" s="6">
        <f aca="true" t="shared" si="2" ref="G46:H48">G47</f>
        <v>2155</v>
      </c>
      <c r="H46" s="6">
        <f t="shared" si="2"/>
        <v>2155</v>
      </c>
      <c r="I46" s="184">
        <f t="shared" si="1"/>
        <v>100</v>
      </c>
    </row>
    <row r="47" spans="1:9" ht="15">
      <c r="A47" s="73" t="s">
        <v>91</v>
      </c>
      <c r="B47" s="7" t="s">
        <v>8</v>
      </c>
      <c r="C47" s="7" t="s">
        <v>182</v>
      </c>
      <c r="D47" s="7" t="s">
        <v>180</v>
      </c>
      <c r="E47" s="7" t="s">
        <v>92</v>
      </c>
      <c r="F47" s="8" t="s">
        <v>162</v>
      </c>
      <c r="G47" s="6">
        <f t="shared" si="2"/>
        <v>2155</v>
      </c>
      <c r="H47" s="6">
        <f t="shared" si="2"/>
        <v>2155</v>
      </c>
      <c r="I47" s="184">
        <f t="shared" si="1"/>
        <v>100</v>
      </c>
    </row>
    <row r="48" spans="1:9" ht="32.25" customHeight="1">
      <c r="A48" s="73" t="s">
        <v>306</v>
      </c>
      <c r="B48" s="7" t="s">
        <v>8</v>
      </c>
      <c r="C48" s="7" t="s">
        <v>182</v>
      </c>
      <c r="D48" s="7" t="s">
        <v>180</v>
      </c>
      <c r="E48" s="7" t="s">
        <v>307</v>
      </c>
      <c r="F48" s="8" t="s">
        <v>162</v>
      </c>
      <c r="G48" s="6">
        <f t="shared" si="2"/>
        <v>2155</v>
      </c>
      <c r="H48" s="6">
        <f t="shared" si="2"/>
        <v>2155</v>
      </c>
      <c r="I48" s="184">
        <f t="shared" si="1"/>
        <v>100</v>
      </c>
    </row>
    <row r="49" spans="1:9" ht="30">
      <c r="A49" s="73" t="s">
        <v>176</v>
      </c>
      <c r="B49" s="7" t="s">
        <v>8</v>
      </c>
      <c r="C49" s="7" t="s">
        <v>182</v>
      </c>
      <c r="D49" s="7" t="s">
        <v>180</v>
      </c>
      <c r="E49" s="7" t="s">
        <v>307</v>
      </c>
      <c r="F49" s="8" t="s">
        <v>174</v>
      </c>
      <c r="G49" s="6">
        <v>2155</v>
      </c>
      <c r="H49" s="182">
        <v>2155</v>
      </c>
      <c r="I49" s="184">
        <f t="shared" si="1"/>
        <v>100</v>
      </c>
    </row>
    <row r="50" spans="1:9" ht="15">
      <c r="A50" s="73" t="s">
        <v>93</v>
      </c>
      <c r="B50" s="7" t="s">
        <v>8</v>
      </c>
      <c r="C50" s="7" t="s">
        <v>182</v>
      </c>
      <c r="D50" s="7" t="s">
        <v>196</v>
      </c>
      <c r="E50" s="7" t="s">
        <v>184</v>
      </c>
      <c r="F50" s="8" t="s">
        <v>162</v>
      </c>
      <c r="G50" s="6">
        <f>G53</f>
        <v>185</v>
      </c>
      <c r="H50" s="182"/>
      <c r="I50" s="184">
        <f t="shared" si="1"/>
        <v>0</v>
      </c>
    </row>
    <row r="51" spans="1:9" ht="15">
      <c r="A51" s="73" t="s">
        <v>93</v>
      </c>
      <c r="B51" s="7" t="s">
        <v>8</v>
      </c>
      <c r="C51" s="7" t="s">
        <v>182</v>
      </c>
      <c r="D51" s="7" t="s">
        <v>196</v>
      </c>
      <c r="E51" s="7" t="s">
        <v>33</v>
      </c>
      <c r="F51" s="8" t="s">
        <v>162</v>
      </c>
      <c r="G51" s="6">
        <f>G52</f>
        <v>185</v>
      </c>
      <c r="H51" s="182"/>
      <c r="I51" s="184">
        <f t="shared" si="1"/>
        <v>0</v>
      </c>
    </row>
    <row r="52" spans="1:9" ht="15">
      <c r="A52" s="73" t="s">
        <v>287</v>
      </c>
      <c r="B52" s="7" t="s">
        <v>8</v>
      </c>
      <c r="C52" s="7" t="s">
        <v>182</v>
      </c>
      <c r="D52" s="7" t="s">
        <v>196</v>
      </c>
      <c r="E52" s="7" t="s">
        <v>197</v>
      </c>
      <c r="F52" s="8" t="s">
        <v>162</v>
      </c>
      <c r="G52" s="6">
        <f>G53</f>
        <v>185</v>
      </c>
      <c r="H52" s="182"/>
      <c r="I52" s="184">
        <f t="shared" si="1"/>
        <v>0</v>
      </c>
    </row>
    <row r="53" spans="1:9" ht="15">
      <c r="A53" s="73" t="s">
        <v>175</v>
      </c>
      <c r="B53" s="7" t="s">
        <v>8</v>
      </c>
      <c r="C53" s="7" t="s">
        <v>182</v>
      </c>
      <c r="D53" s="7" t="s">
        <v>196</v>
      </c>
      <c r="E53" s="7" t="s">
        <v>197</v>
      </c>
      <c r="F53" s="8" t="s">
        <v>15</v>
      </c>
      <c r="G53" s="6">
        <v>185</v>
      </c>
      <c r="H53" s="182"/>
      <c r="I53" s="184">
        <f t="shared" si="1"/>
        <v>0</v>
      </c>
    </row>
    <row r="54" spans="1:9" ht="15">
      <c r="A54" s="73" t="s">
        <v>39</v>
      </c>
      <c r="B54" s="7" t="s">
        <v>8</v>
      </c>
      <c r="C54" s="7" t="s">
        <v>182</v>
      </c>
      <c r="D54" s="7" t="s">
        <v>206</v>
      </c>
      <c r="E54" s="7" t="s">
        <v>184</v>
      </c>
      <c r="F54" s="8" t="s">
        <v>162</v>
      </c>
      <c r="G54" s="6">
        <f>G55</f>
        <v>100</v>
      </c>
      <c r="H54" s="182"/>
      <c r="I54" s="184">
        <f t="shared" si="1"/>
        <v>0</v>
      </c>
    </row>
    <row r="55" spans="1:9" ht="46.5" customHeight="1">
      <c r="A55" s="73" t="s">
        <v>234</v>
      </c>
      <c r="B55" s="21" t="s">
        <v>8</v>
      </c>
      <c r="C55" s="7" t="s">
        <v>182</v>
      </c>
      <c r="D55" s="7" t="s">
        <v>206</v>
      </c>
      <c r="E55" s="7" t="s">
        <v>235</v>
      </c>
      <c r="F55" s="8" t="s">
        <v>162</v>
      </c>
      <c r="G55" s="6">
        <f>G56</f>
        <v>100</v>
      </c>
      <c r="H55" s="6">
        <f>H56</f>
        <v>21</v>
      </c>
      <c r="I55" s="184">
        <f t="shared" si="1"/>
        <v>21</v>
      </c>
    </row>
    <row r="56" spans="1:9" ht="33" customHeight="1">
      <c r="A56" s="73" t="s">
        <v>327</v>
      </c>
      <c r="B56" s="21" t="s">
        <v>8</v>
      </c>
      <c r="C56" s="7" t="s">
        <v>182</v>
      </c>
      <c r="D56" s="7" t="s">
        <v>206</v>
      </c>
      <c r="E56" s="7" t="s">
        <v>236</v>
      </c>
      <c r="F56" s="8" t="s">
        <v>162</v>
      </c>
      <c r="G56" s="6">
        <f>G57</f>
        <v>100</v>
      </c>
      <c r="H56" s="6">
        <f>H57</f>
        <v>21</v>
      </c>
      <c r="I56" s="184">
        <f t="shared" si="1"/>
        <v>21</v>
      </c>
    </row>
    <row r="57" spans="1:9" ht="31.5" customHeight="1">
      <c r="A57" s="74" t="s">
        <v>176</v>
      </c>
      <c r="B57" s="7" t="s">
        <v>8</v>
      </c>
      <c r="C57" s="7" t="s">
        <v>182</v>
      </c>
      <c r="D57" s="7" t="s">
        <v>206</v>
      </c>
      <c r="E57" s="7" t="s">
        <v>236</v>
      </c>
      <c r="F57" s="8" t="s">
        <v>174</v>
      </c>
      <c r="G57" s="6">
        <v>100</v>
      </c>
      <c r="H57" s="182">
        <v>21</v>
      </c>
      <c r="I57" s="184">
        <f t="shared" si="1"/>
        <v>21</v>
      </c>
    </row>
    <row r="58" spans="1:9" ht="30.75" customHeight="1">
      <c r="A58" s="78" t="s">
        <v>137</v>
      </c>
      <c r="B58" s="21" t="s">
        <v>8</v>
      </c>
      <c r="C58" s="46" t="s">
        <v>185</v>
      </c>
      <c r="D58" s="46" t="s">
        <v>194</v>
      </c>
      <c r="E58" s="47" t="s">
        <v>138</v>
      </c>
      <c r="F58" s="8" t="s">
        <v>162</v>
      </c>
      <c r="G58" s="6">
        <f>G59+G61</f>
        <v>1380</v>
      </c>
      <c r="H58" s="6">
        <f>H59+H61</f>
        <v>993</v>
      </c>
      <c r="I58" s="184">
        <f t="shared" si="1"/>
        <v>72</v>
      </c>
    </row>
    <row r="59" spans="1:9" ht="45">
      <c r="A59" s="73" t="s">
        <v>285</v>
      </c>
      <c r="B59" s="21" t="s">
        <v>8</v>
      </c>
      <c r="C59" s="46" t="s">
        <v>185</v>
      </c>
      <c r="D59" s="46" t="s">
        <v>194</v>
      </c>
      <c r="E59" s="47" t="s">
        <v>259</v>
      </c>
      <c r="F59" s="8" t="s">
        <v>162</v>
      </c>
      <c r="G59" s="6">
        <f>G60</f>
        <v>1050</v>
      </c>
      <c r="H59" s="6">
        <f>H60</f>
        <v>663</v>
      </c>
      <c r="I59" s="184">
        <f t="shared" si="1"/>
        <v>63.1</v>
      </c>
    </row>
    <row r="60" spans="1:9" ht="30">
      <c r="A60" s="78" t="s">
        <v>176</v>
      </c>
      <c r="B60" s="48" t="s">
        <v>8</v>
      </c>
      <c r="C60" s="46" t="s">
        <v>185</v>
      </c>
      <c r="D60" s="46" t="s">
        <v>194</v>
      </c>
      <c r="E60" s="47" t="s">
        <v>259</v>
      </c>
      <c r="F60" s="8" t="s">
        <v>174</v>
      </c>
      <c r="G60" s="6">
        <v>1050</v>
      </c>
      <c r="H60" s="182">
        <v>663</v>
      </c>
      <c r="I60" s="184">
        <f t="shared" si="1"/>
        <v>63.1</v>
      </c>
    </row>
    <row r="61" spans="1:9" ht="33.75" customHeight="1">
      <c r="A61" s="78" t="s">
        <v>413</v>
      </c>
      <c r="B61" s="48" t="s">
        <v>8</v>
      </c>
      <c r="C61" s="46" t="s">
        <v>185</v>
      </c>
      <c r="D61" s="46" t="s">
        <v>194</v>
      </c>
      <c r="E61" s="47" t="s">
        <v>242</v>
      </c>
      <c r="F61" s="8" t="s">
        <v>162</v>
      </c>
      <c r="G61" s="6">
        <f>G62</f>
        <v>330</v>
      </c>
      <c r="H61" s="6">
        <f>H62</f>
        <v>330</v>
      </c>
      <c r="I61" s="184">
        <f t="shared" si="1"/>
        <v>100</v>
      </c>
    </row>
    <row r="62" spans="1:9" ht="30">
      <c r="A62" s="78" t="s">
        <v>176</v>
      </c>
      <c r="B62" s="48" t="s">
        <v>8</v>
      </c>
      <c r="C62" s="46" t="s">
        <v>185</v>
      </c>
      <c r="D62" s="46" t="s">
        <v>194</v>
      </c>
      <c r="E62" s="47" t="s">
        <v>242</v>
      </c>
      <c r="F62" s="8" t="s">
        <v>174</v>
      </c>
      <c r="G62" s="6">
        <v>330</v>
      </c>
      <c r="H62" s="182">
        <v>330</v>
      </c>
      <c r="I62" s="184">
        <f t="shared" si="1"/>
        <v>100</v>
      </c>
    </row>
    <row r="63" spans="1:9" ht="18" customHeight="1">
      <c r="A63" s="73" t="s">
        <v>83</v>
      </c>
      <c r="B63" s="7" t="s">
        <v>8</v>
      </c>
      <c r="C63" s="7" t="s">
        <v>190</v>
      </c>
      <c r="D63" s="7" t="s">
        <v>181</v>
      </c>
      <c r="E63" s="7" t="s">
        <v>184</v>
      </c>
      <c r="F63" s="8" t="s">
        <v>162</v>
      </c>
      <c r="G63" s="6">
        <f>+G64</f>
        <v>7619</v>
      </c>
      <c r="H63" s="6">
        <f>+H64</f>
        <v>3637</v>
      </c>
      <c r="I63" s="184">
        <f t="shared" si="1"/>
        <v>47.7</v>
      </c>
    </row>
    <row r="64" spans="1:9" ht="33" customHeight="1">
      <c r="A64" s="73" t="s">
        <v>41</v>
      </c>
      <c r="B64" s="7" t="s">
        <v>8</v>
      </c>
      <c r="C64" s="7" t="s">
        <v>190</v>
      </c>
      <c r="D64" s="7" t="s">
        <v>196</v>
      </c>
      <c r="E64" s="7" t="s">
        <v>184</v>
      </c>
      <c r="F64" s="8" t="s">
        <v>162</v>
      </c>
      <c r="G64" s="6">
        <f>G65+G71</f>
        <v>7619</v>
      </c>
      <c r="H64" s="6">
        <f>H65+H71</f>
        <v>3637</v>
      </c>
      <c r="I64" s="184">
        <f t="shared" si="1"/>
        <v>47.7</v>
      </c>
    </row>
    <row r="65" spans="1:9" ht="34.5" customHeight="1">
      <c r="A65" s="73" t="s">
        <v>136</v>
      </c>
      <c r="B65" s="7" t="s">
        <v>8</v>
      </c>
      <c r="C65" s="7" t="s">
        <v>190</v>
      </c>
      <c r="D65" s="7" t="s">
        <v>196</v>
      </c>
      <c r="E65" s="7" t="s">
        <v>198</v>
      </c>
      <c r="F65" s="8" t="s">
        <v>162</v>
      </c>
      <c r="G65" s="6">
        <f>G66</f>
        <v>352</v>
      </c>
      <c r="H65" s="6">
        <f>H66</f>
        <v>352</v>
      </c>
      <c r="I65" s="184">
        <f t="shared" si="1"/>
        <v>100</v>
      </c>
    </row>
    <row r="66" spans="1:9" ht="31.5" customHeight="1">
      <c r="A66" s="73" t="s">
        <v>176</v>
      </c>
      <c r="B66" s="7" t="s">
        <v>8</v>
      </c>
      <c r="C66" s="7" t="s">
        <v>190</v>
      </c>
      <c r="D66" s="7" t="s">
        <v>196</v>
      </c>
      <c r="E66" s="7" t="s">
        <v>198</v>
      </c>
      <c r="F66" s="8" t="s">
        <v>174</v>
      </c>
      <c r="G66" s="6">
        <v>352</v>
      </c>
      <c r="H66" s="182">
        <v>352</v>
      </c>
      <c r="I66" s="184">
        <f t="shared" si="1"/>
        <v>100</v>
      </c>
    </row>
    <row r="67" spans="1:9" ht="0.75" customHeight="1" hidden="1">
      <c r="A67" s="73"/>
      <c r="B67" s="7"/>
      <c r="C67" s="7"/>
      <c r="D67" s="7"/>
      <c r="E67" s="7"/>
      <c r="F67" s="8"/>
      <c r="G67" s="6"/>
      <c r="H67" s="182"/>
      <c r="I67" s="184" t="e">
        <f t="shared" si="1"/>
        <v>#DIV/0!</v>
      </c>
    </row>
    <row r="68" spans="1:9" ht="31.5" customHeight="1" hidden="1">
      <c r="A68" s="73"/>
      <c r="B68" s="7"/>
      <c r="C68" s="7"/>
      <c r="D68" s="7"/>
      <c r="E68" s="7"/>
      <c r="F68" s="8"/>
      <c r="G68" s="6"/>
      <c r="H68" s="182"/>
      <c r="I68" s="184" t="e">
        <f t="shared" si="1"/>
        <v>#DIV/0!</v>
      </c>
    </row>
    <row r="69" spans="1:9" ht="48" customHeight="1" hidden="1">
      <c r="A69" s="73" t="s">
        <v>288</v>
      </c>
      <c r="B69" s="7" t="s">
        <v>8</v>
      </c>
      <c r="C69" s="7" t="s">
        <v>27</v>
      </c>
      <c r="D69" s="7" t="s">
        <v>34</v>
      </c>
      <c r="E69" s="7" t="s">
        <v>85</v>
      </c>
      <c r="F69" s="8"/>
      <c r="G69" s="6"/>
      <c r="H69" s="182"/>
      <c r="I69" s="184" t="e">
        <f t="shared" si="1"/>
        <v>#DIV/0!</v>
      </c>
    </row>
    <row r="70" spans="1:9" ht="81" customHeight="1" hidden="1">
      <c r="A70" s="73" t="s">
        <v>86</v>
      </c>
      <c r="B70" s="7" t="s">
        <v>8</v>
      </c>
      <c r="C70" s="7" t="s">
        <v>27</v>
      </c>
      <c r="D70" s="7" t="s">
        <v>34</v>
      </c>
      <c r="E70" s="7" t="s">
        <v>85</v>
      </c>
      <c r="F70" s="8" t="s">
        <v>87</v>
      </c>
      <c r="G70" s="6"/>
      <c r="H70" s="182"/>
      <c r="I70" s="184" t="e">
        <f t="shared" si="1"/>
        <v>#DIV/0!</v>
      </c>
    </row>
    <row r="71" spans="1:9" ht="32.25" customHeight="1">
      <c r="A71" s="73" t="s">
        <v>96</v>
      </c>
      <c r="B71" s="7" t="s">
        <v>8</v>
      </c>
      <c r="C71" s="7" t="s">
        <v>190</v>
      </c>
      <c r="D71" s="7" t="s">
        <v>196</v>
      </c>
      <c r="E71" s="7" t="s">
        <v>42</v>
      </c>
      <c r="F71" s="8" t="s">
        <v>162</v>
      </c>
      <c r="G71" s="6">
        <f>G72</f>
        <v>7267</v>
      </c>
      <c r="H71" s="6">
        <f>H72</f>
        <v>3285</v>
      </c>
      <c r="I71" s="184">
        <f t="shared" si="1"/>
        <v>45.2</v>
      </c>
    </row>
    <row r="72" spans="1:9" ht="30.75" customHeight="1">
      <c r="A72" s="73" t="s">
        <v>150</v>
      </c>
      <c r="B72" s="7" t="s">
        <v>8</v>
      </c>
      <c r="C72" s="7" t="s">
        <v>190</v>
      </c>
      <c r="D72" s="7" t="s">
        <v>196</v>
      </c>
      <c r="E72" s="7" t="s">
        <v>207</v>
      </c>
      <c r="F72" s="8" t="s">
        <v>162</v>
      </c>
      <c r="G72" s="6">
        <f>G73</f>
        <v>7267</v>
      </c>
      <c r="H72" s="6">
        <f>H73</f>
        <v>3285</v>
      </c>
      <c r="I72" s="184">
        <f t="shared" si="1"/>
        <v>45.2</v>
      </c>
    </row>
    <row r="73" spans="1:9" ht="32.25" customHeight="1">
      <c r="A73" s="73" t="s">
        <v>176</v>
      </c>
      <c r="B73" s="7" t="s">
        <v>8</v>
      </c>
      <c r="C73" s="7" t="s">
        <v>190</v>
      </c>
      <c r="D73" s="7" t="s">
        <v>196</v>
      </c>
      <c r="E73" s="7" t="s">
        <v>207</v>
      </c>
      <c r="F73" s="8" t="s">
        <v>174</v>
      </c>
      <c r="G73" s="6">
        <v>7267</v>
      </c>
      <c r="H73" s="182">
        <v>3285</v>
      </c>
      <c r="I73" s="184">
        <f t="shared" si="1"/>
        <v>45.2</v>
      </c>
    </row>
    <row r="74" spans="1:9" ht="32.25" customHeight="1">
      <c r="A74" s="73" t="s">
        <v>13</v>
      </c>
      <c r="B74" s="7" t="s">
        <v>8</v>
      </c>
      <c r="C74" s="7" t="s">
        <v>201</v>
      </c>
      <c r="D74" s="7" t="s">
        <v>181</v>
      </c>
      <c r="E74" s="7" t="s">
        <v>184</v>
      </c>
      <c r="F74" s="8" t="s">
        <v>162</v>
      </c>
      <c r="G74" s="6">
        <f>G78+G76</f>
        <v>8180</v>
      </c>
      <c r="H74" s="6">
        <f>H78+H76</f>
        <v>2967</v>
      </c>
      <c r="I74" s="184">
        <f aca="true" t="shared" si="3" ref="I74:I137">H74/G74*100</f>
        <v>36.3</v>
      </c>
    </row>
    <row r="75" spans="1:9" ht="27.75" customHeight="1">
      <c r="A75" s="73" t="s">
        <v>128</v>
      </c>
      <c r="B75" s="7" t="s">
        <v>8</v>
      </c>
      <c r="C75" s="7" t="s">
        <v>201</v>
      </c>
      <c r="D75" s="7" t="s">
        <v>182</v>
      </c>
      <c r="E75" s="7" t="s">
        <v>184</v>
      </c>
      <c r="F75" s="8" t="s">
        <v>162</v>
      </c>
      <c r="G75" s="6">
        <f>G76</f>
        <v>1500</v>
      </c>
      <c r="H75" s="6">
        <f>H76</f>
        <v>900</v>
      </c>
      <c r="I75" s="184">
        <f t="shared" si="3"/>
        <v>60</v>
      </c>
    </row>
    <row r="76" spans="1:9" ht="32.25" customHeight="1">
      <c r="A76" s="103" t="s">
        <v>382</v>
      </c>
      <c r="B76" s="102" t="s">
        <v>8</v>
      </c>
      <c r="C76" s="102" t="s">
        <v>201</v>
      </c>
      <c r="D76" s="102" t="s">
        <v>182</v>
      </c>
      <c r="E76" s="102" t="s">
        <v>383</v>
      </c>
      <c r="F76" s="7" t="s">
        <v>162</v>
      </c>
      <c r="G76" s="6">
        <f>G77</f>
        <v>1500</v>
      </c>
      <c r="H76" s="6">
        <f>H77</f>
        <v>900</v>
      </c>
      <c r="I76" s="184">
        <f t="shared" si="3"/>
        <v>60</v>
      </c>
    </row>
    <row r="77" spans="1:9" ht="32.25" customHeight="1">
      <c r="A77" s="73" t="s">
        <v>176</v>
      </c>
      <c r="B77" s="102" t="s">
        <v>8</v>
      </c>
      <c r="C77" s="102" t="s">
        <v>201</v>
      </c>
      <c r="D77" s="102" t="s">
        <v>182</v>
      </c>
      <c r="E77" s="102" t="s">
        <v>383</v>
      </c>
      <c r="F77" s="7" t="s">
        <v>174</v>
      </c>
      <c r="G77" s="6">
        <v>1500</v>
      </c>
      <c r="H77" s="182">
        <v>900</v>
      </c>
      <c r="I77" s="184">
        <f t="shared" si="3"/>
        <v>60</v>
      </c>
    </row>
    <row r="78" spans="1:9" ht="24" customHeight="1">
      <c r="A78" s="73" t="s">
        <v>144</v>
      </c>
      <c r="B78" s="7" t="s">
        <v>8</v>
      </c>
      <c r="C78" s="7" t="s">
        <v>201</v>
      </c>
      <c r="D78" s="7" t="s">
        <v>185</v>
      </c>
      <c r="E78" s="7" t="s">
        <v>184</v>
      </c>
      <c r="F78" s="8" t="s">
        <v>162</v>
      </c>
      <c r="G78" s="6">
        <f aca="true" t="shared" si="4" ref="G78:H80">G79</f>
        <v>6680</v>
      </c>
      <c r="H78" s="6">
        <f t="shared" si="4"/>
        <v>2067</v>
      </c>
      <c r="I78" s="184">
        <f t="shared" si="3"/>
        <v>30.9</v>
      </c>
    </row>
    <row r="79" spans="1:9" ht="21" customHeight="1">
      <c r="A79" s="73" t="s">
        <v>144</v>
      </c>
      <c r="B79" s="7" t="s">
        <v>8</v>
      </c>
      <c r="C79" s="7" t="s">
        <v>201</v>
      </c>
      <c r="D79" s="7" t="s">
        <v>185</v>
      </c>
      <c r="E79" s="7" t="s">
        <v>272</v>
      </c>
      <c r="F79" s="8" t="s">
        <v>162</v>
      </c>
      <c r="G79" s="6">
        <f t="shared" si="4"/>
        <v>6680</v>
      </c>
      <c r="H79" s="6">
        <f t="shared" si="4"/>
        <v>2067</v>
      </c>
      <c r="I79" s="184">
        <f t="shared" si="3"/>
        <v>30.9</v>
      </c>
    </row>
    <row r="80" spans="1:9" ht="29.25" customHeight="1">
      <c r="A80" s="71" t="s">
        <v>244</v>
      </c>
      <c r="B80" s="7" t="s">
        <v>8</v>
      </c>
      <c r="C80" s="7" t="s">
        <v>201</v>
      </c>
      <c r="D80" s="7" t="s">
        <v>185</v>
      </c>
      <c r="E80" s="7" t="s">
        <v>268</v>
      </c>
      <c r="F80" s="8" t="s">
        <v>162</v>
      </c>
      <c r="G80" s="6">
        <f t="shared" si="4"/>
        <v>6680</v>
      </c>
      <c r="H80" s="6">
        <f t="shared" si="4"/>
        <v>2067</v>
      </c>
      <c r="I80" s="184">
        <f t="shared" si="3"/>
        <v>30.9</v>
      </c>
    </row>
    <row r="81" spans="1:9" ht="27.75" customHeight="1">
      <c r="A81" s="71" t="s">
        <v>173</v>
      </c>
      <c r="B81" s="7" t="s">
        <v>8</v>
      </c>
      <c r="C81" s="7" t="s">
        <v>201</v>
      </c>
      <c r="D81" s="7" t="s">
        <v>185</v>
      </c>
      <c r="E81" s="7" t="s">
        <v>268</v>
      </c>
      <c r="F81" s="8" t="s">
        <v>174</v>
      </c>
      <c r="G81" s="6">
        <v>6680</v>
      </c>
      <c r="H81" s="182">
        <v>2067</v>
      </c>
      <c r="I81" s="184">
        <f t="shared" si="3"/>
        <v>30.9</v>
      </c>
    </row>
    <row r="82" spans="1:9" ht="19.5" customHeight="1">
      <c r="A82" s="109" t="s">
        <v>245</v>
      </c>
      <c r="B82" s="7" t="s">
        <v>8</v>
      </c>
      <c r="C82" s="7" t="s">
        <v>203</v>
      </c>
      <c r="D82" s="7" t="s">
        <v>181</v>
      </c>
      <c r="E82" s="7" t="s">
        <v>184</v>
      </c>
      <c r="F82" s="8" t="s">
        <v>162</v>
      </c>
      <c r="G82" s="6">
        <f aca="true" t="shared" si="5" ref="G82:H85">G83</f>
        <v>162</v>
      </c>
      <c r="H82" s="6">
        <f t="shared" si="5"/>
        <v>0</v>
      </c>
      <c r="I82" s="184">
        <f t="shared" si="3"/>
        <v>0</v>
      </c>
    </row>
    <row r="83" spans="1:9" ht="32.25" customHeight="1">
      <c r="A83" s="104" t="s">
        <v>385</v>
      </c>
      <c r="B83" s="105" t="s">
        <v>8</v>
      </c>
      <c r="C83" s="105" t="s">
        <v>203</v>
      </c>
      <c r="D83" s="105" t="s">
        <v>201</v>
      </c>
      <c r="E83" s="105" t="s">
        <v>386</v>
      </c>
      <c r="F83" s="105" t="s">
        <v>162</v>
      </c>
      <c r="G83" s="6">
        <f t="shared" si="5"/>
        <v>162</v>
      </c>
      <c r="H83" s="6">
        <f t="shared" si="5"/>
        <v>0</v>
      </c>
      <c r="I83" s="184">
        <f t="shared" si="3"/>
        <v>0</v>
      </c>
    </row>
    <row r="84" spans="1:9" ht="32.25" customHeight="1">
      <c r="A84" s="106" t="s">
        <v>137</v>
      </c>
      <c r="B84" s="102" t="s">
        <v>8</v>
      </c>
      <c r="C84" s="107" t="s">
        <v>203</v>
      </c>
      <c r="D84" s="102" t="s">
        <v>201</v>
      </c>
      <c r="E84" s="108" t="s">
        <v>138</v>
      </c>
      <c r="F84" s="102" t="s">
        <v>162</v>
      </c>
      <c r="G84" s="6">
        <f t="shared" si="5"/>
        <v>162</v>
      </c>
      <c r="H84" s="6">
        <f t="shared" si="5"/>
        <v>0</v>
      </c>
      <c r="I84" s="184">
        <f t="shared" si="3"/>
        <v>0</v>
      </c>
    </row>
    <row r="85" spans="1:9" ht="45.75" customHeight="1">
      <c r="A85" s="109" t="s">
        <v>410</v>
      </c>
      <c r="B85" s="102" t="s">
        <v>8</v>
      </c>
      <c r="C85" s="102" t="s">
        <v>203</v>
      </c>
      <c r="D85" s="102" t="s">
        <v>201</v>
      </c>
      <c r="E85" s="108" t="s">
        <v>387</v>
      </c>
      <c r="F85" s="102" t="s">
        <v>162</v>
      </c>
      <c r="G85" s="6">
        <f t="shared" si="5"/>
        <v>162</v>
      </c>
      <c r="H85" s="6">
        <f t="shared" si="5"/>
        <v>0</v>
      </c>
      <c r="I85" s="184">
        <f t="shared" si="3"/>
        <v>0</v>
      </c>
    </row>
    <row r="86" spans="1:9" ht="32.25" customHeight="1">
      <c r="A86" s="73" t="s">
        <v>176</v>
      </c>
      <c r="B86" s="102" t="s">
        <v>8</v>
      </c>
      <c r="C86" s="102" t="s">
        <v>203</v>
      </c>
      <c r="D86" s="102" t="s">
        <v>201</v>
      </c>
      <c r="E86" s="108" t="s">
        <v>387</v>
      </c>
      <c r="F86" s="102" t="s">
        <v>174</v>
      </c>
      <c r="G86" s="6">
        <v>162</v>
      </c>
      <c r="H86" s="182">
        <v>0</v>
      </c>
      <c r="I86" s="184">
        <f t="shared" si="3"/>
        <v>0</v>
      </c>
    </row>
    <row r="87" spans="1:9" ht="32.25" customHeight="1">
      <c r="A87" s="73" t="s">
        <v>88</v>
      </c>
      <c r="B87" s="7" t="s">
        <v>8</v>
      </c>
      <c r="C87" s="7" t="s">
        <v>189</v>
      </c>
      <c r="D87" s="7" t="s">
        <v>181</v>
      </c>
      <c r="E87" s="7" t="s">
        <v>184</v>
      </c>
      <c r="F87" s="8" t="s">
        <v>162</v>
      </c>
      <c r="G87" s="6">
        <f aca="true" t="shared" si="6" ref="G87:H90">G88</f>
        <v>350</v>
      </c>
      <c r="H87" s="6">
        <f t="shared" si="6"/>
        <v>311</v>
      </c>
      <c r="I87" s="184">
        <f t="shared" si="3"/>
        <v>88.9</v>
      </c>
    </row>
    <row r="88" spans="1:9" ht="16.5" customHeight="1">
      <c r="A88" s="73" t="s">
        <v>89</v>
      </c>
      <c r="B88" s="7" t="s">
        <v>8</v>
      </c>
      <c r="C88" s="7" t="s">
        <v>189</v>
      </c>
      <c r="D88" s="7" t="s">
        <v>190</v>
      </c>
      <c r="E88" s="7" t="s">
        <v>184</v>
      </c>
      <c r="F88" s="8" t="s">
        <v>162</v>
      </c>
      <c r="G88" s="6">
        <f t="shared" si="6"/>
        <v>350</v>
      </c>
      <c r="H88" s="6">
        <f t="shared" si="6"/>
        <v>311</v>
      </c>
      <c r="I88" s="184">
        <f t="shared" si="3"/>
        <v>88.9</v>
      </c>
    </row>
    <row r="89" spans="1:9" ht="47.25" customHeight="1">
      <c r="A89" s="73" t="s">
        <v>191</v>
      </c>
      <c r="B89" s="7" t="s">
        <v>8</v>
      </c>
      <c r="C89" s="7" t="s">
        <v>189</v>
      </c>
      <c r="D89" s="7" t="s">
        <v>190</v>
      </c>
      <c r="E89" s="7" t="s">
        <v>192</v>
      </c>
      <c r="F89" s="8" t="s">
        <v>162</v>
      </c>
      <c r="G89" s="6">
        <f t="shared" si="6"/>
        <v>350</v>
      </c>
      <c r="H89" s="6">
        <f t="shared" si="6"/>
        <v>311</v>
      </c>
      <c r="I89" s="184">
        <f t="shared" si="3"/>
        <v>88.9</v>
      </c>
    </row>
    <row r="90" spans="1:9" ht="34.5" customHeight="1">
      <c r="A90" s="73" t="s">
        <v>51</v>
      </c>
      <c r="B90" s="7" t="s">
        <v>8</v>
      </c>
      <c r="C90" s="7" t="s">
        <v>189</v>
      </c>
      <c r="D90" s="7" t="s">
        <v>190</v>
      </c>
      <c r="E90" s="7" t="s">
        <v>193</v>
      </c>
      <c r="F90" s="8" t="s">
        <v>162</v>
      </c>
      <c r="G90" s="6">
        <f t="shared" si="6"/>
        <v>350</v>
      </c>
      <c r="H90" s="6">
        <f t="shared" si="6"/>
        <v>311</v>
      </c>
      <c r="I90" s="184">
        <f t="shared" si="3"/>
        <v>88.9</v>
      </c>
    </row>
    <row r="91" spans="1:9" ht="33.75" customHeight="1">
      <c r="A91" s="71" t="s">
        <v>173</v>
      </c>
      <c r="B91" s="7" t="s">
        <v>8</v>
      </c>
      <c r="C91" s="7" t="s">
        <v>189</v>
      </c>
      <c r="D91" s="7" t="s">
        <v>190</v>
      </c>
      <c r="E91" s="7" t="s">
        <v>193</v>
      </c>
      <c r="F91" s="8" t="s">
        <v>174</v>
      </c>
      <c r="G91" s="6">
        <v>350</v>
      </c>
      <c r="H91" s="182">
        <v>311</v>
      </c>
      <c r="I91" s="184">
        <f t="shared" si="3"/>
        <v>88.9</v>
      </c>
    </row>
    <row r="92" spans="1:9" ht="32.25" customHeight="1">
      <c r="A92" s="73" t="s">
        <v>167</v>
      </c>
      <c r="B92" s="7" t="s">
        <v>8</v>
      </c>
      <c r="C92" s="7" t="s">
        <v>199</v>
      </c>
      <c r="D92" s="7" t="s">
        <v>181</v>
      </c>
      <c r="E92" s="7" t="s">
        <v>184</v>
      </c>
      <c r="F92" s="8" t="s">
        <v>162</v>
      </c>
      <c r="G92" s="6">
        <f>G93+G105</f>
        <v>84440</v>
      </c>
      <c r="H92" s="6">
        <f>H93+H105</f>
        <v>44966</v>
      </c>
      <c r="I92" s="184">
        <f t="shared" si="3"/>
        <v>53.3</v>
      </c>
    </row>
    <row r="93" spans="1:9" ht="15.75" customHeight="1">
      <c r="A93" s="73" t="s">
        <v>200</v>
      </c>
      <c r="B93" s="7" t="s">
        <v>8</v>
      </c>
      <c r="C93" s="7" t="s">
        <v>199</v>
      </c>
      <c r="D93" s="7" t="s">
        <v>182</v>
      </c>
      <c r="E93" s="7" t="s">
        <v>184</v>
      </c>
      <c r="F93" s="8" t="s">
        <v>162</v>
      </c>
      <c r="G93" s="6">
        <f>G102+G98+G100+G96</f>
        <v>77044</v>
      </c>
      <c r="H93" s="6">
        <f>H102+H98+H100+H96</f>
        <v>41964</v>
      </c>
      <c r="I93" s="184">
        <f t="shared" si="3"/>
        <v>54.5</v>
      </c>
    </row>
    <row r="94" spans="1:9" ht="30" customHeight="1" hidden="1">
      <c r="A94" s="76" t="s">
        <v>101</v>
      </c>
      <c r="B94" s="7" t="s">
        <v>8</v>
      </c>
      <c r="C94" s="7" t="s">
        <v>37</v>
      </c>
      <c r="D94" s="7" t="s">
        <v>69</v>
      </c>
      <c r="E94" s="7" t="s">
        <v>81</v>
      </c>
      <c r="F94" s="30"/>
      <c r="G94" s="6">
        <f>G95</f>
        <v>0</v>
      </c>
      <c r="H94" s="182"/>
      <c r="I94" s="184" t="e">
        <f t="shared" si="3"/>
        <v>#DIV/0!</v>
      </c>
    </row>
    <row r="95" spans="1:9" ht="31.5" customHeight="1" hidden="1">
      <c r="A95" s="73" t="s">
        <v>100</v>
      </c>
      <c r="B95" s="7" t="s">
        <v>8</v>
      </c>
      <c r="C95" s="7" t="s">
        <v>37</v>
      </c>
      <c r="D95" s="7" t="s">
        <v>69</v>
      </c>
      <c r="E95" s="7" t="s">
        <v>81</v>
      </c>
      <c r="F95" s="8" t="s">
        <v>82</v>
      </c>
      <c r="G95" s="6"/>
      <c r="H95" s="182"/>
      <c r="I95" s="184" t="e">
        <f t="shared" si="3"/>
        <v>#DIV/0!</v>
      </c>
    </row>
    <row r="96" spans="1:9" ht="47.25" customHeight="1">
      <c r="A96" s="73" t="s">
        <v>431</v>
      </c>
      <c r="B96" s="7" t="s">
        <v>8</v>
      </c>
      <c r="C96" s="7" t="s">
        <v>199</v>
      </c>
      <c r="D96" s="7" t="s">
        <v>182</v>
      </c>
      <c r="E96" s="7" t="s">
        <v>432</v>
      </c>
      <c r="F96" s="8" t="s">
        <v>162</v>
      </c>
      <c r="G96" s="6">
        <f>G97</f>
        <v>25157</v>
      </c>
      <c r="H96" s="6">
        <f>H97</f>
        <v>12841</v>
      </c>
      <c r="I96" s="184">
        <f t="shared" si="3"/>
        <v>51</v>
      </c>
    </row>
    <row r="97" spans="1:9" ht="31.5" customHeight="1">
      <c r="A97" s="113" t="s">
        <v>343</v>
      </c>
      <c r="B97" s="7" t="s">
        <v>8</v>
      </c>
      <c r="C97" s="7" t="s">
        <v>199</v>
      </c>
      <c r="D97" s="7" t="s">
        <v>182</v>
      </c>
      <c r="E97" s="7" t="s">
        <v>432</v>
      </c>
      <c r="F97" s="8" t="s">
        <v>9</v>
      </c>
      <c r="G97" s="6">
        <v>25157</v>
      </c>
      <c r="H97" s="182">
        <v>12841</v>
      </c>
      <c r="I97" s="184">
        <f t="shared" si="3"/>
        <v>51</v>
      </c>
    </row>
    <row r="98" spans="1:9" ht="61.5" customHeight="1">
      <c r="A98" s="93" t="s">
        <v>351</v>
      </c>
      <c r="B98" s="7" t="s">
        <v>8</v>
      </c>
      <c r="C98" s="7" t="s">
        <v>199</v>
      </c>
      <c r="D98" s="7" t="s">
        <v>182</v>
      </c>
      <c r="E98" s="7" t="s">
        <v>344</v>
      </c>
      <c r="F98" s="8" t="s">
        <v>162</v>
      </c>
      <c r="G98" s="6">
        <f>G99</f>
        <v>1189</v>
      </c>
      <c r="H98" s="6">
        <f>H99</f>
        <v>1189</v>
      </c>
      <c r="I98" s="184">
        <f t="shared" si="3"/>
        <v>100</v>
      </c>
    </row>
    <row r="99" spans="1:9" ht="21" customHeight="1">
      <c r="A99" s="113" t="s">
        <v>343</v>
      </c>
      <c r="B99" s="114" t="s">
        <v>8</v>
      </c>
      <c r="C99" s="114" t="s">
        <v>199</v>
      </c>
      <c r="D99" s="114" t="s">
        <v>182</v>
      </c>
      <c r="E99" s="114" t="s">
        <v>344</v>
      </c>
      <c r="F99" s="115" t="s">
        <v>9</v>
      </c>
      <c r="G99" s="116">
        <v>1189</v>
      </c>
      <c r="H99" s="182">
        <v>1189</v>
      </c>
      <c r="I99" s="184">
        <f t="shared" si="3"/>
        <v>100</v>
      </c>
    </row>
    <row r="100" spans="1:9" ht="63" customHeight="1">
      <c r="A100" s="172" t="s">
        <v>433</v>
      </c>
      <c r="B100" s="7" t="s">
        <v>8</v>
      </c>
      <c r="C100" s="7" t="s">
        <v>199</v>
      </c>
      <c r="D100" s="7" t="s">
        <v>182</v>
      </c>
      <c r="E100" s="7" t="s">
        <v>434</v>
      </c>
      <c r="F100" s="31" t="s">
        <v>162</v>
      </c>
      <c r="G100" s="6">
        <f>G101</f>
        <v>45000</v>
      </c>
      <c r="H100" s="6">
        <f>H101</f>
        <v>24562</v>
      </c>
      <c r="I100" s="184">
        <f t="shared" si="3"/>
        <v>54.6</v>
      </c>
    </row>
    <row r="101" spans="1:9" ht="27" customHeight="1">
      <c r="A101" s="109" t="s">
        <v>420</v>
      </c>
      <c r="B101" s="7" t="s">
        <v>8</v>
      </c>
      <c r="C101" s="7" t="s">
        <v>199</v>
      </c>
      <c r="D101" s="7" t="s">
        <v>182</v>
      </c>
      <c r="E101" s="7" t="s">
        <v>434</v>
      </c>
      <c r="F101" s="8" t="s">
        <v>9</v>
      </c>
      <c r="G101" s="6">
        <v>45000</v>
      </c>
      <c r="H101" s="182">
        <v>24562</v>
      </c>
      <c r="I101" s="184">
        <f t="shared" si="3"/>
        <v>54.6</v>
      </c>
    </row>
    <row r="102" spans="1:9" ht="30">
      <c r="A102" s="73" t="s">
        <v>137</v>
      </c>
      <c r="B102" s="7" t="s">
        <v>8</v>
      </c>
      <c r="C102" s="7" t="s">
        <v>199</v>
      </c>
      <c r="D102" s="7" t="s">
        <v>182</v>
      </c>
      <c r="E102" s="7" t="s">
        <v>138</v>
      </c>
      <c r="F102" s="117" t="s">
        <v>174</v>
      </c>
      <c r="G102" s="6">
        <f>G103</f>
        <v>5698</v>
      </c>
      <c r="H102" s="6">
        <f>H103</f>
        <v>3372</v>
      </c>
      <c r="I102" s="184">
        <f t="shared" si="3"/>
        <v>59.2</v>
      </c>
    </row>
    <row r="103" spans="1:9" ht="46.5" customHeight="1">
      <c r="A103" s="73" t="s">
        <v>322</v>
      </c>
      <c r="B103" s="7" t="s">
        <v>8</v>
      </c>
      <c r="C103" s="7" t="s">
        <v>199</v>
      </c>
      <c r="D103" s="7" t="s">
        <v>182</v>
      </c>
      <c r="E103" s="7" t="s">
        <v>289</v>
      </c>
      <c r="F103" s="8" t="s">
        <v>174</v>
      </c>
      <c r="G103" s="6">
        <f>G104</f>
        <v>5698</v>
      </c>
      <c r="H103" s="6">
        <f>H104</f>
        <v>3372</v>
      </c>
      <c r="I103" s="184">
        <f t="shared" si="3"/>
        <v>59.2</v>
      </c>
    </row>
    <row r="104" spans="1:9" ht="48" customHeight="1">
      <c r="A104" s="73" t="s">
        <v>326</v>
      </c>
      <c r="B104" s="7" t="s">
        <v>8</v>
      </c>
      <c r="C104" s="7" t="s">
        <v>199</v>
      </c>
      <c r="D104" s="7" t="s">
        <v>182</v>
      </c>
      <c r="E104" s="7" t="s">
        <v>289</v>
      </c>
      <c r="F104" s="8" t="s">
        <v>174</v>
      </c>
      <c r="G104" s="6">
        <v>5698</v>
      </c>
      <c r="H104" s="182">
        <v>3372</v>
      </c>
      <c r="I104" s="184">
        <f t="shared" si="3"/>
        <v>59.2</v>
      </c>
    </row>
    <row r="105" spans="1:9" ht="15">
      <c r="A105" s="73" t="s">
        <v>170</v>
      </c>
      <c r="B105" s="7" t="s">
        <v>8</v>
      </c>
      <c r="C105" s="7" t="s">
        <v>199</v>
      </c>
      <c r="D105" s="7" t="s">
        <v>189</v>
      </c>
      <c r="E105" s="7" t="s">
        <v>184</v>
      </c>
      <c r="F105" s="8" t="s">
        <v>162</v>
      </c>
      <c r="G105" s="6">
        <f>G106</f>
        <v>7396</v>
      </c>
      <c r="H105" s="6">
        <f>H106</f>
        <v>3002</v>
      </c>
      <c r="I105" s="184">
        <f t="shared" si="3"/>
        <v>40.6</v>
      </c>
    </row>
    <row r="106" spans="1:9" ht="30">
      <c r="A106" s="79" t="s">
        <v>137</v>
      </c>
      <c r="B106" s="7" t="s">
        <v>8</v>
      </c>
      <c r="C106" s="7" t="s">
        <v>199</v>
      </c>
      <c r="D106" s="7" t="s">
        <v>189</v>
      </c>
      <c r="E106" s="7" t="s">
        <v>138</v>
      </c>
      <c r="F106" s="8" t="s">
        <v>162</v>
      </c>
      <c r="G106" s="6">
        <f>G108+G109</f>
        <v>7396</v>
      </c>
      <c r="H106" s="6">
        <f>H108+H109</f>
        <v>3002</v>
      </c>
      <c r="I106" s="184">
        <f t="shared" si="3"/>
        <v>40.6</v>
      </c>
    </row>
    <row r="107" spans="1:9" ht="48" customHeight="1">
      <c r="A107" s="73" t="s">
        <v>414</v>
      </c>
      <c r="B107" s="7" t="s">
        <v>8</v>
      </c>
      <c r="C107" s="7" t="s">
        <v>199</v>
      </c>
      <c r="D107" s="7" t="s">
        <v>189</v>
      </c>
      <c r="E107" s="7" t="s">
        <v>258</v>
      </c>
      <c r="F107" s="8" t="s">
        <v>162</v>
      </c>
      <c r="G107" s="6">
        <f>G108</f>
        <v>4006</v>
      </c>
      <c r="H107" s="6">
        <f>H108</f>
        <v>3002</v>
      </c>
      <c r="I107" s="184">
        <f t="shared" si="3"/>
        <v>74.9</v>
      </c>
    </row>
    <row r="108" spans="1:9" ht="30">
      <c r="A108" s="71" t="s">
        <v>173</v>
      </c>
      <c r="B108" s="7" t="s">
        <v>8</v>
      </c>
      <c r="C108" s="7" t="s">
        <v>199</v>
      </c>
      <c r="D108" s="7" t="s">
        <v>189</v>
      </c>
      <c r="E108" s="7" t="s">
        <v>258</v>
      </c>
      <c r="F108" s="8" t="s">
        <v>174</v>
      </c>
      <c r="G108" s="6">
        <v>4006</v>
      </c>
      <c r="H108" s="182">
        <v>3002</v>
      </c>
      <c r="I108" s="184">
        <f t="shared" si="3"/>
        <v>74.9</v>
      </c>
    </row>
    <row r="109" spans="1:9" ht="30">
      <c r="A109" s="79" t="s">
        <v>137</v>
      </c>
      <c r="B109" s="7" t="s">
        <v>8</v>
      </c>
      <c r="C109" s="7" t="s">
        <v>199</v>
      </c>
      <c r="D109" s="7" t="s">
        <v>189</v>
      </c>
      <c r="E109" s="7" t="s">
        <v>138</v>
      </c>
      <c r="F109" s="8" t="s">
        <v>162</v>
      </c>
      <c r="G109" s="6">
        <f>G111</f>
        <v>3390</v>
      </c>
      <c r="H109" s="6">
        <f>H111</f>
        <v>0</v>
      </c>
      <c r="I109" s="184">
        <f t="shared" si="3"/>
        <v>0</v>
      </c>
    </row>
    <row r="110" spans="1:9" ht="45">
      <c r="A110" s="73" t="s">
        <v>322</v>
      </c>
      <c r="B110" s="7" t="s">
        <v>8</v>
      </c>
      <c r="C110" s="7" t="s">
        <v>199</v>
      </c>
      <c r="D110" s="7" t="s">
        <v>189</v>
      </c>
      <c r="E110" s="7" t="s">
        <v>289</v>
      </c>
      <c r="F110" s="8" t="s">
        <v>162</v>
      </c>
      <c r="G110" s="6">
        <f>G111</f>
        <v>3390</v>
      </c>
      <c r="H110" s="6">
        <f>H111</f>
        <v>0</v>
      </c>
      <c r="I110" s="184">
        <f t="shared" si="3"/>
        <v>0</v>
      </c>
    </row>
    <row r="111" spans="1:9" ht="30">
      <c r="A111" s="71" t="s">
        <v>173</v>
      </c>
      <c r="B111" s="7" t="s">
        <v>8</v>
      </c>
      <c r="C111" s="7" t="s">
        <v>199</v>
      </c>
      <c r="D111" s="7" t="s">
        <v>189</v>
      </c>
      <c r="E111" s="7" t="s">
        <v>289</v>
      </c>
      <c r="F111" s="8" t="s">
        <v>174</v>
      </c>
      <c r="G111" s="6">
        <v>3390</v>
      </c>
      <c r="H111" s="182">
        <v>0</v>
      </c>
      <c r="I111" s="184">
        <f t="shared" si="3"/>
        <v>0</v>
      </c>
    </row>
    <row r="112" spans="1:9" ht="15.75" customHeight="1">
      <c r="A112" s="73" t="s">
        <v>11</v>
      </c>
      <c r="B112" s="7" t="s">
        <v>8</v>
      </c>
      <c r="C112" s="7" t="s">
        <v>202</v>
      </c>
      <c r="D112" s="7" t="s">
        <v>181</v>
      </c>
      <c r="E112" s="7" t="s">
        <v>184</v>
      </c>
      <c r="F112" s="8" t="s">
        <v>162</v>
      </c>
      <c r="G112" s="19">
        <f>G113+G117</f>
        <v>3757</v>
      </c>
      <c r="H112" s="19">
        <f>H113+H117</f>
        <v>3639</v>
      </c>
      <c r="I112" s="184">
        <f t="shared" si="3"/>
        <v>96.9</v>
      </c>
    </row>
    <row r="113" spans="1:9" ht="15.75" customHeight="1">
      <c r="A113" s="77" t="s">
        <v>74</v>
      </c>
      <c r="B113" s="7" t="s">
        <v>8</v>
      </c>
      <c r="C113" s="7" t="s">
        <v>202</v>
      </c>
      <c r="D113" s="7" t="s">
        <v>182</v>
      </c>
      <c r="E113" s="7" t="s">
        <v>184</v>
      </c>
      <c r="F113" s="8" t="s">
        <v>162</v>
      </c>
      <c r="G113" s="6">
        <f aca="true" t="shared" si="7" ref="G113:H115">G114</f>
        <v>700</v>
      </c>
      <c r="H113" s="6">
        <f t="shared" si="7"/>
        <v>582</v>
      </c>
      <c r="I113" s="184">
        <f t="shared" si="3"/>
        <v>83.1</v>
      </c>
    </row>
    <row r="114" spans="1:9" ht="30" customHeight="1">
      <c r="A114" s="77" t="s">
        <v>229</v>
      </c>
      <c r="B114" s="7" t="s">
        <v>8</v>
      </c>
      <c r="C114" s="7" t="s">
        <v>202</v>
      </c>
      <c r="D114" s="7" t="s">
        <v>182</v>
      </c>
      <c r="E114" s="7" t="s">
        <v>230</v>
      </c>
      <c r="F114" s="8" t="s">
        <v>162</v>
      </c>
      <c r="G114" s="6">
        <f t="shared" si="7"/>
        <v>700</v>
      </c>
      <c r="H114" s="6">
        <f t="shared" si="7"/>
        <v>582</v>
      </c>
      <c r="I114" s="184">
        <f t="shared" si="3"/>
        <v>83.1</v>
      </c>
    </row>
    <row r="115" spans="1:9" ht="46.5" customHeight="1">
      <c r="A115" s="77" t="s">
        <v>228</v>
      </c>
      <c r="B115" s="7" t="s">
        <v>8</v>
      </c>
      <c r="C115" s="7" t="s">
        <v>202</v>
      </c>
      <c r="D115" s="7" t="s">
        <v>182</v>
      </c>
      <c r="E115" s="7" t="s">
        <v>231</v>
      </c>
      <c r="F115" s="8" t="s">
        <v>162</v>
      </c>
      <c r="G115" s="6">
        <f t="shared" si="7"/>
        <v>700</v>
      </c>
      <c r="H115" s="6">
        <f t="shared" si="7"/>
        <v>582</v>
      </c>
      <c r="I115" s="184">
        <f t="shared" si="3"/>
        <v>83.1</v>
      </c>
    </row>
    <row r="116" spans="1:9" ht="17.25" customHeight="1">
      <c r="A116" s="77" t="s">
        <v>208</v>
      </c>
      <c r="B116" s="7" t="s">
        <v>8</v>
      </c>
      <c r="C116" s="7" t="s">
        <v>202</v>
      </c>
      <c r="D116" s="7" t="s">
        <v>182</v>
      </c>
      <c r="E116" s="7" t="s">
        <v>231</v>
      </c>
      <c r="F116" s="8" t="s">
        <v>22</v>
      </c>
      <c r="G116" s="6">
        <v>700</v>
      </c>
      <c r="H116" s="182">
        <v>582</v>
      </c>
      <c r="I116" s="184">
        <f t="shared" si="3"/>
        <v>83.1</v>
      </c>
    </row>
    <row r="117" spans="1:9" ht="18" customHeight="1">
      <c r="A117" s="73" t="s">
        <v>76</v>
      </c>
      <c r="B117" s="21" t="s">
        <v>8</v>
      </c>
      <c r="C117" s="7" t="s">
        <v>202</v>
      </c>
      <c r="D117" s="7" t="s">
        <v>185</v>
      </c>
      <c r="E117" s="7" t="s">
        <v>184</v>
      </c>
      <c r="F117" s="7" t="s">
        <v>162</v>
      </c>
      <c r="G117" s="20">
        <f>G125+G121+G123+G118</f>
        <v>3057</v>
      </c>
      <c r="H117" s="20">
        <f>H125+H121+H123+H118</f>
        <v>3057</v>
      </c>
      <c r="I117" s="184">
        <f t="shared" si="3"/>
        <v>100</v>
      </c>
    </row>
    <row r="118" spans="1:9" ht="18" customHeight="1">
      <c r="A118" s="73" t="s">
        <v>93</v>
      </c>
      <c r="B118" s="21" t="s">
        <v>8</v>
      </c>
      <c r="C118" s="7" t="s">
        <v>202</v>
      </c>
      <c r="D118" s="7" t="s">
        <v>185</v>
      </c>
      <c r="E118" s="7" t="s">
        <v>33</v>
      </c>
      <c r="F118" s="8" t="s">
        <v>162</v>
      </c>
      <c r="G118" s="20">
        <f>G119</f>
        <v>1106</v>
      </c>
      <c r="H118" s="20">
        <f>H119</f>
        <v>1106</v>
      </c>
      <c r="I118" s="184">
        <f t="shared" si="3"/>
        <v>100</v>
      </c>
    </row>
    <row r="119" spans="1:9" ht="18" customHeight="1">
      <c r="A119" s="73" t="s">
        <v>287</v>
      </c>
      <c r="B119" s="21" t="s">
        <v>8</v>
      </c>
      <c r="C119" s="7" t="s">
        <v>202</v>
      </c>
      <c r="D119" s="7" t="s">
        <v>185</v>
      </c>
      <c r="E119" s="7" t="s">
        <v>197</v>
      </c>
      <c r="F119" s="8" t="s">
        <v>162</v>
      </c>
      <c r="G119" s="20">
        <f>G120</f>
        <v>1106</v>
      </c>
      <c r="H119" s="20">
        <f>H120</f>
        <v>1106</v>
      </c>
      <c r="I119" s="184">
        <f t="shared" si="3"/>
        <v>100</v>
      </c>
    </row>
    <row r="120" spans="1:9" ht="18" customHeight="1">
      <c r="A120" s="73" t="s">
        <v>175</v>
      </c>
      <c r="B120" s="21" t="s">
        <v>8</v>
      </c>
      <c r="C120" s="7" t="s">
        <v>202</v>
      </c>
      <c r="D120" s="7" t="s">
        <v>185</v>
      </c>
      <c r="E120" s="7" t="s">
        <v>197</v>
      </c>
      <c r="F120" s="8" t="s">
        <v>15</v>
      </c>
      <c r="G120" s="20">
        <v>1106</v>
      </c>
      <c r="H120" s="182">
        <v>1106</v>
      </c>
      <c r="I120" s="184">
        <f t="shared" si="3"/>
        <v>100</v>
      </c>
    </row>
    <row r="121" spans="1:9" ht="48.75" customHeight="1">
      <c r="A121" s="91" t="s">
        <v>352</v>
      </c>
      <c r="B121" s="110" t="s">
        <v>8</v>
      </c>
      <c r="C121" s="110" t="s">
        <v>202</v>
      </c>
      <c r="D121" s="110" t="s">
        <v>185</v>
      </c>
      <c r="E121" s="110" t="s">
        <v>340</v>
      </c>
      <c r="F121" s="8" t="s">
        <v>162</v>
      </c>
      <c r="G121" s="20">
        <v>1062</v>
      </c>
      <c r="H121" s="20">
        <v>1062</v>
      </c>
      <c r="I121" s="184">
        <f t="shared" si="3"/>
        <v>100</v>
      </c>
    </row>
    <row r="122" spans="1:9" ht="18" customHeight="1">
      <c r="A122" s="91" t="s">
        <v>339</v>
      </c>
      <c r="B122" s="90" t="s">
        <v>8</v>
      </c>
      <c r="C122" s="90" t="s">
        <v>202</v>
      </c>
      <c r="D122" s="90" t="s">
        <v>185</v>
      </c>
      <c r="E122" s="90" t="s">
        <v>340</v>
      </c>
      <c r="F122" s="8" t="s">
        <v>338</v>
      </c>
      <c r="G122" s="20">
        <v>1062</v>
      </c>
      <c r="H122" s="182">
        <v>1062</v>
      </c>
      <c r="I122" s="184">
        <f t="shared" si="3"/>
        <v>100</v>
      </c>
    </row>
    <row r="123" spans="1:9" ht="48.75" customHeight="1">
      <c r="A123" s="92" t="s">
        <v>353</v>
      </c>
      <c r="B123" s="21" t="s">
        <v>8</v>
      </c>
      <c r="C123" s="7" t="s">
        <v>202</v>
      </c>
      <c r="D123" s="7" t="s">
        <v>185</v>
      </c>
      <c r="E123" s="7" t="s">
        <v>342</v>
      </c>
      <c r="F123" s="8" t="s">
        <v>162</v>
      </c>
      <c r="G123" s="20">
        <f>G124</f>
        <v>509</v>
      </c>
      <c r="H123" s="20">
        <f>H124</f>
        <v>509</v>
      </c>
      <c r="I123" s="184">
        <f t="shared" si="3"/>
        <v>100</v>
      </c>
    </row>
    <row r="124" spans="1:9" ht="33.75" customHeight="1">
      <c r="A124" s="92" t="s">
        <v>341</v>
      </c>
      <c r="B124" s="21" t="s">
        <v>8</v>
      </c>
      <c r="C124" s="7" t="s">
        <v>202</v>
      </c>
      <c r="D124" s="7" t="s">
        <v>185</v>
      </c>
      <c r="E124" s="7" t="s">
        <v>342</v>
      </c>
      <c r="F124" s="8" t="s">
        <v>233</v>
      </c>
      <c r="G124" s="20">
        <v>509</v>
      </c>
      <c r="H124" s="182">
        <v>509</v>
      </c>
      <c r="I124" s="184">
        <f t="shared" si="3"/>
        <v>100</v>
      </c>
    </row>
    <row r="125" spans="1:9" ht="32.25" customHeight="1">
      <c r="A125" s="77" t="s">
        <v>405</v>
      </c>
      <c r="B125" s="7" t="s">
        <v>8</v>
      </c>
      <c r="C125" s="7" t="s">
        <v>202</v>
      </c>
      <c r="D125" s="7" t="s">
        <v>185</v>
      </c>
      <c r="E125" s="7" t="s">
        <v>380</v>
      </c>
      <c r="F125" s="8" t="s">
        <v>162</v>
      </c>
      <c r="G125" s="6">
        <f>G126</f>
        <v>380</v>
      </c>
      <c r="H125" s="6">
        <f>H126</f>
        <v>380</v>
      </c>
      <c r="I125" s="184">
        <f t="shared" si="3"/>
        <v>100</v>
      </c>
    </row>
    <row r="126" spans="1:9" ht="19.5" customHeight="1">
      <c r="A126" s="77" t="s">
        <v>232</v>
      </c>
      <c r="B126" s="7" t="s">
        <v>8</v>
      </c>
      <c r="C126" s="7" t="s">
        <v>202</v>
      </c>
      <c r="D126" s="7" t="s">
        <v>185</v>
      </c>
      <c r="E126" s="7" t="s">
        <v>381</v>
      </c>
      <c r="F126" s="8" t="s">
        <v>233</v>
      </c>
      <c r="G126" s="6">
        <v>380</v>
      </c>
      <c r="H126" s="182">
        <v>380</v>
      </c>
      <c r="I126" s="184">
        <f t="shared" si="3"/>
        <v>100</v>
      </c>
    </row>
    <row r="127" spans="1:9" ht="44.25" customHeight="1">
      <c r="A127" s="72" t="s">
        <v>159</v>
      </c>
      <c r="B127" s="14" t="s">
        <v>9</v>
      </c>
      <c r="C127" s="15"/>
      <c r="D127" s="15"/>
      <c r="E127" s="15"/>
      <c r="F127" s="16"/>
      <c r="G127" s="5">
        <f>G128+G143</f>
        <v>9787</v>
      </c>
      <c r="H127" s="5">
        <f>H128+H143</f>
        <v>7084</v>
      </c>
      <c r="I127" s="183">
        <f t="shared" si="3"/>
        <v>72.4</v>
      </c>
    </row>
    <row r="128" spans="1:9" ht="15">
      <c r="A128" s="73" t="s">
        <v>24</v>
      </c>
      <c r="B128" s="7" t="s">
        <v>9</v>
      </c>
      <c r="C128" s="7" t="s">
        <v>182</v>
      </c>
      <c r="D128" s="7" t="s">
        <v>181</v>
      </c>
      <c r="E128" s="7" t="s">
        <v>184</v>
      </c>
      <c r="F128" s="8" t="s">
        <v>162</v>
      </c>
      <c r="G128" s="6">
        <f>G129+G135</f>
        <v>9731</v>
      </c>
      <c r="H128" s="6">
        <f>H129+H135</f>
        <v>7028</v>
      </c>
      <c r="I128" s="184">
        <f t="shared" si="3"/>
        <v>72.2</v>
      </c>
    </row>
    <row r="129" spans="1:9" ht="63" customHeight="1">
      <c r="A129" s="73" t="s">
        <v>165</v>
      </c>
      <c r="B129" s="7" t="s">
        <v>9</v>
      </c>
      <c r="C129" s="7" t="s">
        <v>182</v>
      </c>
      <c r="D129" s="7" t="s">
        <v>203</v>
      </c>
      <c r="E129" s="7" t="s">
        <v>184</v>
      </c>
      <c r="F129" s="8" t="s">
        <v>162</v>
      </c>
      <c r="G129" s="10">
        <f>G130+G133</f>
        <v>8085</v>
      </c>
      <c r="H129" s="10">
        <f>H130+H133</f>
        <v>5705</v>
      </c>
      <c r="I129" s="184">
        <f t="shared" si="3"/>
        <v>70.6</v>
      </c>
    </row>
    <row r="130" spans="1:9" ht="77.25" customHeight="1">
      <c r="A130" s="71" t="s">
        <v>177</v>
      </c>
      <c r="B130" s="7" t="s">
        <v>9</v>
      </c>
      <c r="C130" s="7" t="s">
        <v>182</v>
      </c>
      <c r="D130" s="7" t="s">
        <v>203</v>
      </c>
      <c r="E130" s="7" t="s">
        <v>186</v>
      </c>
      <c r="F130" s="8" t="s">
        <v>162</v>
      </c>
      <c r="G130" s="10">
        <f>G131</f>
        <v>7744</v>
      </c>
      <c r="H130" s="10">
        <f>H131</f>
        <v>5546</v>
      </c>
      <c r="I130" s="184">
        <f t="shared" si="3"/>
        <v>71.6</v>
      </c>
    </row>
    <row r="131" spans="1:9" ht="18.75" customHeight="1">
      <c r="A131" s="71" t="s">
        <v>26</v>
      </c>
      <c r="B131" s="7" t="s">
        <v>9</v>
      </c>
      <c r="C131" s="7" t="s">
        <v>182</v>
      </c>
      <c r="D131" s="7" t="s">
        <v>203</v>
      </c>
      <c r="E131" s="7" t="s">
        <v>187</v>
      </c>
      <c r="F131" s="8" t="s">
        <v>162</v>
      </c>
      <c r="G131" s="10">
        <f>G132</f>
        <v>7744</v>
      </c>
      <c r="H131" s="10">
        <f>H132</f>
        <v>5546</v>
      </c>
      <c r="I131" s="184">
        <f t="shared" si="3"/>
        <v>71.6</v>
      </c>
    </row>
    <row r="132" spans="1:9" ht="30">
      <c r="A132" s="74" t="s">
        <v>176</v>
      </c>
      <c r="B132" s="7" t="s">
        <v>9</v>
      </c>
      <c r="C132" s="7" t="s">
        <v>182</v>
      </c>
      <c r="D132" s="7" t="s">
        <v>203</v>
      </c>
      <c r="E132" s="7" t="s">
        <v>187</v>
      </c>
      <c r="F132" s="8" t="s">
        <v>174</v>
      </c>
      <c r="G132" s="10">
        <v>7744</v>
      </c>
      <c r="H132" s="182">
        <v>5546</v>
      </c>
      <c r="I132" s="184">
        <f t="shared" si="3"/>
        <v>71.6</v>
      </c>
    </row>
    <row r="133" spans="1:9" ht="60">
      <c r="A133" s="74" t="s">
        <v>416</v>
      </c>
      <c r="B133" s="7" t="s">
        <v>9</v>
      </c>
      <c r="C133" s="7" t="s">
        <v>182</v>
      </c>
      <c r="D133" s="7" t="s">
        <v>203</v>
      </c>
      <c r="E133" s="7" t="s">
        <v>435</v>
      </c>
      <c r="F133" s="8" t="s">
        <v>162</v>
      </c>
      <c r="G133" s="10">
        <v>341</v>
      </c>
      <c r="H133" s="10">
        <f>H134</f>
        <v>159</v>
      </c>
      <c r="I133" s="184">
        <f t="shared" si="3"/>
        <v>46.6</v>
      </c>
    </row>
    <row r="134" spans="1:9" ht="30">
      <c r="A134" s="74" t="s">
        <v>176</v>
      </c>
      <c r="B134" s="7" t="s">
        <v>9</v>
      </c>
      <c r="C134" s="7" t="s">
        <v>182</v>
      </c>
      <c r="D134" s="7" t="s">
        <v>203</v>
      </c>
      <c r="E134" s="7" t="s">
        <v>435</v>
      </c>
      <c r="F134" s="8" t="s">
        <v>174</v>
      </c>
      <c r="G134" s="10">
        <v>341</v>
      </c>
      <c r="H134" s="182">
        <v>159</v>
      </c>
      <c r="I134" s="184">
        <f t="shared" si="3"/>
        <v>46.6</v>
      </c>
    </row>
    <row r="135" spans="1:9" ht="31.5" customHeight="1">
      <c r="A135" s="71" t="s">
        <v>94</v>
      </c>
      <c r="B135" s="7" t="s">
        <v>9</v>
      </c>
      <c r="C135" s="7" t="s">
        <v>182</v>
      </c>
      <c r="D135" s="7" t="s">
        <v>204</v>
      </c>
      <c r="E135" s="7" t="s">
        <v>184</v>
      </c>
      <c r="F135" s="8" t="s">
        <v>162</v>
      </c>
      <c r="G135" s="10">
        <f>G136</f>
        <v>1646</v>
      </c>
      <c r="H135" s="10">
        <f>H136</f>
        <v>1323</v>
      </c>
      <c r="I135" s="184">
        <f t="shared" si="3"/>
        <v>80.4</v>
      </c>
    </row>
    <row r="136" spans="1:9" ht="32.25" customHeight="1">
      <c r="A136" s="71" t="s">
        <v>157</v>
      </c>
      <c r="B136" s="7" t="s">
        <v>9</v>
      </c>
      <c r="C136" s="7" t="s">
        <v>182</v>
      </c>
      <c r="D136" s="7" t="s">
        <v>204</v>
      </c>
      <c r="E136" s="7" t="s">
        <v>36</v>
      </c>
      <c r="F136" s="8" t="s">
        <v>162</v>
      </c>
      <c r="G136" s="10">
        <f>G137</f>
        <v>1646</v>
      </c>
      <c r="H136" s="10">
        <f>H137</f>
        <v>1323</v>
      </c>
      <c r="I136" s="184">
        <f t="shared" si="3"/>
        <v>80.4</v>
      </c>
    </row>
    <row r="137" spans="1:9" ht="30.75" customHeight="1">
      <c r="A137" s="73" t="s">
        <v>95</v>
      </c>
      <c r="B137" s="7" t="s">
        <v>9</v>
      </c>
      <c r="C137" s="7" t="s">
        <v>182</v>
      </c>
      <c r="D137" s="7" t="s">
        <v>204</v>
      </c>
      <c r="E137" s="7" t="s">
        <v>205</v>
      </c>
      <c r="F137" s="8" t="s">
        <v>162</v>
      </c>
      <c r="G137" s="10">
        <f>G142</f>
        <v>1646</v>
      </c>
      <c r="H137" s="10">
        <f>H142</f>
        <v>1323</v>
      </c>
      <c r="I137" s="184">
        <f t="shared" si="3"/>
        <v>80.4</v>
      </c>
    </row>
    <row r="138" spans="1:9" ht="20.25" customHeight="1" hidden="1">
      <c r="A138" s="80"/>
      <c r="B138" s="30"/>
      <c r="C138" s="30"/>
      <c r="D138" s="30"/>
      <c r="E138" s="30"/>
      <c r="F138" s="30"/>
      <c r="G138" s="10"/>
      <c r="H138" s="182"/>
      <c r="I138" s="184" t="e">
        <f aca="true" t="shared" si="8" ref="I138:I201">H138/G138*100</f>
        <v>#DIV/0!</v>
      </c>
    </row>
    <row r="139" spans="1:9" ht="33.75" customHeight="1" hidden="1">
      <c r="A139" s="80"/>
      <c r="B139" s="30"/>
      <c r="C139" s="30"/>
      <c r="D139" s="30"/>
      <c r="E139" s="30"/>
      <c r="F139" s="30"/>
      <c r="G139" s="10"/>
      <c r="H139" s="182"/>
      <c r="I139" s="184" t="e">
        <f t="shared" si="8"/>
        <v>#DIV/0!</v>
      </c>
    </row>
    <row r="140" spans="1:9" ht="47.25" customHeight="1" hidden="1">
      <c r="A140" s="76" t="s">
        <v>133</v>
      </c>
      <c r="B140" s="7" t="s">
        <v>9</v>
      </c>
      <c r="C140" s="7" t="s">
        <v>27</v>
      </c>
      <c r="D140" s="7" t="s">
        <v>34</v>
      </c>
      <c r="E140" s="7" t="s">
        <v>132</v>
      </c>
      <c r="F140" s="13">
        <v>520</v>
      </c>
      <c r="G140" s="10">
        <v>40613</v>
      </c>
      <c r="H140" s="182"/>
      <c r="I140" s="184">
        <f t="shared" si="8"/>
        <v>0</v>
      </c>
    </row>
    <row r="141" spans="1:9" ht="49.5" customHeight="1" hidden="1">
      <c r="A141" s="76" t="s">
        <v>134</v>
      </c>
      <c r="B141" s="7" t="s">
        <v>9</v>
      </c>
      <c r="C141" s="7" t="s">
        <v>27</v>
      </c>
      <c r="D141" s="7" t="s">
        <v>34</v>
      </c>
      <c r="E141" s="7" t="s">
        <v>132</v>
      </c>
      <c r="F141" s="13">
        <v>520</v>
      </c>
      <c r="G141" s="10">
        <v>-40613</v>
      </c>
      <c r="H141" s="182"/>
      <c r="I141" s="184">
        <f t="shared" si="8"/>
        <v>0</v>
      </c>
    </row>
    <row r="142" spans="1:9" ht="15" customHeight="1">
      <c r="A142" s="76" t="s">
        <v>178</v>
      </c>
      <c r="B142" s="7" t="s">
        <v>9</v>
      </c>
      <c r="C142" s="7" t="s">
        <v>182</v>
      </c>
      <c r="D142" s="7" t="s">
        <v>204</v>
      </c>
      <c r="E142" s="7" t="s">
        <v>205</v>
      </c>
      <c r="F142" s="8" t="s">
        <v>15</v>
      </c>
      <c r="G142" s="10">
        <v>1646</v>
      </c>
      <c r="H142" s="182">
        <v>1323</v>
      </c>
      <c r="I142" s="184">
        <f t="shared" si="8"/>
        <v>80.4</v>
      </c>
    </row>
    <row r="143" spans="1:9" ht="15" customHeight="1">
      <c r="A143" s="73" t="s">
        <v>11</v>
      </c>
      <c r="B143" s="7" t="s">
        <v>9</v>
      </c>
      <c r="C143" s="7" t="s">
        <v>182</v>
      </c>
      <c r="D143" s="7" t="s">
        <v>206</v>
      </c>
      <c r="E143" s="7" t="s">
        <v>184</v>
      </c>
      <c r="F143" s="8" t="s">
        <v>162</v>
      </c>
      <c r="G143" s="6">
        <f aca="true" t="shared" si="9" ref="G143:H145">G144</f>
        <v>56</v>
      </c>
      <c r="H143" s="6">
        <f t="shared" si="9"/>
        <v>56</v>
      </c>
      <c r="I143" s="184">
        <f t="shared" si="8"/>
        <v>100</v>
      </c>
    </row>
    <row r="144" spans="1:9" ht="15" customHeight="1">
      <c r="A144" s="77" t="s">
        <v>216</v>
      </c>
      <c r="B144" s="7" t="s">
        <v>9</v>
      </c>
      <c r="C144" s="7" t="s">
        <v>182</v>
      </c>
      <c r="D144" s="7" t="s">
        <v>206</v>
      </c>
      <c r="E144" s="7" t="s">
        <v>184</v>
      </c>
      <c r="F144" s="8" t="s">
        <v>162</v>
      </c>
      <c r="G144" s="6">
        <f t="shared" si="9"/>
        <v>56</v>
      </c>
      <c r="H144" s="6">
        <f t="shared" si="9"/>
        <v>56</v>
      </c>
      <c r="I144" s="184">
        <f t="shared" si="8"/>
        <v>100</v>
      </c>
    </row>
    <row r="145" spans="1:9" ht="63" customHeight="1">
      <c r="A145" s="177" t="s">
        <v>394</v>
      </c>
      <c r="B145" s="21" t="s">
        <v>9</v>
      </c>
      <c r="C145" s="7" t="s">
        <v>182</v>
      </c>
      <c r="D145" s="7" t="s">
        <v>206</v>
      </c>
      <c r="E145" s="7" t="s">
        <v>395</v>
      </c>
      <c r="F145" s="8" t="s">
        <v>162</v>
      </c>
      <c r="G145" s="10">
        <f t="shared" si="9"/>
        <v>56</v>
      </c>
      <c r="H145" s="10">
        <f t="shared" si="9"/>
        <v>56</v>
      </c>
      <c r="I145" s="184">
        <f t="shared" si="8"/>
        <v>100</v>
      </c>
    </row>
    <row r="146" spans="1:9" ht="30.75" customHeight="1">
      <c r="A146" s="71" t="s">
        <v>176</v>
      </c>
      <c r="B146" s="21" t="s">
        <v>9</v>
      </c>
      <c r="C146" s="7" t="s">
        <v>182</v>
      </c>
      <c r="D146" s="7" t="s">
        <v>206</v>
      </c>
      <c r="E146" s="7" t="s">
        <v>395</v>
      </c>
      <c r="F146" s="8" t="s">
        <v>174</v>
      </c>
      <c r="G146" s="10">
        <v>56</v>
      </c>
      <c r="H146" s="182">
        <v>56</v>
      </c>
      <c r="I146" s="184">
        <f t="shared" si="8"/>
        <v>100</v>
      </c>
    </row>
    <row r="147" spans="1:9" ht="28.5" customHeight="1">
      <c r="A147" s="72" t="s">
        <v>141</v>
      </c>
      <c r="B147" s="14" t="s">
        <v>10</v>
      </c>
      <c r="C147" s="15"/>
      <c r="D147" s="15"/>
      <c r="E147" s="15"/>
      <c r="F147" s="16"/>
      <c r="G147" s="11">
        <f>G148+G156</f>
        <v>14171</v>
      </c>
      <c r="H147" s="11">
        <f>H148+H156</f>
        <v>9766</v>
      </c>
      <c r="I147" s="183">
        <f t="shared" si="8"/>
        <v>68.9</v>
      </c>
    </row>
    <row r="148" spans="1:9" ht="15">
      <c r="A148" s="73" t="s">
        <v>24</v>
      </c>
      <c r="B148" s="7" t="s">
        <v>10</v>
      </c>
      <c r="C148" s="7" t="s">
        <v>182</v>
      </c>
      <c r="D148" s="7" t="s">
        <v>181</v>
      </c>
      <c r="E148" s="7" t="s">
        <v>184</v>
      </c>
      <c r="F148" s="8" t="s">
        <v>162</v>
      </c>
      <c r="G148" s="10">
        <f>G149</f>
        <v>9725</v>
      </c>
      <c r="H148" s="10">
        <f>H149</f>
        <v>6553</v>
      </c>
      <c r="I148" s="184">
        <f t="shared" si="8"/>
        <v>67.4</v>
      </c>
    </row>
    <row r="149" spans="1:9" ht="15">
      <c r="A149" s="73" t="s">
        <v>39</v>
      </c>
      <c r="B149" s="7" t="s">
        <v>10</v>
      </c>
      <c r="C149" s="7" t="s">
        <v>182</v>
      </c>
      <c r="D149" s="7" t="s">
        <v>206</v>
      </c>
      <c r="E149" s="7" t="s">
        <v>184</v>
      </c>
      <c r="F149" s="8" t="s">
        <v>162</v>
      </c>
      <c r="G149" s="10">
        <f>G150+G153</f>
        <v>9725</v>
      </c>
      <c r="H149" s="10">
        <f>H150+H153</f>
        <v>6553</v>
      </c>
      <c r="I149" s="184">
        <f t="shared" si="8"/>
        <v>67.4</v>
      </c>
    </row>
    <row r="150" spans="1:9" ht="75.75" customHeight="1">
      <c r="A150" s="71" t="s">
        <v>177</v>
      </c>
      <c r="B150" s="7" t="s">
        <v>10</v>
      </c>
      <c r="C150" s="7" t="s">
        <v>182</v>
      </c>
      <c r="D150" s="7" t="s">
        <v>206</v>
      </c>
      <c r="E150" s="7" t="s">
        <v>186</v>
      </c>
      <c r="F150" s="8" t="s">
        <v>162</v>
      </c>
      <c r="G150" s="10">
        <f>G151</f>
        <v>8670</v>
      </c>
      <c r="H150" s="10">
        <f>H151</f>
        <v>5882</v>
      </c>
      <c r="I150" s="184">
        <f t="shared" si="8"/>
        <v>67.8</v>
      </c>
    </row>
    <row r="151" spans="1:9" ht="15">
      <c r="A151" s="71" t="s">
        <v>26</v>
      </c>
      <c r="B151" s="7" t="s">
        <v>10</v>
      </c>
      <c r="C151" s="7" t="s">
        <v>182</v>
      </c>
      <c r="D151" s="7" t="s">
        <v>206</v>
      </c>
      <c r="E151" s="7" t="s">
        <v>187</v>
      </c>
      <c r="F151" s="8" t="s">
        <v>162</v>
      </c>
      <c r="G151" s="10">
        <f>G152</f>
        <v>8670</v>
      </c>
      <c r="H151" s="10">
        <f>H152</f>
        <v>5882</v>
      </c>
      <c r="I151" s="184">
        <f t="shared" si="8"/>
        <v>67.8</v>
      </c>
    </row>
    <row r="152" spans="1:9" ht="33" customHeight="1">
      <c r="A152" s="74" t="s">
        <v>176</v>
      </c>
      <c r="B152" s="7" t="s">
        <v>10</v>
      </c>
      <c r="C152" s="7" t="s">
        <v>182</v>
      </c>
      <c r="D152" s="7" t="s">
        <v>206</v>
      </c>
      <c r="E152" s="7" t="s">
        <v>187</v>
      </c>
      <c r="F152" s="8" t="s">
        <v>174</v>
      </c>
      <c r="G152" s="10">
        <v>8670</v>
      </c>
      <c r="H152" s="182">
        <v>5882</v>
      </c>
      <c r="I152" s="184">
        <f t="shared" si="8"/>
        <v>67.8</v>
      </c>
    </row>
    <row r="153" spans="1:9" ht="47.25" customHeight="1">
      <c r="A153" s="71" t="s">
        <v>234</v>
      </c>
      <c r="B153" s="21" t="s">
        <v>10</v>
      </c>
      <c r="C153" s="7" t="s">
        <v>182</v>
      </c>
      <c r="D153" s="7" t="s">
        <v>206</v>
      </c>
      <c r="E153" s="7" t="s">
        <v>235</v>
      </c>
      <c r="F153" s="8" t="s">
        <v>162</v>
      </c>
      <c r="G153" s="10">
        <f>G154</f>
        <v>1055</v>
      </c>
      <c r="H153" s="10">
        <f>H154</f>
        <v>671</v>
      </c>
      <c r="I153" s="184">
        <f t="shared" si="8"/>
        <v>63.6</v>
      </c>
    </row>
    <row r="154" spans="1:9" ht="17.25" customHeight="1">
      <c r="A154" s="73" t="s">
        <v>125</v>
      </c>
      <c r="B154" s="21" t="s">
        <v>10</v>
      </c>
      <c r="C154" s="7" t="s">
        <v>182</v>
      </c>
      <c r="D154" s="7" t="s">
        <v>206</v>
      </c>
      <c r="E154" s="7" t="s">
        <v>236</v>
      </c>
      <c r="F154" s="8" t="s">
        <v>162</v>
      </c>
      <c r="G154" s="10">
        <f>G155</f>
        <v>1055</v>
      </c>
      <c r="H154" s="10">
        <f>H155</f>
        <v>671</v>
      </c>
      <c r="I154" s="184">
        <f t="shared" si="8"/>
        <v>63.6</v>
      </c>
    </row>
    <row r="155" spans="1:9" ht="32.25" customHeight="1">
      <c r="A155" s="74" t="s">
        <v>176</v>
      </c>
      <c r="B155" s="7" t="s">
        <v>10</v>
      </c>
      <c r="C155" s="7" t="s">
        <v>182</v>
      </c>
      <c r="D155" s="7" t="s">
        <v>206</v>
      </c>
      <c r="E155" s="7" t="s">
        <v>236</v>
      </c>
      <c r="F155" s="8" t="s">
        <v>174</v>
      </c>
      <c r="G155" s="10">
        <v>1055</v>
      </c>
      <c r="H155" s="182">
        <v>671</v>
      </c>
      <c r="I155" s="184">
        <f t="shared" si="8"/>
        <v>63.6</v>
      </c>
    </row>
    <row r="156" spans="1:9" ht="15">
      <c r="A156" s="73" t="s">
        <v>11</v>
      </c>
      <c r="B156" s="7" t="s">
        <v>10</v>
      </c>
      <c r="C156" s="7" t="s">
        <v>202</v>
      </c>
      <c r="D156" s="7" t="s">
        <v>181</v>
      </c>
      <c r="E156" s="7" t="s">
        <v>184</v>
      </c>
      <c r="F156" s="8" t="s">
        <v>162</v>
      </c>
      <c r="G156" s="6">
        <f>G157</f>
        <v>4446</v>
      </c>
      <c r="H156" s="6">
        <f>H157</f>
        <v>3213</v>
      </c>
      <c r="I156" s="184">
        <f t="shared" si="8"/>
        <v>72.3</v>
      </c>
    </row>
    <row r="157" spans="1:9" ht="15">
      <c r="A157" s="77" t="s">
        <v>216</v>
      </c>
      <c r="B157" s="7" t="s">
        <v>10</v>
      </c>
      <c r="C157" s="7" t="s">
        <v>202</v>
      </c>
      <c r="D157" s="7" t="s">
        <v>185</v>
      </c>
      <c r="E157" s="7" t="s">
        <v>184</v>
      </c>
      <c r="F157" s="8" t="s">
        <v>162</v>
      </c>
      <c r="G157" s="6">
        <f>G158+G160+G161</f>
        <v>4446</v>
      </c>
      <c r="H157" s="6">
        <f>H158+H160+H161</f>
        <v>3213</v>
      </c>
      <c r="I157" s="184">
        <f t="shared" si="8"/>
        <v>72.3</v>
      </c>
    </row>
    <row r="158" spans="1:9" ht="96.75" customHeight="1">
      <c r="A158" s="73" t="s">
        <v>442</v>
      </c>
      <c r="B158" s="7" t="s">
        <v>10</v>
      </c>
      <c r="C158" s="7" t="s">
        <v>202</v>
      </c>
      <c r="D158" s="7" t="s">
        <v>185</v>
      </c>
      <c r="E158" s="7" t="s">
        <v>373</v>
      </c>
      <c r="F158" s="8" t="s">
        <v>162</v>
      </c>
      <c r="G158" s="6">
        <f>G159</f>
        <v>3194</v>
      </c>
      <c r="H158" s="6">
        <f>H159</f>
        <v>1972</v>
      </c>
      <c r="I158" s="184">
        <f t="shared" si="8"/>
        <v>61.7</v>
      </c>
    </row>
    <row r="159" spans="1:9" ht="15">
      <c r="A159" s="73" t="s">
        <v>208</v>
      </c>
      <c r="B159" s="7" t="s">
        <v>10</v>
      </c>
      <c r="C159" s="7" t="s">
        <v>202</v>
      </c>
      <c r="D159" s="7" t="s">
        <v>185</v>
      </c>
      <c r="E159" s="7" t="s">
        <v>373</v>
      </c>
      <c r="F159" s="8" t="s">
        <v>22</v>
      </c>
      <c r="G159" s="6">
        <v>3194</v>
      </c>
      <c r="H159" s="182">
        <v>1972</v>
      </c>
      <c r="I159" s="184">
        <f t="shared" si="8"/>
        <v>61.7</v>
      </c>
    </row>
    <row r="160" spans="1:9" ht="105" customHeight="1">
      <c r="A160" s="73" t="s">
        <v>437</v>
      </c>
      <c r="B160" s="7" t="s">
        <v>10</v>
      </c>
      <c r="C160" s="7" t="s">
        <v>202</v>
      </c>
      <c r="D160" s="7" t="s">
        <v>185</v>
      </c>
      <c r="E160" s="7" t="s">
        <v>393</v>
      </c>
      <c r="F160" s="8" t="s">
        <v>22</v>
      </c>
      <c r="G160" s="6">
        <v>37</v>
      </c>
      <c r="H160" s="182">
        <v>37</v>
      </c>
      <c r="I160" s="184">
        <f t="shared" si="8"/>
        <v>100</v>
      </c>
    </row>
    <row r="161" spans="1:9" ht="98.25" customHeight="1">
      <c r="A161" s="73" t="s">
        <v>436</v>
      </c>
      <c r="B161" s="7" t="s">
        <v>10</v>
      </c>
      <c r="C161" s="7" t="s">
        <v>202</v>
      </c>
      <c r="D161" s="7" t="s">
        <v>185</v>
      </c>
      <c r="E161" s="7" t="s">
        <v>393</v>
      </c>
      <c r="F161" s="8" t="s">
        <v>22</v>
      </c>
      <c r="G161" s="6">
        <v>1215</v>
      </c>
      <c r="H161" s="182">
        <v>1204</v>
      </c>
      <c r="I161" s="184">
        <f t="shared" si="8"/>
        <v>99.1</v>
      </c>
    </row>
    <row r="162" spans="1:9" ht="41.25" customHeight="1">
      <c r="A162" s="72" t="s">
        <v>447</v>
      </c>
      <c r="B162" s="14" t="s">
        <v>446</v>
      </c>
      <c r="C162" s="178"/>
      <c r="D162" s="178"/>
      <c r="E162" s="178"/>
      <c r="F162" s="179"/>
      <c r="G162" s="5">
        <f aca="true" t="shared" si="10" ref="G162:H164">G163</f>
        <v>1977</v>
      </c>
      <c r="H162" s="5">
        <f t="shared" si="10"/>
        <v>0</v>
      </c>
      <c r="I162" s="183">
        <f t="shared" si="8"/>
        <v>0</v>
      </c>
    </row>
    <row r="163" spans="1:9" ht="29.25" customHeight="1">
      <c r="A163" s="73" t="s">
        <v>24</v>
      </c>
      <c r="B163" s="15" t="s">
        <v>446</v>
      </c>
      <c r="C163" s="7" t="s">
        <v>182</v>
      </c>
      <c r="D163" s="7" t="s">
        <v>181</v>
      </c>
      <c r="E163" s="178"/>
      <c r="F163" s="179"/>
      <c r="G163" s="6">
        <f t="shared" si="10"/>
        <v>1977</v>
      </c>
      <c r="H163" s="6">
        <f t="shared" si="10"/>
        <v>0</v>
      </c>
      <c r="I163" s="181">
        <f t="shared" si="8"/>
        <v>0</v>
      </c>
    </row>
    <row r="164" spans="1:9" ht="57.75" customHeight="1">
      <c r="A164" s="73" t="s">
        <v>165</v>
      </c>
      <c r="B164" s="7" t="s">
        <v>446</v>
      </c>
      <c r="C164" s="7" t="s">
        <v>182</v>
      </c>
      <c r="D164" s="7" t="s">
        <v>203</v>
      </c>
      <c r="E164" s="7" t="s">
        <v>184</v>
      </c>
      <c r="F164" s="8" t="s">
        <v>162</v>
      </c>
      <c r="G164" s="10">
        <f t="shared" si="10"/>
        <v>1977</v>
      </c>
      <c r="H164" s="10">
        <f t="shared" si="10"/>
        <v>0</v>
      </c>
      <c r="I164" s="181">
        <f t="shared" si="8"/>
        <v>0</v>
      </c>
    </row>
    <row r="165" spans="1:9" ht="75.75" customHeight="1">
      <c r="A165" s="71" t="s">
        <v>177</v>
      </c>
      <c r="B165" s="7" t="s">
        <v>446</v>
      </c>
      <c r="C165" s="7" t="s">
        <v>182</v>
      </c>
      <c r="D165" s="7" t="s">
        <v>203</v>
      </c>
      <c r="E165" s="7" t="s">
        <v>186</v>
      </c>
      <c r="F165" s="8" t="s">
        <v>162</v>
      </c>
      <c r="G165" s="10">
        <f>G166+G168</f>
        <v>1977</v>
      </c>
      <c r="H165" s="182">
        <v>0</v>
      </c>
      <c r="I165" s="181">
        <f t="shared" si="8"/>
        <v>0</v>
      </c>
    </row>
    <row r="166" spans="1:9" ht="31.5" customHeight="1">
      <c r="A166" s="71" t="s">
        <v>26</v>
      </c>
      <c r="B166" s="7" t="s">
        <v>446</v>
      </c>
      <c r="C166" s="7" t="s">
        <v>182</v>
      </c>
      <c r="D166" s="7" t="s">
        <v>203</v>
      </c>
      <c r="E166" s="7" t="s">
        <v>187</v>
      </c>
      <c r="F166" s="8" t="s">
        <v>162</v>
      </c>
      <c r="G166" s="10">
        <f>G167</f>
        <v>1245</v>
      </c>
      <c r="H166" s="10">
        <f>H167</f>
        <v>0</v>
      </c>
      <c r="I166" s="181">
        <f t="shared" si="8"/>
        <v>0</v>
      </c>
    </row>
    <row r="167" spans="1:9" ht="39.75" customHeight="1">
      <c r="A167" s="74" t="s">
        <v>176</v>
      </c>
      <c r="B167" s="7" t="s">
        <v>446</v>
      </c>
      <c r="C167" s="7" t="s">
        <v>182</v>
      </c>
      <c r="D167" s="7" t="s">
        <v>203</v>
      </c>
      <c r="E167" s="7" t="s">
        <v>187</v>
      </c>
      <c r="F167" s="8" t="s">
        <v>174</v>
      </c>
      <c r="G167" s="10">
        <v>1245</v>
      </c>
      <c r="H167" s="10">
        <v>0</v>
      </c>
      <c r="I167" s="181">
        <f t="shared" si="8"/>
        <v>0</v>
      </c>
    </row>
    <row r="168" spans="1:9" ht="44.25" customHeight="1">
      <c r="A168" s="75" t="s">
        <v>305</v>
      </c>
      <c r="B168" s="62" t="s">
        <v>446</v>
      </c>
      <c r="C168" s="44" t="s">
        <v>182</v>
      </c>
      <c r="D168" s="44" t="s">
        <v>203</v>
      </c>
      <c r="E168" s="44" t="s">
        <v>424</v>
      </c>
      <c r="F168" s="44" t="s">
        <v>162</v>
      </c>
      <c r="G168" s="63">
        <f>G169</f>
        <v>732</v>
      </c>
      <c r="H168" s="63">
        <f>H169</f>
        <v>0</v>
      </c>
      <c r="I168" s="181">
        <f t="shared" si="8"/>
        <v>0</v>
      </c>
    </row>
    <row r="169" spans="1:9" ht="43.5" customHeight="1">
      <c r="A169" s="75" t="s">
        <v>176</v>
      </c>
      <c r="B169" s="62" t="s">
        <v>446</v>
      </c>
      <c r="C169" s="44" t="s">
        <v>182</v>
      </c>
      <c r="D169" s="44" t="s">
        <v>203</v>
      </c>
      <c r="E169" s="44" t="s">
        <v>424</v>
      </c>
      <c r="F169" s="44" t="s">
        <v>174</v>
      </c>
      <c r="G169" s="63">
        <v>732</v>
      </c>
      <c r="H169" s="182">
        <v>0</v>
      </c>
      <c r="I169" s="181">
        <f t="shared" si="8"/>
        <v>0</v>
      </c>
    </row>
    <row r="170" spans="1:9" ht="42.75">
      <c r="A170" s="72" t="s">
        <v>296</v>
      </c>
      <c r="B170" s="54" t="s">
        <v>297</v>
      </c>
      <c r="C170" s="46"/>
      <c r="D170" s="46"/>
      <c r="E170" s="47"/>
      <c r="F170" s="8"/>
      <c r="G170" s="12">
        <f>G171+G189+G227+G233</f>
        <v>205374</v>
      </c>
      <c r="H170" s="12">
        <f>H171+H189+H227+H233</f>
        <v>124754</v>
      </c>
      <c r="I170" s="185">
        <f t="shared" si="8"/>
        <v>60.7</v>
      </c>
    </row>
    <row r="171" spans="1:9" ht="15">
      <c r="A171" s="73" t="s">
        <v>83</v>
      </c>
      <c r="B171" s="7" t="s">
        <v>297</v>
      </c>
      <c r="C171" s="7" t="s">
        <v>190</v>
      </c>
      <c r="D171" s="7" t="s">
        <v>181</v>
      </c>
      <c r="E171" s="7" t="s">
        <v>184</v>
      </c>
      <c r="F171" s="8" t="s">
        <v>162</v>
      </c>
      <c r="G171" s="6">
        <f>G172+G175+G183</f>
        <v>25723</v>
      </c>
      <c r="H171" s="6">
        <f>H172+H175+H183</f>
        <v>4041</v>
      </c>
      <c r="I171" s="184">
        <f t="shared" si="8"/>
        <v>15.7</v>
      </c>
    </row>
    <row r="172" spans="1:9" ht="15">
      <c r="A172" s="73" t="s">
        <v>313</v>
      </c>
      <c r="B172" s="22" t="s">
        <v>297</v>
      </c>
      <c r="C172" s="22" t="s">
        <v>190</v>
      </c>
      <c r="D172" s="22" t="s">
        <v>180</v>
      </c>
      <c r="E172" s="22" t="s">
        <v>184</v>
      </c>
      <c r="F172" s="69" t="s">
        <v>162</v>
      </c>
      <c r="G172" s="6">
        <f>G173</f>
        <v>442</v>
      </c>
      <c r="H172" s="6">
        <f>H173</f>
        <v>100</v>
      </c>
      <c r="I172" s="184">
        <f t="shared" si="8"/>
        <v>22.6</v>
      </c>
    </row>
    <row r="173" spans="1:9" ht="30">
      <c r="A173" s="73" t="s">
        <v>314</v>
      </c>
      <c r="B173" s="22" t="s">
        <v>297</v>
      </c>
      <c r="C173" s="22" t="s">
        <v>190</v>
      </c>
      <c r="D173" s="22" t="s">
        <v>180</v>
      </c>
      <c r="E173" s="22" t="s">
        <v>315</v>
      </c>
      <c r="F173" s="69" t="s">
        <v>162</v>
      </c>
      <c r="G173" s="6">
        <f>G174</f>
        <v>442</v>
      </c>
      <c r="H173" s="6">
        <f>H174</f>
        <v>100</v>
      </c>
      <c r="I173" s="184">
        <f t="shared" si="8"/>
        <v>22.6</v>
      </c>
    </row>
    <row r="174" spans="1:9" ht="33" customHeight="1">
      <c r="A174" s="73" t="s">
        <v>316</v>
      </c>
      <c r="B174" s="22" t="s">
        <v>297</v>
      </c>
      <c r="C174" s="22" t="s">
        <v>190</v>
      </c>
      <c r="D174" s="22" t="s">
        <v>180</v>
      </c>
      <c r="E174" s="22" t="s">
        <v>315</v>
      </c>
      <c r="F174" s="69" t="s">
        <v>174</v>
      </c>
      <c r="G174" s="6">
        <v>442</v>
      </c>
      <c r="H174" s="182">
        <v>100</v>
      </c>
      <c r="I174" s="184">
        <f t="shared" si="8"/>
        <v>22.6</v>
      </c>
    </row>
    <row r="175" spans="1:9" ht="33" customHeight="1">
      <c r="A175" s="73" t="s">
        <v>425</v>
      </c>
      <c r="B175" s="22" t="s">
        <v>297</v>
      </c>
      <c r="C175" s="22" t="s">
        <v>190</v>
      </c>
      <c r="D175" s="22" t="s">
        <v>189</v>
      </c>
      <c r="E175" s="22" t="s">
        <v>184</v>
      </c>
      <c r="F175" s="69" t="s">
        <v>162</v>
      </c>
      <c r="G175" s="6">
        <f>G176+G178+G180</f>
        <v>13319</v>
      </c>
      <c r="H175" s="6">
        <f>H176+H178+H180</f>
        <v>855</v>
      </c>
      <c r="I175" s="184">
        <f t="shared" si="8"/>
        <v>6.4</v>
      </c>
    </row>
    <row r="176" spans="1:9" ht="33" customHeight="1">
      <c r="A176" s="73" t="s">
        <v>426</v>
      </c>
      <c r="B176" s="22" t="s">
        <v>297</v>
      </c>
      <c r="C176" s="22" t="s">
        <v>190</v>
      </c>
      <c r="D176" s="22" t="s">
        <v>189</v>
      </c>
      <c r="E176" s="22" t="s">
        <v>427</v>
      </c>
      <c r="F176" s="69" t="s">
        <v>162</v>
      </c>
      <c r="G176" s="6">
        <f>G177</f>
        <v>9089</v>
      </c>
      <c r="H176" s="6">
        <f>H177</f>
        <v>577</v>
      </c>
      <c r="I176" s="184">
        <f t="shared" si="8"/>
        <v>6.3</v>
      </c>
    </row>
    <row r="177" spans="1:9" ht="33" customHeight="1">
      <c r="A177" s="73" t="s">
        <v>178</v>
      </c>
      <c r="B177" s="22" t="s">
        <v>297</v>
      </c>
      <c r="C177" s="22" t="s">
        <v>190</v>
      </c>
      <c r="D177" s="22" t="s">
        <v>189</v>
      </c>
      <c r="E177" s="22" t="s">
        <v>427</v>
      </c>
      <c r="F177" s="69" t="s">
        <v>15</v>
      </c>
      <c r="G177" s="6">
        <v>9089</v>
      </c>
      <c r="H177" s="182">
        <v>577</v>
      </c>
      <c r="I177" s="184">
        <f t="shared" si="8"/>
        <v>6.3</v>
      </c>
    </row>
    <row r="178" spans="1:9" ht="45.75" customHeight="1">
      <c r="A178" s="73" t="s">
        <v>430</v>
      </c>
      <c r="B178" s="22" t="s">
        <v>297</v>
      </c>
      <c r="C178" s="22" t="s">
        <v>190</v>
      </c>
      <c r="D178" s="22" t="s">
        <v>189</v>
      </c>
      <c r="E178" s="22" t="s">
        <v>428</v>
      </c>
      <c r="F178" s="69" t="s">
        <v>162</v>
      </c>
      <c r="G178" s="6">
        <f>G179</f>
        <v>3895</v>
      </c>
      <c r="H178" s="6">
        <f>H179</f>
        <v>258</v>
      </c>
      <c r="I178" s="184">
        <f t="shared" si="8"/>
        <v>6.6</v>
      </c>
    </row>
    <row r="179" spans="1:9" ht="33" customHeight="1">
      <c r="A179" s="73" t="s">
        <v>178</v>
      </c>
      <c r="B179" s="22" t="s">
        <v>297</v>
      </c>
      <c r="C179" s="22" t="s">
        <v>190</v>
      </c>
      <c r="D179" s="22" t="s">
        <v>189</v>
      </c>
      <c r="E179" s="22" t="s">
        <v>428</v>
      </c>
      <c r="F179" s="69" t="s">
        <v>15</v>
      </c>
      <c r="G179" s="6">
        <v>3895</v>
      </c>
      <c r="H179" s="182">
        <v>258</v>
      </c>
      <c r="I179" s="184">
        <f t="shared" si="8"/>
        <v>6.6</v>
      </c>
    </row>
    <row r="180" spans="1:9" ht="33" customHeight="1">
      <c r="A180" s="82" t="s">
        <v>137</v>
      </c>
      <c r="B180" s="60" t="s">
        <v>297</v>
      </c>
      <c r="C180" s="60" t="s">
        <v>190</v>
      </c>
      <c r="D180" s="60" t="s">
        <v>189</v>
      </c>
      <c r="E180" s="60" t="s">
        <v>138</v>
      </c>
      <c r="F180" s="61" t="s">
        <v>162</v>
      </c>
      <c r="G180" s="55">
        <f>G181</f>
        <v>335</v>
      </c>
      <c r="H180" s="55">
        <f>H181</f>
        <v>20</v>
      </c>
      <c r="I180" s="184">
        <f t="shared" si="8"/>
        <v>6</v>
      </c>
    </row>
    <row r="181" spans="1:9" ht="33" customHeight="1">
      <c r="A181" s="73" t="s">
        <v>408</v>
      </c>
      <c r="B181" s="175" t="s">
        <v>297</v>
      </c>
      <c r="C181" s="175" t="s">
        <v>190</v>
      </c>
      <c r="D181" s="175" t="s">
        <v>189</v>
      </c>
      <c r="E181" s="175" t="s">
        <v>267</v>
      </c>
      <c r="F181" s="176" t="s">
        <v>162</v>
      </c>
      <c r="G181" s="55">
        <f>G182</f>
        <v>335</v>
      </c>
      <c r="H181" s="55">
        <f>H182</f>
        <v>20</v>
      </c>
      <c r="I181" s="184">
        <f t="shared" si="8"/>
        <v>6</v>
      </c>
    </row>
    <row r="182" spans="1:9" ht="33" customHeight="1">
      <c r="A182" s="83" t="s">
        <v>173</v>
      </c>
      <c r="B182" s="175" t="s">
        <v>297</v>
      </c>
      <c r="C182" s="175" t="s">
        <v>190</v>
      </c>
      <c r="D182" s="175" t="s">
        <v>189</v>
      </c>
      <c r="E182" s="175" t="s">
        <v>267</v>
      </c>
      <c r="F182" s="69" t="s">
        <v>174</v>
      </c>
      <c r="G182" s="6">
        <v>335</v>
      </c>
      <c r="H182" s="182">
        <v>20</v>
      </c>
      <c r="I182" s="184">
        <f t="shared" si="8"/>
        <v>6</v>
      </c>
    </row>
    <row r="183" spans="1:9" ht="21" customHeight="1">
      <c r="A183" s="81" t="s">
        <v>249</v>
      </c>
      <c r="B183" s="58" t="s">
        <v>297</v>
      </c>
      <c r="C183" s="58" t="s">
        <v>190</v>
      </c>
      <c r="D183" s="58" t="s">
        <v>199</v>
      </c>
      <c r="E183" s="7" t="s">
        <v>184</v>
      </c>
      <c r="F183" s="58" t="s">
        <v>162</v>
      </c>
      <c r="G183" s="55">
        <f>G184+G186</f>
        <v>11962</v>
      </c>
      <c r="H183" s="55">
        <f>H184+H186</f>
        <v>3086</v>
      </c>
      <c r="I183" s="184">
        <f t="shared" si="8"/>
        <v>25.8</v>
      </c>
    </row>
    <row r="184" spans="1:9" ht="30">
      <c r="A184" s="81" t="s">
        <v>251</v>
      </c>
      <c r="B184" s="58" t="s">
        <v>297</v>
      </c>
      <c r="C184" s="58" t="s">
        <v>190</v>
      </c>
      <c r="D184" s="58" t="s">
        <v>199</v>
      </c>
      <c r="E184" s="59" t="s">
        <v>275</v>
      </c>
      <c r="F184" s="58" t="s">
        <v>162</v>
      </c>
      <c r="G184" s="55">
        <f>G185</f>
        <v>2595</v>
      </c>
      <c r="H184" s="55">
        <f>H185</f>
        <v>2005</v>
      </c>
      <c r="I184" s="184">
        <f t="shared" si="8"/>
        <v>77.3</v>
      </c>
    </row>
    <row r="185" spans="1:9" ht="35.25" customHeight="1">
      <c r="A185" s="82" t="s">
        <v>176</v>
      </c>
      <c r="B185" s="118" t="s">
        <v>297</v>
      </c>
      <c r="C185" s="118" t="s">
        <v>190</v>
      </c>
      <c r="D185" s="118" t="s">
        <v>199</v>
      </c>
      <c r="E185" s="119" t="s">
        <v>275</v>
      </c>
      <c r="F185" s="118" t="s">
        <v>174</v>
      </c>
      <c r="G185" s="55">
        <v>2595</v>
      </c>
      <c r="H185" s="182">
        <v>2005</v>
      </c>
      <c r="I185" s="184">
        <f t="shared" si="8"/>
        <v>77.3</v>
      </c>
    </row>
    <row r="186" spans="1:9" ht="33" customHeight="1">
      <c r="A186" s="82" t="s">
        <v>137</v>
      </c>
      <c r="B186" s="60" t="s">
        <v>297</v>
      </c>
      <c r="C186" s="60" t="s">
        <v>190</v>
      </c>
      <c r="D186" s="60" t="s">
        <v>199</v>
      </c>
      <c r="E186" s="60" t="s">
        <v>138</v>
      </c>
      <c r="F186" s="61" t="s">
        <v>162</v>
      </c>
      <c r="G186" s="55">
        <f>G187</f>
        <v>9367</v>
      </c>
      <c r="H186" s="55">
        <f>H187</f>
        <v>1081</v>
      </c>
      <c r="I186" s="184">
        <f t="shared" si="8"/>
        <v>11.5</v>
      </c>
    </row>
    <row r="187" spans="1:9" ht="34.5" customHeight="1">
      <c r="A187" s="73" t="s">
        <v>408</v>
      </c>
      <c r="B187" s="60" t="s">
        <v>297</v>
      </c>
      <c r="C187" s="60" t="s">
        <v>190</v>
      </c>
      <c r="D187" s="60" t="s">
        <v>199</v>
      </c>
      <c r="E187" s="60" t="s">
        <v>267</v>
      </c>
      <c r="F187" s="61" t="s">
        <v>162</v>
      </c>
      <c r="G187" s="55">
        <f>G188</f>
        <v>9367</v>
      </c>
      <c r="H187" s="55">
        <f>H188</f>
        <v>1081</v>
      </c>
      <c r="I187" s="184">
        <f t="shared" si="8"/>
        <v>11.5</v>
      </c>
    </row>
    <row r="188" spans="1:9" ht="33.75" customHeight="1">
      <c r="A188" s="83" t="s">
        <v>173</v>
      </c>
      <c r="B188" s="7" t="s">
        <v>297</v>
      </c>
      <c r="C188" s="7" t="s">
        <v>190</v>
      </c>
      <c r="D188" s="7" t="s">
        <v>199</v>
      </c>
      <c r="E188" s="7" t="s">
        <v>267</v>
      </c>
      <c r="F188" s="8" t="s">
        <v>174</v>
      </c>
      <c r="G188" s="55">
        <v>9367</v>
      </c>
      <c r="H188" s="182">
        <v>1081</v>
      </c>
      <c r="I188" s="184">
        <f t="shared" si="8"/>
        <v>11.5</v>
      </c>
    </row>
    <row r="189" spans="1:9" ht="18.75" customHeight="1">
      <c r="A189" s="73" t="s">
        <v>13</v>
      </c>
      <c r="B189" s="7" t="s">
        <v>297</v>
      </c>
      <c r="C189" s="7" t="s">
        <v>201</v>
      </c>
      <c r="D189" s="7" t="s">
        <v>181</v>
      </c>
      <c r="E189" s="7" t="s">
        <v>184</v>
      </c>
      <c r="F189" s="8" t="s">
        <v>162</v>
      </c>
      <c r="G189" s="6">
        <f>G190+G207+G217+G202</f>
        <v>166044</v>
      </c>
      <c r="H189" s="6">
        <f>H190+H207+H217+H202</f>
        <v>116167</v>
      </c>
      <c r="I189" s="184">
        <f t="shared" si="8"/>
        <v>70</v>
      </c>
    </row>
    <row r="190" spans="1:9" ht="20.25" customHeight="1">
      <c r="A190" s="73" t="s">
        <v>128</v>
      </c>
      <c r="B190" s="7" t="s">
        <v>297</v>
      </c>
      <c r="C190" s="7" t="s">
        <v>201</v>
      </c>
      <c r="D190" s="7" t="s">
        <v>182</v>
      </c>
      <c r="E190" s="7" t="s">
        <v>184</v>
      </c>
      <c r="F190" s="8" t="s">
        <v>162</v>
      </c>
      <c r="G190" s="6">
        <f>G197+G191+G193+G195</f>
        <v>11451</v>
      </c>
      <c r="H190" s="6">
        <f>H197+H191+H193+H195</f>
        <v>9526</v>
      </c>
      <c r="I190" s="184">
        <f t="shared" si="8"/>
        <v>83.2</v>
      </c>
    </row>
    <row r="191" spans="1:9" ht="81.75" customHeight="1">
      <c r="A191" s="97" t="s">
        <v>348</v>
      </c>
      <c r="B191" s="7" t="s">
        <v>297</v>
      </c>
      <c r="C191" s="7" t="s">
        <v>201</v>
      </c>
      <c r="D191" s="7" t="s">
        <v>182</v>
      </c>
      <c r="E191" s="7" t="s">
        <v>346</v>
      </c>
      <c r="F191" s="8" t="s">
        <v>162</v>
      </c>
      <c r="G191" s="6">
        <f>G192</f>
        <v>5547</v>
      </c>
      <c r="H191" s="6">
        <f>H192</f>
        <v>5543</v>
      </c>
      <c r="I191" s="184">
        <f t="shared" si="8"/>
        <v>99.9</v>
      </c>
    </row>
    <row r="192" spans="1:9" ht="22.5" customHeight="1">
      <c r="A192" s="97" t="s">
        <v>345</v>
      </c>
      <c r="B192" s="7" t="s">
        <v>297</v>
      </c>
      <c r="C192" s="7" t="s">
        <v>201</v>
      </c>
      <c r="D192" s="7" t="s">
        <v>182</v>
      </c>
      <c r="E192" s="7" t="s">
        <v>346</v>
      </c>
      <c r="F192" s="8" t="s">
        <v>9</v>
      </c>
      <c r="G192" s="6">
        <v>5547</v>
      </c>
      <c r="H192" s="182">
        <v>5543</v>
      </c>
      <c r="I192" s="184">
        <f t="shared" si="8"/>
        <v>99.9</v>
      </c>
    </row>
    <row r="193" spans="1:9" ht="60" customHeight="1">
      <c r="A193" s="96" t="s">
        <v>349</v>
      </c>
      <c r="B193" s="7" t="s">
        <v>297</v>
      </c>
      <c r="C193" s="7" t="s">
        <v>201</v>
      </c>
      <c r="D193" s="7" t="s">
        <v>182</v>
      </c>
      <c r="E193" s="7" t="s">
        <v>347</v>
      </c>
      <c r="F193" s="8" t="s">
        <v>162</v>
      </c>
      <c r="G193" s="6">
        <f>G194</f>
        <v>727</v>
      </c>
      <c r="H193" s="6">
        <f>H194</f>
        <v>725</v>
      </c>
      <c r="I193" s="184">
        <f t="shared" si="8"/>
        <v>99.7</v>
      </c>
    </row>
    <row r="194" spans="1:9" ht="17.25" customHeight="1">
      <c r="A194" s="96" t="s">
        <v>345</v>
      </c>
      <c r="B194" s="7" t="s">
        <v>297</v>
      </c>
      <c r="C194" s="7" t="s">
        <v>201</v>
      </c>
      <c r="D194" s="7" t="s">
        <v>182</v>
      </c>
      <c r="E194" s="7" t="s">
        <v>347</v>
      </c>
      <c r="F194" s="8" t="s">
        <v>162</v>
      </c>
      <c r="G194" s="6">
        <v>727</v>
      </c>
      <c r="H194" s="182">
        <v>725</v>
      </c>
      <c r="I194" s="184">
        <f t="shared" si="8"/>
        <v>99.7</v>
      </c>
    </row>
    <row r="195" spans="1:9" ht="58.5" customHeight="1">
      <c r="A195" s="96" t="s">
        <v>444</v>
      </c>
      <c r="B195" s="7" t="s">
        <v>297</v>
      </c>
      <c r="C195" s="7" t="s">
        <v>201</v>
      </c>
      <c r="D195" s="7" t="s">
        <v>182</v>
      </c>
      <c r="E195" s="7" t="s">
        <v>445</v>
      </c>
      <c r="F195" s="8" t="s">
        <v>162</v>
      </c>
      <c r="G195" s="6">
        <f>G196</f>
        <v>715</v>
      </c>
      <c r="H195" s="6">
        <f>H196</f>
        <v>0</v>
      </c>
      <c r="I195" s="184">
        <f t="shared" si="8"/>
        <v>0</v>
      </c>
    </row>
    <row r="196" spans="1:9" ht="17.25" customHeight="1">
      <c r="A196" s="97" t="s">
        <v>345</v>
      </c>
      <c r="B196" s="7" t="s">
        <v>297</v>
      </c>
      <c r="C196" s="7" t="s">
        <v>201</v>
      </c>
      <c r="D196" s="7" t="s">
        <v>182</v>
      </c>
      <c r="E196" s="7" t="s">
        <v>445</v>
      </c>
      <c r="F196" s="8" t="s">
        <v>9</v>
      </c>
      <c r="G196" s="6">
        <v>715</v>
      </c>
      <c r="H196" s="182">
        <v>0</v>
      </c>
      <c r="I196" s="184">
        <f t="shared" si="8"/>
        <v>0</v>
      </c>
    </row>
    <row r="197" spans="1:9" ht="30">
      <c r="A197" s="73" t="s">
        <v>389</v>
      </c>
      <c r="B197" s="7" t="s">
        <v>297</v>
      </c>
      <c r="C197" s="7" t="s">
        <v>201</v>
      </c>
      <c r="D197" s="7" t="s">
        <v>182</v>
      </c>
      <c r="E197" s="7" t="s">
        <v>138</v>
      </c>
      <c r="F197" s="8" t="s">
        <v>162</v>
      </c>
      <c r="G197" s="6">
        <f>G198</f>
        <v>4462</v>
      </c>
      <c r="H197" s="6">
        <f>H198</f>
        <v>3258</v>
      </c>
      <c r="I197" s="184">
        <f t="shared" si="8"/>
        <v>73</v>
      </c>
    </row>
    <row r="198" spans="1:9" ht="29.25" customHeight="1">
      <c r="A198" s="71" t="s">
        <v>173</v>
      </c>
      <c r="B198" s="7" t="s">
        <v>297</v>
      </c>
      <c r="C198" s="7" t="s">
        <v>201</v>
      </c>
      <c r="D198" s="7" t="s">
        <v>182</v>
      </c>
      <c r="E198" s="7" t="s">
        <v>138</v>
      </c>
      <c r="F198" s="8" t="s">
        <v>174</v>
      </c>
      <c r="G198" s="6">
        <f>G199+G200+G201</f>
        <v>4462</v>
      </c>
      <c r="H198" s="6">
        <f>H199+H200+H201</f>
        <v>3258</v>
      </c>
      <c r="I198" s="184">
        <f t="shared" si="8"/>
        <v>73</v>
      </c>
    </row>
    <row r="199" spans="1:9" ht="48.75" customHeight="1">
      <c r="A199" s="73" t="s">
        <v>406</v>
      </c>
      <c r="B199" s="7" t="s">
        <v>297</v>
      </c>
      <c r="C199" s="7" t="s">
        <v>201</v>
      </c>
      <c r="D199" s="7" t="s">
        <v>182</v>
      </c>
      <c r="E199" s="7" t="s">
        <v>273</v>
      </c>
      <c r="F199" s="8" t="s">
        <v>174</v>
      </c>
      <c r="G199" s="55">
        <v>1212</v>
      </c>
      <c r="H199" s="182">
        <v>1212</v>
      </c>
      <c r="I199" s="184">
        <f t="shared" si="8"/>
        <v>100</v>
      </c>
    </row>
    <row r="200" spans="1:9" ht="47.25" customHeight="1">
      <c r="A200" s="73" t="s">
        <v>407</v>
      </c>
      <c r="B200" s="7" t="s">
        <v>297</v>
      </c>
      <c r="C200" s="7" t="s">
        <v>201</v>
      </c>
      <c r="D200" s="7" t="s">
        <v>182</v>
      </c>
      <c r="E200" s="7" t="s">
        <v>243</v>
      </c>
      <c r="F200" s="8" t="s">
        <v>174</v>
      </c>
      <c r="G200" s="55">
        <v>1733</v>
      </c>
      <c r="H200" s="182">
        <v>1165</v>
      </c>
      <c r="I200" s="184">
        <f t="shared" si="8"/>
        <v>67.2</v>
      </c>
    </row>
    <row r="201" spans="1:9" ht="39.75" customHeight="1">
      <c r="A201" s="71" t="s">
        <v>411</v>
      </c>
      <c r="B201" s="7" t="s">
        <v>297</v>
      </c>
      <c r="C201" s="7" t="s">
        <v>201</v>
      </c>
      <c r="D201" s="7" t="s">
        <v>182</v>
      </c>
      <c r="E201" s="7" t="s">
        <v>304</v>
      </c>
      <c r="F201" s="8" t="s">
        <v>174</v>
      </c>
      <c r="G201" s="6">
        <v>1517</v>
      </c>
      <c r="H201" s="182">
        <v>881</v>
      </c>
      <c r="I201" s="184">
        <f t="shared" si="8"/>
        <v>58.1</v>
      </c>
    </row>
    <row r="202" spans="1:9" ht="15">
      <c r="A202" s="109" t="s">
        <v>358</v>
      </c>
      <c r="B202" s="21" t="s">
        <v>297</v>
      </c>
      <c r="C202" s="7" t="s">
        <v>201</v>
      </c>
      <c r="D202" s="7" t="s">
        <v>194</v>
      </c>
      <c r="E202" s="7" t="s">
        <v>184</v>
      </c>
      <c r="F202" s="8" t="s">
        <v>162</v>
      </c>
      <c r="G202" s="6">
        <f>G203+G205</f>
        <v>75500</v>
      </c>
      <c r="H202" s="6">
        <f>H203+H205</f>
        <v>68900</v>
      </c>
      <c r="I202" s="184">
        <f aca="true" t="shared" si="11" ref="I202:I265">H202/G202*100</f>
        <v>91.3</v>
      </c>
    </row>
    <row r="203" spans="1:9" ht="30">
      <c r="A203" s="99" t="s">
        <v>354</v>
      </c>
      <c r="B203" s="64" t="s">
        <v>297</v>
      </c>
      <c r="C203" s="95" t="s">
        <v>201</v>
      </c>
      <c r="D203" s="95" t="s">
        <v>194</v>
      </c>
      <c r="E203" s="95" t="s">
        <v>356</v>
      </c>
      <c r="F203" s="94" t="s">
        <v>162</v>
      </c>
      <c r="G203" s="98">
        <f>G204</f>
        <v>68900</v>
      </c>
      <c r="H203" s="98">
        <f>H204</f>
        <v>68900</v>
      </c>
      <c r="I203" s="184">
        <f t="shared" si="11"/>
        <v>100</v>
      </c>
    </row>
    <row r="204" spans="1:9" ht="30">
      <c r="A204" s="99" t="s">
        <v>176</v>
      </c>
      <c r="B204" s="7" t="s">
        <v>297</v>
      </c>
      <c r="C204" s="46" t="s">
        <v>201</v>
      </c>
      <c r="D204" s="46" t="s">
        <v>194</v>
      </c>
      <c r="E204" s="46" t="s">
        <v>356</v>
      </c>
      <c r="F204" s="213" t="s">
        <v>174</v>
      </c>
      <c r="G204" s="66">
        <v>68900</v>
      </c>
      <c r="H204" s="182">
        <v>68900</v>
      </c>
      <c r="I204" s="184">
        <f t="shared" si="11"/>
        <v>100</v>
      </c>
    </row>
    <row r="205" spans="1:9" ht="66" customHeight="1">
      <c r="A205" s="100" t="s">
        <v>355</v>
      </c>
      <c r="B205" s="64" t="s">
        <v>297</v>
      </c>
      <c r="C205" s="95" t="s">
        <v>201</v>
      </c>
      <c r="D205" s="95" t="s">
        <v>194</v>
      </c>
      <c r="E205" s="95" t="s">
        <v>357</v>
      </c>
      <c r="F205" s="94" t="s">
        <v>162</v>
      </c>
      <c r="G205" s="98">
        <f>G206</f>
        <v>6600</v>
      </c>
      <c r="H205" s="98">
        <f>H206</f>
        <v>0</v>
      </c>
      <c r="I205" s="184">
        <f t="shared" si="11"/>
        <v>0</v>
      </c>
    </row>
    <row r="206" spans="1:9" ht="30">
      <c r="A206" s="100" t="s">
        <v>176</v>
      </c>
      <c r="B206" s="64" t="s">
        <v>297</v>
      </c>
      <c r="C206" s="95" t="s">
        <v>201</v>
      </c>
      <c r="D206" s="95" t="s">
        <v>194</v>
      </c>
      <c r="E206" s="95" t="s">
        <v>357</v>
      </c>
      <c r="F206" s="94" t="s">
        <v>162</v>
      </c>
      <c r="G206" s="98">
        <v>6600</v>
      </c>
      <c r="H206" s="182">
        <v>0</v>
      </c>
      <c r="I206" s="184">
        <f t="shared" si="11"/>
        <v>0</v>
      </c>
    </row>
    <row r="207" spans="1:9" ht="15">
      <c r="A207" s="73" t="s">
        <v>144</v>
      </c>
      <c r="B207" s="7" t="s">
        <v>297</v>
      </c>
      <c r="C207" s="7" t="s">
        <v>201</v>
      </c>
      <c r="D207" s="7" t="s">
        <v>185</v>
      </c>
      <c r="E207" s="7" t="s">
        <v>184</v>
      </c>
      <c r="F207" s="8" t="s">
        <v>162</v>
      </c>
      <c r="G207" s="6">
        <f>G208</f>
        <v>31703</v>
      </c>
      <c r="H207" s="6">
        <f>H208</f>
        <v>20930</v>
      </c>
      <c r="I207" s="184">
        <f t="shared" si="11"/>
        <v>66</v>
      </c>
    </row>
    <row r="208" spans="1:9" ht="15">
      <c r="A208" s="73" t="s">
        <v>144</v>
      </c>
      <c r="B208" s="7" t="s">
        <v>297</v>
      </c>
      <c r="C208" s="7" t="s">
        <v>201</v>
      </c>
      <c r="D208" s="7" t="s">
        <v>185</v>
      </c>
      <c r="E208" s="7" t="s">
        <v>272</v>
      </c>
      <c r="F208" s="8" t="s">
        <v>162</v>
      </c>
      <c r="G208" s="6">
        <f>G209+G211+G213+G215</f>
        <v>31703</v>
      </c>
      <c r="H208" s="6">
        <f>H209+H211+H213+H215</f>
        <v>20930</v>
      </c>
      <c r="I208" s="184">
        <f t="shared" si="11"/>
        <v>66</v>
      </c>
    </row>
    <row r="209" spans="1:9" ht="15">
      <c r="A209" s="73" t="s">
        <v>145</v>
      </c>
      <c r="B209" s="7" t="s">
        <v>297</v>
      </c>
      <c r="C209" s="7" t="s">
        <v>201</v>
      </c>
      <c r="D209" s="7" t="s">
        <v>185</v>
      </c>
      <c r="E209" s="7" t="s">
        <v>271</v>
      </c>
      <c r="F209" s="8" t="s">
        <v>162</v>
      </c>
      <c r="G209" s="6">
        <f>G210</f>
        <v>7939</v>
      </c>
      <c r="H209" s="182">
        <f>H210</f>
        <v>5334</v>
      </c>
      <c r="I209" s="184">
        <f t="shared" si="11"/>
        <v>67.2</v>
      </c>
    </row>
    <row r="210" spans="1:9" ht="30">
      <c r="A210" s="71" t="s">
        <v>173</v>
      </c>
      <c r="B210" s="7" t="s">
        <v>297</v>
      </c>
      <c r="C210" s="7" t="s">
        <v>201</v>
      </c>
      <c r="D210" s="7" t="s">
        <v>185</v>
      </c>
      <c r="E210" s="7" t="s">
        <v>271</v>
      </c>
      <c r="F210" s="8" t="s">
        <v>174</v>
      </c>
      <c r="G210" s="55">
        <v>7939</v>
      </c>
      <c r="H210" s="182">
        <v>5334</v>
      </c>
      <c r="I210" s="184">
        <f t="shared" si="11"/>
        <v>67.2</v>
      </c>
    </row>
    <row r="211" spans="1:9" ht="15">
      <c r="A211" s="73" t="s">
        <v>146</v>
      </c>
      <c r="B211" s="7" t="s">
        <v>297</v>
      </c>
      <c r="C211" s="7" t="s">
        <v>201</v>
      </c>
      <c r="D211" s="7" t="s">
        <v>185</v>
      </c>
      <c r="E211" s="7" t="s">
        <v>270</v>
      </c>
      <c r="F211" s="8" t="s">
        <v>162</v>
      </c>
      <c r="G211" s="55">
        <f>G212</f>
        <v>750</v>
      </c>
      <c r="H211" s="55">
        <f>H212</f>
        <v>257</v>
      </c>
      <c r="I211" s="184">
        <f t="shared" si="11"/>
        <v>34.3</v>
      </c>
    </row>
    <row r="212" spans="1:9" ht="30">
      <c r="A212" s="71" t="s">
        <v>173</v>
      </c>
      <c r="B212" s="7" t="s">
        <v>297</v>
      </c>
      <c r="C212" s="7" t="s">
        <v>201</v>
      </c>
      <c r="D212" s="7" t="s">
        <v>185</v>
      </c>
      <c r="E212" s="7" t="s">
        <v>270</v>
      </c>
      <c r="F212" s="8" t="s">
        <v>174</v>
      </c>
      <c r="G212" s="55">
        <v>750</v>
      </c>
      <c r="H212" s="182">
        <v>257</v>
      </c>
      <c r="I212" s="184">
        <f t="shared" si="11"/>
        <v>34.3</v>
      </c>
    </row>
    <row r="213" spans="1:9" ht="18" customHeight="1">
      <c r="A213" s="73" t="s">
        <v>147</v>
      </c>
      <c r="B213" s="7" t="s">
        <v>297</v>
      </c>
      <c r="C213" s="7" t="s">
        <v>201</v>
      </c>
      <c r="D213" s="7" t="s">
        <v>185</v>
      </c>
      <c r="E213" s="7" t="s">
        <v>269</v>
      </c>
      <c r="F213" s="8" t="s">
        <v>162</v>
      </c>
      <c r="G213" s="6">
        <f>G214</f>
        <v>3869</v>
      </c>
      <c r="H213" s="6">
        <f>H214</f>
        <v>2920</v>
      </c>
      <c r="I213" s="184">
        <f t="shared" si="11"/>
        <v>75.5</v>
      </c>
    </row>
    <row r="214" spans="1:9" ht="30">
      <c r="A214" s="71" t="s">
        <v>173</v>
      </c>
      <c r="B214" s="7" t="s">
        <v>297</v>
      </c>
      <c r="C214" s="7" t="s">
        <v>201</v>
      </c>
      <c r="D214" s="7" t="s">
        <v>185</v>
      </c>
      <c r="E214" s="7" t="s">
        <v>269</v>
      </c>
      <c r="F214" s="8" t="s">
        <v>174</v>
      </c>
      <c r="G214" s="6">
        <v>3869</v>
      </c>
      <c r="H214" s="182">
        <v>2920</v>
      </c>
      <c r="I214" s="184">
        <f t="shared" si="11"/>
        <v>75.5</v>
      </c>
    </row>
    <row r="215" spans="1:9" ht="30">
      <c r="A215" s="71" t="s">
        <v>244</v>
      </c>
      <c r="B215" s="7" t="s">
        <v>297</v>
      </c>
      <c r="C215" s="7" t="s">
        <v>201</v>
      </c>
      <c r="D215" s="7" t="s">
        <v>185</v>
      </c>
      <c r="E215" s="7" t="s">
        <v>268</v>
      </c>
      <c r="F215" s="8" t="s">
        <v>162</v>
      </c>
      <c r="G215" s="6">
        <f>G216</f>
        <v>19145</v>
      </c>
      <c r="H215" s="6">
        <f>H216</f>
        <v>12419</v>
      </c>
      <c r="I215" s="184">
        <f t="shared" si="11"/>
        <v>64.9</v>
      </c>
    </row>
    <row r="216" spans="1:9" ht="30">
      <c r="A216" s="71" t="s">
        <v>173</v>
      </c>
      <c r="B216" s="7" t="s">
        <v>297</v>
      </c>
      <c r="C216" s="7" t="s">
        <v>201</v>
      </c>
      <c r="D216" s="7" t="s">
        <v>185</v>
      </c>
      <c r="E216" s="7" t="s">
        <v>268</v>
      </c>
      <c r="F216" s="8" t="s">
        <v>174</v>
      </c>
      <c r="G216" s="6">
        <v>19145</v>
      </c>
      <c r="H216" s="182">
        <v>12419</v>
      </c>
      <c r="I216" s="184">
        <f t="shared" si="11"/>
        <v>64.9</v>
      </c>
    </row>
    <row r="217" spans="1:9" ht="30">
      <c r="A217" s="73" t="s">
        <v>135</v>
      </c>
      <c r="B217" s="7" t="s">
        <v>297</v>
      </c>
      <c r="C217" s="7" t="s">
        <v>201</v>
      </c>
      <c r="D217" s="7" t="s">
        <v>201</v>
      </c>
      <c r="E217" s="7" t="s">
        <v>184</v>
      </c>
      <c r="F217" s="8" t="s">
        <v>162</v>
      </c>
      <c r="G217" s="6">
        <f>G222+G220+G218</f>
        <v>47390</v>
      </c>
      <c r="H217" s="6">
        <f>H222+H220+H218</f>
        <v>16811</v>
      </c>
      <c r="I217" s="184">
        <f t="shared" si="11"/>
        <v>35.5</v>
      </c>
    </row>
    <row r="218" spans="1:9" ht="78.75" customHeight="1">
      <c r="A218" s="71" t="s">
        <v>177</v>
      </c>
      <c r="B218" s="7" t="s">
        <v>297</v>
      </c>
      <c r="C218" s="7" t="s">
        <v>201</v>
      </c>
      <c r="D218" s="7" t="s">
        <v>201</v>
      </c>
      <c r="E218" s="7" t="s">
        <v>186</v>
      </c>
      <c r="F218" s="8" t="s">
        <v>162</v>
      </c>
      <c r="G218" s="6">
        <f>G219</f>
        <v>7237</v>
      </c>
      <c r="H218" s="6">
        <f>H219</f>
        <v>4834</v>
      </c>
      <c r="I218" s="184">
        <f t="shared" si="11"/>
        <v>66.8</v>
      </c>
    </row>
    <row r="219" spans="1:9" ht="15">
      <c r="A219" s="71" t="s">
        <v>26</v>
      </c>
      <c r="B219" s="7" t="s">
        <v>297</v>
      </c>
      <c r="C219" s="7" t="s">
        <v>201</v>
      </c>
      <c r="D219" s="7" t="s">
        <v>201</v>
      </c>
      <c r="E219" s="7" t="s">
        <v>187</v>
      </c>
      <c r="F219" s="8" t="s">
        <v>162</v>
      </c>
      <c r="G219" s="6">
        <v>7237</v>
      </c>
      <c r="H219" s="182">
        <v>4834</v>
      </c>
      <c r="I219" s="184">
        <f t="shared" si="11"/>
        <v>66.8</v>
      </c>
    </row>
    <row r="220" spans="1:9" ht="36.75" customHeight="1">
      <c r="A220" s="84" t="s">
        <v>286</v>
      </c>
      <c r="B220" s="64" t="s">
        <v>297</v>
      </c>
      <c r="C220" s="46" t="s">
        <v>201</v>
      </c>
      <c r="D220" s="46" t="s">
        <v>201</v>
      </c>
      <c r="E220" s="46" t="s">
        <v>324</v>
      </c>
      <c r="F220" s="46" t="s">
        <v>162</v>
      </c>
      <c r="G220" s="66">
        <f>G221</f>
        <v>2206</v>
      </c>
      <c r="H220" s="66">
        <f>H221</f>
        <v>1724</v>
      </c>
      <c r="I220" s="184">
        <f t="shared" si="11"/>
        <v>78.2</v>
      </c>
    </row>
    <row r="221" spans="1:9" ht="34.5" customHeight="1">
      <c r="A221" s="84" t="s">
        <v>179</v>
      </c>
      <c r="B221" s="64" t="s">
        <v>297</v>
      </c>
      <c r="C221" s="46" t="s">
        <v>201</v>
      </c>
      <c r="D221" s="46" t="s">
        <v>201</v>
      </c>
      <c r="E221" s="46" t="s">
        <v>324</v>
      </c>
      <c r="F221" s="46" t="s">
        <v>6</v>
      </c>
      <c r="G221" s="66">
        <v>2206</v>
      </c>
      <c r="H221" s="182">
        <v>1724</v>
      </c>
      <c r="I221" s="184">
        <f t="shared" si="11"/>
        <v>78.2</v>
      </c>
    </row>
    <row r="222" spans="1:9" ht="36.75" customHeight="1">
      <c r="A222" s="85" t="s">
        <v>389</v>
      </c>
      <c r="B222" s="64" t="s">
        <v>297</v>
      </c>
      <c r="C222" s="64" t="s">
        <v>201</v>
      </c>
      <c r="D222" s="64" t="s">
        <v>201</v>
      </c>
      <c r="E222" s="64" t="s">
        <v>138</v>
      </c>
      <c r="F222" s="65" t="s">
        <v>162</v>
      </c>
      <c r="G222" s="67">
        <f>G223</f>
        <v>37947</v>
      </c>
      <c r="H222" s="67">
        <f>H223</f>
        <v>10253</v>
      </c>
      <c r="I222" s="184">
        <f t="shared" si="11"/>
        <v>27</v>
      </c>
    </row>
    <row r="223" spans="1:9" ht="30">
      <c r="A223" s="71" t="s">
        <v>173</v>
      </c>
      <c r="B223" s="7" t="s">
        <v>297</v>
      </c>
      <c r="C223" s="7" t="s">
        <v>201</v>
      </c>
      <c r="D223" s="7" t="s">
        <v>201</v>
      </c>
      <c r="E223" s="7" t="s">
        <v>138</v>
      </c>
      <c r="F223" s="8" t="s">
        <v>174</v>
      </c>
      <c r="G223" s="20">
        <f>G225+G224+G226</f>
        <v>37947</v>
      </c>
      <c r="H223" s="20">
        <f>H225+H224+H226</f>
        <v>10253</v>
      </c>
      <c r="I223" s="184">
        <f t="shared" si="11"/>
        <v>27</v>
      </c>
    </row>
    <row r="224" spans="1:9" ht="45">
      <c r="A224" s="73" t="s">
        <v>406</v>
      </c>
      <c r="B224" s="7" t="s">
        <v>297</v>
      </c>
      <c r="C224" s="7" t="s">
        <v>201</v>
      </c>
      <c r="D224" s="7" t="s">
        <v>201</v>
      </c>
      <c r="E224" s="7" t="s">
        <v>273</v>
      </c>
      <c r="F224" s="8" t="s">
        <v>174</v>
      </c>
      <c r="G224" s="55">
        <v>35471</v>
      </c>
      <c r="H224" s="182">
        <v>9253</v>
      </c>
      <c r="I224" s="184">
        <f t="shared" si="11"/>
        <v>26.1</v>
      </c>
    </row>
    <row r="225" spans="1:9" ht="60">
      <c r="A225" s="73" t="s">
        <v>409</v>
      </c>
      <c r="B225" s="7" t="s">
        <v>297</v>
      </c>
      <c r="C225" s="7" t="s">
        <v>201</v>
      </c>
      <c r="D225" s="7" t="s">
        <v>201</v>
      </c>
      <c r="E225" s="7" t="s">
        <v>273</v>
      </c>
      <c r="F225" s="8" t="s">
        <v>174</v>
      </c>
      <c r="G225" s="6">
        <v>1000</v>
      </c>
      <c r="H225" s="182">
        <v>1000</v>
      </c>
      <c r="I225" s="184">
        <f t="shared" si="11"/>
        <v>100</v>
      </c>
    </row>
    <row r="226" spans="1:9" ht="15">
      <c r="A226" s="73" t="s">
        <v>317</v>
      </c>
      <c r="B226" s="7" t="s">
        <v>297</v>
      </c>
      <c r="C226" s="7" t="s">
        <v>201</v>
      </c>
      <c r="D226" s="7" t="s">
        <v>201</v>
      </c>
      <c r="E226" s="7" t="s">
        <v>323</v>
      </c>
      <c r="F226" s="8" t="s">
        <v>174</v>
      </c>
      <c r="G226" s="6">
        <v>1476</v>
      </c>
      <c r="H226" s="182">
        <v>0</v>
      </c>
      <c r="I226" s="184">
        <f t="shared" si="11"/>
        <v>0</v>
      </c>
    </row>
    <row r="227" spans="1:9" ht="15">
      <c r="A227" s="73" t="s">
        <v>245</v>
      </c>
      <c r="B227" s="7" t="s">
        <v>297</v>
      </c>
      <c r="C227" s="7" t="s">
        <v>203</v>
      </c>
      <c r="D227" s="7" t="s">
        <v>181</v>
      </c>
      <c r="E227" s="7" t="s">
        <v>184</v>
      </c>
      <c r="F227" s="8" t="s">
        <v>162</v>
      </c>
      <c r="G227" s="6">
        <f>G228</f>
        <v>1426</v>
      </c>
      <c r="H227" s="6">
        <f>H228</f>
        <v>823</v>
      </c>
      <c r="I227" s="184">
        <f t="shared" si="11"/>
        <v>57.7</v>
      </c>
    </row>
    <row r="228" spans="1:9" ht="30">
      <c r="A228" s="73" t="s">
        <v>246</v>
      </c>
      <c r="B228" s="7" t="s">
        <v>297</v>
      </c>
      <c r="C228" s="7" t="s">
        <v>203</v>
      </c>
      <c r="D228" s="7" t="s">
        <v>194</v>
      </c>
      <c r="E228" s="7" t="s">
        <v>184</v>
      </c>
      <c r="F228" s="8" t="s">
        <v>162</v>
      </c>
      <c r="G228" s="6">
        <f>G229+G231</f>
        <v>1426</v>
      </c>
      <c r="H228" s="182">
        <v>823</v>
      </c>
      <c r="I228" s="184">
        <f t="shared" si="11"/>
        <v>57.7</v>
      </c>
    </row>
    <row r="229" spans="1:9" ht="14.25" customHeight="1">
      <c r="A229" s="73" t="s">
        <v>247</v>
      </c>
      <c r="B229" s="7" t="s">
        <v>297</v>
      </c>
      <c r="C229" s="7" t="s">
        <v>203</v>
      </c>
      <c r="D229" s="7" t="s">
        <v>194</v>
      </c>
      <c r="E229" s="7" t="s">
        <v>277</v>
      </c>
      <c r="F229" s="8" t="s">
        <v>162</v>
      </c>
      <c r="G229" s="6">
        <f>G230</f>
        <v>378</v>
      </c>
      <c r="H229" s="6">
        <f>H230</f>
        <v>170</v>
      </c>
      <c r="I229" s="184">
        <f t="shared" si="11"/>
        <v>45</v>
      </c>
    </row>
    <row r="230" spans="1:9" ht="29.25" customHeight="1">
      <c r="A230" s="73" t="s">
        <v>173</v>
      </c>
      <c r="B230" s="7" t="s">
        <v>297</v>
      </c>
      <c r="C230" s="7" t="s">
        <v>203</v>
      </c>
      <c r="D230" s="7" t="s">
        <v>194</v>
      </c>
      <c r="E230" s="7" t="s">
        <v>277</v>
      </c>
      <c r="F230" s="8" t="s">
        <v>174</v>
      </c>
      <c r="G230" s="6">
        <v>378</v>
      </c>
      <c r="H230" s="182">
        <v>170</v>
      </c>
      <c r="I230" s="184">
        <f t="shared" si="11"/>
        <v>45</v>
      </c>
    </row>
    <row r="231" spans="1:9" ht="15" customHeight="1">
      <c r="A231" s="73" t="s">
        <v>248</v>
      </c>
      <c r="B231" s="7" t="s">
        <v>297</v>
      </c>
      <c r="C231" s="7" t="s">
        <v>203</v>
      </c>
      <c r="D231" s="7" t="s">
        <v>194</v>
      </c>
      <c r="E231" s="7" t="s">
        <v>278</v>
      </c>
      <c r="F231" s="8" t="s">
        <v>162</v>
      </c>
      <c r="G231" s="6">
        <f>G232</f>
        <v>1048</v>
      </c>
      <c r="H231" s="6">
        <f>H232</f>
        <v>653</v>
      </c>
      <c r="I231" s="184">
        <f t="shared" si="11"/>
        <v>62.3</v>
      </c>
    </row>
    <row r="232" spans="1:9" ht="38.25" customHeight="1">
      <c r="A232" s="71" t="s">
        <v>173</v>
      </c>
      <c r="B232" s="7" t="s">
        <v>297</v>
      </c>
      <c r="C232" s="7" t="s">
        <v>203</v>
      </c>
      <c r="D232" s="7" t="s">
        <v>194</v>
      </c>
      <c r="E232" s="7" t="s">
        <v>278</v>
      </c>
      <c r="F232" s="8" t="s">
        <v>174</v>
      </c>
      <c r="G232" s="6">
        <v>1048</v>
      </c>
      <c r="H232" s="182">
        <v>653</v>
      </c>
      <c r="I232" s="184">
        <f t="shared" si="11"/>
        <v>62.3</v>
      </c>
    </row>
    <row r="233" spans="1:9" ht="15" customHeight="1">
      <c r="A233" s="73" t="s">
        <v>76</v>
      </c>
      <c r="B233" s="21" t="s">
        <v>297</v>
      </c>
      <c r="C233" s="7" t="s">
        <v>202</v>
      </c>
      <c r="D233" s="7" t="s">
        <v>185</v>
      </c>
      <c r="E233" s="7" t="s">
        <v>184</v>
      </c>
      <c r="F233" s="7" t="s">
        <v>162</v>
      </c>
      <c r="G233" s="6">
        <f>G234+G238+G243+G244+G240+G236</f>
        <v>12181</v>
      </c>
      <c r="H233" s="6">
        <f>H234+H238+H243+H244+H240+H236</f>
        <v>3723</v>
      </c>
      <c r="I233" s="184">
        <f t="shared" si="11"/>
        <v>30.6</v>
      </c>
    </row>
    <row r="234" spans="1:9" ht="50.25" customHeight="1">
      <c r="A234" s="91" t="s">
        <v>352</v>
      </c>
      <c r="B234" s="110" t="s">
        <v>297</v>
      </c>
      <c r="C234" s="110" t="s">
        <v>202</v>
      </c>
      <c r="D234" s="110" t="s">
        <v>185</v>
      </c>
      <c r="E234" s="110" t="s">
        <v>340</v>
      </c>
      <c r="F234" s="8" t="s">
        <v>162</v>
      </c>
      <c r="G234" s="6">
        <f>G235</f>
        <v>1787</v>
      </c>
      <c r="H234" s="6">
        <f>H235</f>
        <v>773</v>
      </c>
      <c r="I234" s="184">
        <f t="shared" si="11"/>
        <v>43.3</v>
      </c>
    </row>
    <row r="235" spans="1:9" ht="15" customHeight="1">
      <c r="A235" s="91" t="s">
        <v>339</v>
      </c>
      <c r="B235" s="90" t="s">
        <v>297</v>
      </c>
      <c r="C235" s="90" t="s">
        <v>202</v>
      </c>
      <c r="D235" s="90" t="s">
        <v>185</v>
      </c>
      <c r="E235" s="90" t="s">
        <v>340</v>
      </c>
      <c r="F235" s="8" t="s">
        <v>338</v>
      </c>
      <c r="G235" s="6">
        <v>1787</v>
      </c>
      <c r="H235" s="182">
        <v>773</v>
      </c>
      <c r="I235" s="184">
        <f t="shared" si="11"/>
        <v>43.3</v>
      </c>
    </row>
    <row r="236" spans="1:9" ht="33.75" customHeight="1">
      <c r="A236" s="91" t="s">
        <v>443</v>
      </c>
      <c r="B236" s="110" t="s">
        <v>297</v>
      </c>
      <c r="C236" s="110" t="s">
        <v>202</v>
      </c>
      <c r="D236" s="110" t="s">
        <v>185</v>
      </c>
      <c r="E236" s="110" t="s">
        <v>340</v>
      </c>
      <c r="F236" s="8" t="s">
        <v>162</v>
      </c>
      <c r="G236" s="6">
        <f>G237</f>
        <v>2055</v>
      </c>
      <c r="H236" s="6">
        <f>H237</f>
        <v>0</v>
      </c>
      <c r="I236" s="184">
        <f t="shared" si="11"/>
        <v>0</v>
      </c>
    </row>
    <row r="237" spans="1:9" ht="15" customHeight="1">
      <c r="A237" s="91" t="s">
        <v>339</v>
      </c>
      <c r="B237" s="90" t="s">
        <v>297</v>
      </c>
      <c r="C237" s="90" t="s">
        <v>202</v>
      </c>
      <c r="D237" s="90" t="s">
        <v>185</v>
      </c>
      <c r="E237" s="90" t="s">
        <v>340</v>
      </c>
      <c r="F237" s="8" t="s">
        <v>338</v>
      </c>
      <c r="G237" s="6">
        <v>2055</v>
      </c>
      <c r="H237" s="182">
        <v>0</v>
      </c>
      <c r="I237" s="184">
        <f t="shared" si="11"/>
        <v>0</v>
      </c>
    </row>
    <row r="238" spans="1:9" ht="45" customHeight="1">
      <c r="A238" s="92" t="s">
        <v>353</v>
      </c>
      <c r="B238" s="21" t="s">
        <v>297</v>
      </c>
      <c r="C238" s="7" t="s">
        <v>202</v>
      </c>
      <c r="D238" s="7" t="s">
        <v>185</v>
      </c>
      <c r="E238" s="7" t="s">
        <v>342</v>
      </c>
      <c r="F238" s="8" t="s">
        <v>162</v>
      </c>
      <c r="G238" s="6">
        <f>G239</f>
        <v>608</v>
      </c>
      <c r="H238" s="6">
        <f>H239</f>
        <v>399</v>
      </c>
      <c r="I238" s="184">
        <f t="shared" si="11"/>
        <v>65.6</v>
      </c>
    </row>
    <row r="239" spans="1:9" ht="15" customHeight="1">
      <c r="A239" s="92" t="s">
        <v>341</v>
      </c>
      <c r="B239" s="21" t="s">
        <v>297</v>
      </c>
      <c r="C239" s="7" t="s">
        <v>202</v>
      </c>
      <c r="D239" s="7" t="s">
        <v>185</v>
      </c>
      <c r="E239" s="7" t="s">
        <v>342</v>
      </c>
      <c r="F239" s="8" t="s">
        <v>233</v>
      </c>
      <c r="G239" s="6">
        <v>608</v>
      </c>
      <c r="H239" s="182">
        <v>399</v>
      </c>
      <c r="I239" s="184">
        <f t="shared" si="11"/>
        <v>65.6</v>
      </c>
    </row>
    <row r="240" spans="1:9" ht="31.5" customHeight="1">
      <c r="A240" s="92" t="s">
        <v>418</v>
      </c>
      <c r="B240" s="21" t="s">
        <v>297</v>
      </c>
      <c r="C240" s="7" t="s">
        <v>202</v>
      </c>
      <c r="D240" s="7" t="s">
        <v>185</v>
      </c>
      <c r="E240" s="7" t="s">
        <v>419</v>
      </c>
      <c r="F240" s="8" t="s">
        <v>162</v>
      </c>
      <c r="G240" s="6">
        <v>2112</v>
      </c>
      <c r="H240" s="6">
        <f>H241</f>
        <v>0</v>
      </c>
      <c r="I240" s="184">
        <f t="shared" si="11"/>
        <v>0</v>
      </c>
    </row>
    <row r="241" spans="1:9" ht="15" customHeight="1">
      <c r="A241" s="92" t="s">
        <v>341</v>
      </c>
      <c r="B241" s="21" t="s">
        <v>297</v>
      </c>
      <c r="C241" s="7" t="s">
        <v>202</v>
      </c>
      <c r="D241" s="7" t="s">
        <v>185</v>
      </c>
      <c r="E241" s="7" t="s">
        <v>419</v>
      </c>
      <c r="F241" s="8" t="s">
        <v>233</v>
      </c>
      <c r="G241" s="6">
        <v>2112</v>
      </c>
      <c r="H241" s="182">
        <v>0</v>
      </c>
      <c r="I241" s="184">
        <f t="shared" si="11"/>
        <v>0</v>
      </c>
    </row>
    <row r="242" spans="1:9" ht="30" customHeight="1">
      <c r="A242" s="77" t="s">
        <v>405</v>
      </c>
      <c r="B242" s="7" t="s">
        <v>297</v>
      </c>
      <c r="C242" s="7" t="s">
        <v>202</v>
      </c>
      <c r="D242" s="7" t="s">
        <v>185</v>
      </c>
      <c r="E242" s="7" t="s">
        <v>380</v>
      </c>
      <c r="F242" s="8" t="s">
        <v>162</v>
      </c>
      <c r="G242" s="6">
        <f>G243</f>
        <v>995</v>
      </c>
      <c r="H242" s="6">
        <f>H243</f>
        <v>153</v>
      </c>
      <c r="I242" s="184">
        <f t="shared" si="11"/>
        <v>15.4</v>
      </c>
    </row>
    <row r="243" spans="1:9" ht="15" customHeight="1">
      <c r="A243" s="77" t="s">
        <v>232</v>
      </c>
      <c r="B243" s="7" t="s">
        <v>297</v>
      </c>
      <c r="C243" s="7" t="s">
        <v>202</v>
      </c>
      <c r="D243" s="7" t="s">
        <v>185</v>
      </c>
      <c r="E243" s="7" t="s">
        <v>381</v>
      </c>
      <c r="F243" s="8" t="s">
        <v>233</v>
      </c>
      <c r="G243" s="6">
        <v>995</v>
      </c>
      <c r="H243" s="182">
        <v>153</v>
      </c>
      <c r="I243" s="184">
        <f t="shared" si="11"/>
        <v>15.4</v>
      </c>
    </row>
    <row r="244" spans="1:9" ht="49.5" customHeight="1">
      <c r="A244" s="73" t="s">
        <v>415</v>
      </c>
      <c r="B244" s="7" t="s">
        <v>297</v>
      </c>
      <c r="C244" s="7" t="s">
        <v>202</v>
      </c>
      <c r="D244" s="7" t="s">
        <v>185</v>
      </c>
      <c r="E244" s="7" t="s">
        <v>274</v>
      </c>
      <c r="F244" s="8" t="s">
        <v>162</v>
      </c>
      <c r="G244" s="6">
        <f>G245</f>
        <v>4624</v>
      </c>
      <c r="H244" s="6">
        <f>H245</f>
        <v>2398</v>
      </c>
      <c r="I244" s="184">
        <f t="shared" si="11"/>
        <v>51.9</v>
      </c>
    </row>
    <row r="245" spans="1:9" ht="15" customHeight="1">
      <c r="A245" s="73" t="s">
        <v>237</v>
      </c>
      <c r="B245" s="7" t="s">
        <v>297</v>
      </c>
      <c r="C245" s="7" t="s">
        <v>202</v>
      </c>
      <c r="D245" s="7" t="s">
        <v>185</v>
      </c>
      <c r="E245" s="7" t="s">
        <v>274</v>
      </c>
      <c r="F245" s="8" t="s">
        <v>233</v>
      </c>
      <c r="G245" s="6">
        <v>4624</v>
      </c>
      <c r="H245" s="182">
        <v>2398</v>
      </c>
      <c r="I245" s="184">
        <f t="shared" si="11"/>
        <v>51.9</v>
      </c>
    </row>
    <row r="246" spans="1:9" ht="28.5">
      <c r="A246" s="72" t="s">
        <v>328</v>
      </c>
      <c r="B246" s="14" t="s">
        <v>318</v>
      </c>
      <c r="C246" s="7"/>
      <c r="D246" s="7"/>
      <c r="E246" s="7"/>
      <c r="F246" s="8"/>
      <c r="G246" s="5">
        <f>G247+G252</f>
        <v>14021</v>
      </c>
      <c r="H246" s="5">
        <f>H247+H252</f>
        <v>9818</v>
      </c>
      <c r="I246" s="183">
        <f t="shared" si="11"/>
        <v>70</v>
      </c>
    </row>
    <row r="247" spans="1:9" ht="15">
      <c r="A247" s="73" t="s">
        <v>24</v>
      </c>
      <c r="B247" s="7" t="s">
        <v>318</v>
      </c>
      <c r="C247" s="7" t="s">
        <v>182</v>
      </c>
      <c r="D247" s="7" t="s">
        <v>181</v>
      </c>
      <c r="E247" s="7" t="s">
        <v>184</v>
      </c>
      <c r="F247" s="8" t="s">
        <v>162</v>
      </c>
      <c r="G247" s="6" t="str">
        <f aca="true" t="shared" si="12" ref="G247:H249">G248</f>
        <v>13012</v>
      </c>
      <c r="H247" s="6">
        <f t="shared" si="12"/>
        <v>9049</v>
      </c>
      <c r="I247" s="184">
        <f t="shared" si="11"/>
        <v>69.5</v>
      </c>
    </row>
    <row r="248" spans="1:9" ht="15">
      <c r="A248" s="73" t="s">
        <v>39</v>
      </c>
      <c r="B248" s="7" t="s">
        <v>318</v>
      </c>
      <c r="C248" s="7" t="s">
        <v>182</v>
      </c>
      <c r="D248" s="7" t="s">
        <v>206</v>
      </c>
      <c r="E248" s="7" t="s">
        <v>184</v>
      </c>
      <c r="F248" s="8" t="s">
        <v>162</v>
      </c>
      <c r="G248" s="20" t="str">
        <f t="shared" si="12"/>
        <v>13012</v>
      </c>
      <c r="H248" s="20">
        <f t="shared" si="12"/>
        <v>9049</v>
      </c>
      <c r="I248" s="184">
        <f t="shared" si="11"/>
        <v>69.5</v>
      </c>
    </row>
    <row r="249" spans="1:9" ht="30">
      <c r="A249" s="75" t="s">
        <v>286</v>
      </c>
      <c r="B249" s="7" t="s">
        <v>318</v>
      </c>
      <c r="C249" s="44" t="s">
        <v>182</v>
      </c>
      <c r="D249" s="44" t="s">
        <v>206</v>
      </c>
      <c r="E249" s="44" t="s">
        <v>308</v>
      </c>
      <c r="F249" s="44" t="s">
        <v>162</v>
      </c>
      <c r="G249" s="68" t="str">
        <f t="shared" si="12"/>
        <v>13012</v>
      </c>
      <c r="H249" s="68">
        <f t="shared" si="12"/>
        <v>9049</v>
      </c>
      <c r="I249" s="184">
        <f t="shared" si="11"/>
        <v>69.5</v>
      </c>
    </row>
    <row r="250" spans="1:9" ht="31.5" customHeight="1">
      <c r="A250" s="75" t="s">
        <v>179</v>
      </c>
      <c r="B250" s="7" t="s">
        <v>318</v>
      </c>
      <c r="C250" s="44" t="s">
        <v>182</v>
      </c>
      <c r="D250" s="44" t="s">
        <v>206</v>
      </c>
      <c r="E250" s="44" t="s">
        <v>308</v>
      </c>
      <c r="F250" s="44" t="s">
        <v>6</v>
      </c>
      <c r="G250" s="68" t="s">
        <v>438</v>
      </c>
      <c r="H250" s="182">
        <v>9049</v>
      </c>
      <c r="I250" s="184">
        <f t="shared" si="11"/>
        <v>69.5</v>
      </c>
    </row>
    <row r="251" spans="1:9" ht="15">
      <c r="A251" s="73" t="s">
        <v>83</v>
      </c>
      <c r="B251" s="7" t="s">
        <v>318</v>
      </c>
      <c r="C251" s="7" t="s">
        <v>190</v>
      </c>
      <c r="D251" s="7" t="s">
        <v>181</v>
      </c>
      <c r="E251" s="7" t="s">
        <v>184</v>
      </c>
      <c r="F251" s="8" t="s">
        <v>162</v>
      </c>
      <c r="G251" s="6">
        <f aca="true" t="shared" si="13" ref="G251:H253">G252</f>
        <v>1009</v>
      </c>
      <c r="H251" s="6">
        <f t="shared" si="13"/>
        <v>769</v>
      </c>
      <c r="I251" s="184">
        <f t="shared" si="11"/>
        <v>76.2</v>
      </c>
    </row>
    <row r="252" spans="1:9" ht="15">
      <c r="A252" s="81" t="s">
        <v>249</v>
      </c>
      <c r="B252" s="58" t="s">
        <v>318</v>
      </c>
      <c r="C252" s="58" t="s">
        <v>190</v>
      </c>
      <c r="D252" s="58" t="s">
        <v>199</v>
      </c>
      <c r="E252" s="7" t="s">
        <v>184</v>
      </c>
      <c r="F252" s="58" t="s">
        <v>162</v>
      </c>
      <c r="G252" s="55">
        <f t="shared" si="13"/>
        <v>1009</v>
      </c>
      <c r="H252" s="55">
        <f t="shared" si="13"/>
        <v>769</v>
      </c>
      <c r="I252" s="184">
        <f t="shared" si="11"/>
        <v>76.2</v>
      </c>
    </row>
    <row r="253" spans="1:9" ht="15">
      <c r="A253" s="81" t="s">
        <v>250</v>
      </c>
      <c r="B253" s="58" t="s">
        <v>318</v>
      </c>
      <c r="C253" s="58" t="s">
        <v>190</v>
      </c>
      <c r="D253" s="58" t="s">
        <v>199</v>
      </c>
      <c r="E253" s="59" t="s">
        <v>276</v>
      </c>
      <c r="F253" s="58" t="s">
        <v>162</v>
      </c>
      <c r="G253" s="55">
        <f t="shared" si="13"/>
        <v>1009</v>
      </c>
      <c r="H253" s="55">
        <f t="shared" si="13"/>
        <v>769</v>
      </c>
      <c r="I253" s="184">
        <f t="shared" si="11"/>
        <v>76.2</v>
      </c>
    </row>
    <row r="254" spans="1:9" ht="30" customHeight="1">
      <c r="A254" s="81" t="s">
        <v>179</v>
      </c>
      <c r="B254" s="111" t="s">
        <v>318</v>
      </c>
      <c r="C254" s="111" t="s">
        <v>190</v>
      </c>
      <c r="D254" s="111" t="s">
        <v>199</v>
      </c>
      <c r="E254" s="112" t="s">
        <v>276</v>
      </c>
      <c r="F254" s="111" t="s">
        <v>6</v>
      </c>
      <c r="G254" s="55">
        <v>1009</v>
      </c>
      <c r="H254" s="182">
        <v>769</v>
      </c>
      <c r="I254" s="184">
        <f t="shared" si="11"/>
        <v>76.2</v>
      </c>
    </row>
    <row r="255" spans="1:9" ht="48" customHeight="1">
      <c r="A255" s="72" t="s">
        <v>142</v>
      </c>
      <c r="B255" s="14" t="s">
        <v>14</v>
      </c>
      <c r="C255" s="15"/>
      <c r="D255" s="15"/>
      <c r="E255" s="15"/>
      <c r="F255" s="16"/>
      <c r="G255" s="5">
        <f>G256</f>
        <v>11597</v>
      </c>
      <c r="H255" s="5">
        <f>H256</f>
        <v>8536</v>
      </c>
      <c r="I255" s="183">
        <f t="shared" si="11"/>
        <v>73.6</v>
      </c>
    </row>
    <row r="256" spans="1:9" ht="30">
      <c r="A256" s="73" t="s">
        <v>43</v>
      </c>
      <c r="B256" s="7" t="s">
        <v>14</v>
      </c>
      <c r="C256" s="7" t="s">
        <v>185</v>
      </c>
      <c r="D256" s="7" t="s">
        <v>181</v>
      </c>
      <c r="E256" s="7" t="s">
        <v>184</v>
      </c>
      <c r="F256" s="8" t="s">
        <v>162</v>
      </c>
      <c r="G256" s="6">
        <f>G257</f>
        <v>11597</v>
      </c>
      <c r="H256" s="6">
        <f>H257</f>
        <v>8536</v>
      </c>
      <c r="I256" s="184">
        <f t="shared" si="11"/>
        <v>73.6</v>
      </c>
    </row>
    <row r="257" spans="1:9" ht="60">
      <c r="A257" s="78" t="s">
        <v>262</v>
      </c>
      <c r="B257" s="31" t="s">
        <v>14</v>
      </c>
      <c r="C257" s="7" t="s">
        <v>185</v>
      </c>
      <c r="D257" s="7" t="s">
        <v>199</v>
      </c>
      <c r="E257" s="7" t="s">
        <v>184</v>
      </c>
      <c r="F257" s="8" t="s">
        <v>162</v>
      </c>
      <c r="G257" s="6">
        <f>G261+G258</f>
        <v>11597</v>
      </c>
      <c r="H257" s="6">
        <f>H261+H258</f>
        <v>8536</v>
      </c>
      <c r="I257" s="184">
        <f t="shared" si="11"/>
        <v>73.6</v>
      </c>
    </row>
    <row r="258" spans="1:9" ht="15">
      <c r="A258" s="73" t="s">
        <v>93</v>
      </c>
      <c r="B258" s="7" t="s">
        <v>14</v>
      </c>
      <c r="C258" s="7" t="s">
        <v>185</v>
      </c>
      <c r="D258" s="7" t="s">
        <v>199</v>
      </c>
      <c r="E258" s="7" t="s">
        <v>33</v>
      </c>
      <c r="F258" s="8" t="s">
        <v>162</v>
      </c>
      <c r="G258" s="6">
        <f>G259</f>
        <v>200</v>
      </c>
      <c r="H258" s="6">
        <f>H259</f>
        <v>200</v>
      </c>
      <c r="I258" s="184">
        <f t="shared" si="11"/>
        <v>100</v>
      </c>
    </row>
    <row r="259" spans="1:9" ht="15">
      <c r="A259" s="73" t="s">
        <v>287</v>
      </c>
      <c r="B259" s="7" t="s">
        <v>14</v>
      </c>
      <c r="C259" s="7" t="s">
        <v>185</v>
      </c>
      <c r="D259" s="7" t="s">
        <v>199</v>
      </c>
      <c r="E259" s="7" t="s">
        <v>197</v>
      </c>
      <c r="F259" s="8" t="s">
        <v>162</v>
      </c>
      <c r="G259" s="6">
        <f>G260</f>
        <v>200</v>
      </c>
      <c r="H259" s="6">
        <f>H260</f>
        <v>200</v>
      </c>
      <c r="I259" s="184">
        <f t="shared" si="11"/>
        <v>100</v>
      </c>
    </row>
    <row r="260" spans="1:9" ht="15">
      <c r="A260" s="73" t="s">
        <v>175</v>
      </c>
      <c r="B260" s="7" t="s">
        <v>14</v>
      </c>
      <c r="C260" s="7" t="s">
        <v>185</v>
      </c>
      <c r="D260" s="7" t="s">
        <v>199</v>
      </c>
      <c r="E260" s="7" t="s">
        <v>197</v>
      </c>
      <c r="F260" s="8" t="s">
        <v>15</v>
      </c>
      <c r="G260" s="6">
        <v>200</v>
      </c>
      <c r="H260" s="182">
        <v>200</v>
      </c>
      <c r="I260" s="184">
        <f t="shared" si="11"/>
        <v>100</v>
      </c>
    </row>
    <row r="261" spans="1:9" ht="31.5" customHeight="1">
      <c r="A261" s="73" t="s">
        <v>298</v>
      </c>
      <c r="B261" s="7" t="s">
        <v>14</v>
      </c>
      <c r="C261" s="7" t="s">
        <v>185</v>
      </c>
      <c r="D261" s="7" t="s">
        <v>199</v>
      </c>
      <c r="E261" s="7" t="s">
        <v>291</v>
      </c>
      <c r="F261" s="8" t="s">
        <v>162</v>
      </c>
      <c r="G261" s="6">
        <f aca="true" t="shared" si="14" ref="G261:H263">G262</f>
        <v>11397</v>
      </c>
      <c r="H261" s="6">
        <f t="shared" si="14"/>
        <v>8336</v>
      </c>
      <c r="I261" s="184">
        <f t="shared" si="11"/>
        <v>73.1</v>
      </c>
    </row>
    <row r="262" spans="1:9" ht="30">
      <c r="A262" s="73" t="s">
        <v>286</v>
      </c>
      <c r="B262" s="7" t="s">
        <v>14</v>
      </c>
      <c r="C262" s="7" t="s">
        <v>185</v>
      </c>
      <c r="D262" s="7" t="s">
        <v>199</v>
      </c>
      <c r="E262" s="7" t="s">
        <v>299</v>
      </c>
      <c r="F262" s="8" t="s">
        <v>162</v>
      </c>
      <c r="G262" s="6">
        <f t="shared" si="14"/>
        <v>11397</v>
      </c>
      <c r="H262" s="6">
        <f t="shared" si="14"/>
        <v>8336</v>
      </c>
      <c r="I262" s="184">
        <f t="shared" si="11"/>
        <v>73.1</v>
      </c>
    </row>
    <row r="263" spans="1:9" ht="30">
      <c r="A263" s="73" t="s">
        <v>215</v>
      </c>
      <c r="B263" s="7" t="s">
        <v>14</v>
      </c>
      <c r="C263" s="7" t="s">
        <v>185</v>
      </c>
      <c r="D263" s="7" t="s">
        <v>199</v>
      </c>
      <c r="E263" s="7" t="s">
        <v>299</v>
      </c>
      <c r="F263" s="8" t="s">
        <v>6</v>
      </c>
      <c r="G263" s="6">
        <f t="shared" si="14"/>
        <v>11397</v>
      </c>
      <c r="H263" s="6">
        <f t="shared" si="14"/>
        <v>8336</v>
      </c>
      <c r="I263" s="184">
        <f t="shared" si="11"/>
        <v>73.1</v>
      </c>
    </row>
    <row r="264" spans="1:9" ht="93.75" customHeight="1">
      <c r="A264" s="73" t="s">
        <v>332</v>
      </c>
      <c r="B264" s="7" t="s">
        <v>14</v>
      </c>
      <c r="C264" s="7" t="s">
        <v>185</v>
      </c>
      <c r="D264" s="7" t="s">
        <v>199</v>
      </c>
      <c r="E264" s="7" t="s">
        <v>299</v>
      </c>
      <c r="F264" s="8" t="s">
        <v>6</v>
      </c>
      <c r="G264" s="6">
        <v>11397</v>
      </c>
      <c r="H264" s="182">
        <v>8336</v>
      </c>
      <c r="I264" s="184">
        <f t="shared" si="11"/>
        <v>73.1</v>
      </c>
    </row>
    <row r="265" spans="1:9" ht="28.5">
      <c r="A265" s="72" t="s">
        <v>290</v>
      </c>
      <c r="B265" s="14" t="s">
        <v>23</v>
      </c>
      <c r="C265" s="15"/>
      <c r="D265" s="15"/>
      <c r="E265" s="15"/>
      <c r="F265" s="16"/>
      <c r="G265" s="5">
        <f>G266+G322</f>
        <v>382049</v>
      </c>
      <c r="H265" s="5">
        <f>H266+H322</f>
        <v>259182</v>
      </c>
      <c r="I265" s="183">
        <f t="shared" si="11"/>
        <v>67.8</v>
      </c>
    </row>
    <row r="266" spans="1:9" ht="15">
      <c r="A266" s="73" t="s">
        <v>17</v>
      </c>
      <c r="B266" s="7" t="s">
        <v>23</v>
      </c>
      <c r="C266" s="7" t="s">
        <v>180</v>
      </c>
      <c r="D266" s="7" t="s">
        <v>181</v>
      </c>
      <c r="E266" s="7" t="s">
        <v>184</v>
      </c>
      <c r="F266" s="8" t="s">
        <v>162</v>
      </c>
      <c r="G266" s="9">
        <f>G267+G273+G291+G299</f>
        <v>360808</v>
      </c>
      <c r="H266" s="9">
        <f>H267+H273+H291+H299</f>
        <v>245657</v>
      </c>
      <c r="I266" s="184">
        <f aca="true" t="shared" si="15" ref="I266:I329">H266/G266*100</f>
        <v>68.1</v>
      </c>
    </row>
    <row r="267" spans="1:9" ht="15">
      <c r="A267" s="109" t="s">
        <v>18</v>
      </c>
      <c r="B267" s="21" t="s">
        <v>23</v>
      </c>
      <c r="C267" s="7" t="s">
        <v>180</v>
      </c>
      <c r="D267" s="7" t="s">
        <v>182</v>
      </c>
      <c r="E267" s="7" t="s">
        <v>184</v>
      </c>
      <c r="F267" s="8" t="s">
        <v>162</v>
      </c>
      <c r="G267" s="6">
        <f>G268+G271+G272</f>
        <v>102607</v>
      </c>
      <c r="H267" s="6">
        <f>H268+H271+H272</f>
        <v>66401</v>
      </c>
      <c r="I267" s="184">
        <f t="shared" si="15"/>
        <v>64.7</v>
      </c>
    </row>
    <row r="268" spans="1:9" ht="15">
      <c r="A268" s="73" t="s">
        <v>19</v>
      </c>
      <c r="B268" s="7" t="s">
        <v>23</v>
      </c>
      <c r="C268" s="7" t="s">
        <v>180</v>
      </c>
      <c r="D268" s="7" t="s">
        <v>182</v>
      </c>
      <c r="E268" s="7" t="s">
        <v>48</v>
      </c>
      <c r="F268" s="8" t="s">
        <v>162</v>
      </c>
      <c r="G268" s="6">
        <f>G269</f>
        <v>102454</v>
      </c>
      <c r="H268" s="6">
        <f>H269</f>
        <v>66307</v>
      </c>
      <c r="I268" s="184">
        <f t="shared" si="15"/>
        <v>64.7</v>
      </c>
    </row>
    <row r="269" spans="1:9" ht="30">
      <c r="A269" s="73" t="s">
        <v>152</v>
      </c>
      <c r="B269" s="7" t="s">
        <v>23</v>
      </c>
      <c r="C269" s="7" t="s">
        <v>180</v>
      </c>
      <c r="D269" s="7" t="s">
        <v>182</v>
      </c>
      <c r="E269" s="7" t="s">
        <v>183</v>
      </c>
      <c r="F269" s="8" t="s">
        <v>162</v>
      </c>
      <c r="G269" s="6">
        <f>G270</f>
        <v>102454</v>
      </c>
      <c r="H269" s="6">
        <f>H270</f>
        <v>66307</v>
      </c>
      <c r="I269" s="184">
        <f t="shared" si="15"/>
        <v>64.7</v>
      </c>
    </row>
    <row r="270" spans="1:9" ht="30">
      <c r="A270" s="73" t="s">
        <v>215</v>
      </c>
      <c r="B270" s="7" t="s">
        <v>23</v>
      </c>
      <c r="C270" s="7" t="s">
        <v>180</v>
      </c>
      <c r="D270" s="7" t="s">
        <v>182</v>
      </c>
      <c r="E270" s="7" t="s">
        <v>183</v>
      </c>
      <c r="F270" s="8" t="s">
        <v>6</v>
      </c>
      <c r="G270" s="6">
        <v>102454</v>
      </c>
      <c r="H270" s="182">
        <v>66307</v>
      </c>
      <c r="I270" s="184">
        <f t="shared" si="15"/>
        <v>64.7</v>
      </c>
    </row>
    <row r="271" spans="1:9" ht="80.25" customHeight="1">
      <c r="A271" s="73" t="s">
        <v>333</v>
      </c>
      <c r="B271" s="7" t="s">
        <v>23</v>
      </c>
      <c r="C271" s="7" t="s">
        <v>180</v>
      </c>
      <c r="D271" s="7" t="s">
        <v>182</v>
      </c>
      <c r="E271" s="7" t="s">
        <v>360</v>
      </c>
      <c r="F271" s="8" t="s">
        <v>6</v>
      </c>
      <c r="G271" s="6">
        <v>137</v>
      </c>
      <c r="H271" s="182">
        <v>78</v>
      </c>
      <c r="I271" s="184">
        <f t="shared" si="15"/>
        <v>56.9</v>
      </c>
    </row>
    <row r="272" spans="1:9" ht="95.25" customHeight="1">
      <c r="A272" s="73" t="s">
        <v>361</v>
      </c>
      <c r="B272" s="7" t="s">
        <v>23</v>
      </c>
      <c r="C272" s="7" t="s">
        <v>180</v>
      </c>
      <c r="D272" s="7" t="s">
        <v>182</v>
      </c>
      <c r="E272" s="7" t="s">
        <v>360</v>
      </c>
      <c r="F272" s="8" t="s">
        <v>6</v>
      </c>
      <c r="G272" s="6">
        <v>16</v>
      </c>
      <c r="H272" s="182">
        <v>16</v>
      </c>
      <c r="I272" s="184">
        <f t="shared" si="15"/>
        <v>100</v>
      </c>
    </row>
    <row r="273" spans="1:9" ht="15.75" customHeight="1">
      <c r="A273" s="73" t="s">
        <v>20</v>
      </c>
      <c r="B273" s="7" t="s">
        <v>23</v>
      </c>
      <c r="C273" s="7" t="s">
        <v>180</v>
      </c>
      <c r="D273" s="7" t="s">
        <v>194</v>
      </c>
      <c r="E273" s="7" t="s">
        <v>184</v>
      </c>
      <c r="F273" s="8" t="s">
        <v>162</v>
      </c>
      <c r="G273" s="9">
        <f>G277+G281+G284+G289+G274</f>
        <v>226374</v>
      </c>
      <c r="H273" s="9">
        <f>H277+H281+H284+H289+H274</f>
        <v>158504</v>
      </c>
      <c r="I273" s="184">
        <f t="shared" si="15"/>
        <v>70</v>
      </c>
    </row>
    <row r="274" spans="1:9" ht="15.75" customHeight="1">
      <c r="A274" s="73" t="s">
        <v>93</v>
      </c>
      <c r="B274" s="7" t="s">
        <v>23</v>
      </c>
      <c r="C274" s="7" t="s">
        <v>180</v>
      </c>
      <c r="D274" s="7" t="s">
        <v>194</v>
      </c>
      <c r="E274" s="7" t="s">
        <v>33</v>
      </c>
      <c r="F274" s="8" t="s">
        <v>162</v>
      </c>
      <c r="G274" s="9">
        <f>G275</f>
        <v>10</v>
      </c>
      <c r="H274" s="9">
        <f>H275</f>
        <v>10</v>
      </c>
      <c r="I274" s="184">
        <f t="shared" si="15"/>
        <v>100</v>
      </c>
    </row>
    <row r="275" spans="1:9" ht="15.75" customHeight="1">
      <c r="A275" s="73" t="s">
        <v>287</v>
      </c>
      <c r="B275" s="7" t="s">
        <v>23</v>
      </c>
      <c r="C275" s="7" t="s">
        <v>180</v>
      </c>
      <c r="D275" s="7" t="s">
        <v>194</v>
      </c>
      <c r="E275" s="7" t="s">
        <v>197</v>
      </c>
      <c r="F275" s="8" t="s">
        <v>162</v>
      </c>
      <c r="G275" s="9">
        <f>G276</f>
        <v>10</v>
      </c>
      <c r="H275" s="9">
        <f>H276</f>
        <v>10</v>
      </c>
      <c r="I275" s="184">
        <f t="shared" si="15"/>
        <v>100</v>
      </c>
    </row>
    <row r="276" spans="1:9" ht="15.75" customHeight="1">
      <c r="A276" s="73" t="s">
        <v>175</v>
      </c>
      <c r="B276" s="7" t="s">
        <v>23</v>
      </c>
      <c r="C276" s="7" t="s">
        <v>180</v>
      </c>
      <c r="D276" s="7" t="s">
        <v>194</v>
      </c>
      <c r="E276" s="7" t="s">
        <v>197</v>
      </c>
      <c r="F276" s="8" t="s">
        <v>15</v>
      </c>
      <c r="G276" s="9">
        <v>10</v>
      </c>
      <c r="H276" s="182">
        <v>10</v>
      </c>
      <c r="I276" s="184">
        <f t="shared" si="15"/>
        <v>100</v>
      </c>
    </row>
    <row r="277" spans="1:9" ht="34.5" customHeight="1">
      <c r="A277" s="73" t="s">
        <v>155</v>
      </c>
      <c r="B277" s="7" t="s">
        <v>23</v>
      </c>
      <c r="C277" s="7" t="s">
        <v>180</v>
      </c>
      <c r="D277" s="7" t="s">
        <v>194</v>
      </c>
      <c r="E277" s="7" t="s">
        <v>50</v>
      </c>
      <c r="F277" s="8" t="s">
        <v>162</v>
      </c>
      <c r="G277" s="6">
        <f aca="true" t="shared" si="16" ref="G277:H279">G278</f>
        <v>37837</v>
      </c>
      <c r="H277" s="6">
        <f t="shared" si="16"/>
        <v>21884</v>
      </c>
      <c r="I277" s="184">
        <f t="shared" si="15"/>
        <v>57.8</v>
      </c>
    </row>
    <row r="278" spans="1:9" ht="30">
      <c r="A278" s="73" t="s">
        <v>51</v>
      </c>
      <c r="B278" s="7" t="s">
        <v>23</v>
      </c>
      <c r="C278" s="7" t="s">
        <v>180</v>
      </c>
      <c r="D278" s="7" t="s">
        <v>194</v>
      </c>
      <c r="E278" s="7" t="s">
        <v>209</v>
      </c>
      <c r="F278" s="8" t="s">
        <v>162</v>
      </c>
      <c r="G278" s="6">
        <f t="shared" si="16"/>
        <v>37837</v>
      </c>
      <c r="H278" s="6">
        <f t="shared" si="16"/>
        <v>21884</v>
      </c>
      <c r="I278" s="184">
        <f t="shared" si="15"/>
        <v>57.8</v>
      </c>
    </row>
    <row r="279" spans="1:9" ht="30">
      <c r="A279" s="73" t="s">
        <v>179</v>
      </c>
      <c r="B279" s="7" t="s">
        <v>23</v>
      </c>
      <c r="C279" s="7" t="s">
        <v>180</v>
      </c>
      <c r="D279" s="7" t="s">
        <v>194</v>
      </c>
      <c r="E279" s="7" t="s">
        <v>209</v>
      </c>
      <c r="F279" s="8" t="s">
        <v>6</v>
      </c>
      <c r="G279" s="6">
        <f t="shared" si="16"/>
        <v>37837</v>
      </c>
      <c r="H279" s="6">
        <f t="shared" si="16"/>
        <v>21884</v>
      </c>
      <c r="I279" s="184">
        <f t="shared" si="15"/>
        <v>57.8</v>
      </c>
    </row>
    <row r="280" spans="1:9" ht="15">
      <c r="A280" s="73" t="s">
        <v>130</v>
      </c>
      <c r="B280" s="7" t="s">
        <v>23</v>
      </c>
      <c r="C280" s="7" t="s">
        <v>180</v>
      </c>
      <c r="D280" s="7" t="s">
        <v>194</v>
      </c>
      <c r="E280" s="7" t="s">
        <v>209</v>
      </c>
      <c r="F280" s="8" t="s">
        <v>6</v>
      </c>
      <c r="G280" s="6">
        <v>37837</v>
      </c>
      <c r="H280" s="182">
        <v>21884</v>
      </c>
      <c r="I280" s="184">
        <f t="shared" si="15"/>
        <v>57.8</v>
      </c>
    </row>
    <row r="281" spans="1:9" ht="17.25" customHeight="1">
      <c r="A281" s="73" t="s">
        <v>160</v>
      </c>
      <c r="B281" s="7" t="s">
        <v>23</v>
      </c>
      <c r="C281" s="7" t="s">
        <v>180</v>
      </c>
      <c r="D281" s="7" t="s">
        <v>194</v>
      </c>
      <c r="E281" s="7" t="s">
        <v>52</v>
      </c>
      <c r="F281" s="8" t="s">
        <v>162</v>
      </c>
      <c r="G281" s="6">
        <f>G282</f>
        <v>33256</v>
      </c>
      <c r="H281" s="6">
        <f>H282</f>
        <v>21644</v>
      </c>
      <c r="I281" s="184">
        <f t="shared" si="15"/>
        <v>65.1</v>
      </c>
    </row>
    <row r="282" spans="1:9" ht="30.75" customHeight="1">
      <c r="A282" s="73" t="s">
        <v>51</v>
      </c>
      <c r="B282" s="7" t="s">
        <v>23</v>
      </c>
      <c r="C282" s="7" t="s">
        <v>180</v>
      </c>
      <c r="D282" s="7" t="s">
        <v>194</v>
      </c>
      <c r="E282" s="7" t="s">
        <v>210</v>
      </c>
      <c r="F282" s="8" t="s">
        <v>162</v>
      </c>
      <c r="G282" s="6">
        <f>G283</f>
        <v>33256</v>
      </c>
      <c r="H282" s="6">
        <f>H283</f>
        <v>21644</v>
      </c>
      <c r="I282" s="184">
        <f t="shared" si="15"/>
        <v>65.1</v>
      </c>
    </row>
    <row r="283" spans="1:9" ht="30" customHeight="1">
      <c r="A283" s="77" t="s">
        <v>179</v>
      </c>
      <c r="B283" s="7" t="s">
        <v>23</v>
      </c>
      <c r="C283" s="7" t="s">
        <v>180</v>
      </c>
      <c r="D283" s="7" t="s">
        <v>194</v>
      </c>
      <c r="E283" s="7" t="s">
        <v>210</v>
      </c>
      <c r="F283" s="8" t="s">
        <v>6</v>
      </c>
      <c r="G283" s="6">
        <v>33256</v>
      </c>
      <c r="H283" s="182">
        <v>21644</v>
      </c>
      <c r="I283" s="184">
        <f t="shared" si="15"/>
        <v>65.1</v>
      </c>
    </row>
    <row r="284" spans="1:9" ht="30">
      <c r="A284" s="77" t="s">
        <v>148</v>
      </c>
      <c r="B284" s="7" t="s">
        <v>23</v>
      </c>
      <c r="C284" s="7" t="s">
        <v>180</v>
      </c>
      <c r="D284" s="7" t="s">
        <v>194</v>
      </c>
      <c r="E284" s="7" t="s">
        <v>161</v>
      </c>
      <c r="F284" s="8" t="s">
        <v>162</v>
      </c>
      <c r="G284" s="9">
        <f>G285</f>
        <v>9071</v>
      </c>
      <c r="H284" s="9">
        <f>H285</f>
        <v>4984</v>
      </c>
      <c r="I284" s="184">
        <f t="shared" si="15"/>
        <v>54.9</v>
      </c>
    </row>
    <row r="285" spans="1:9" ht="33.75" customHeight="1">
      <c r="A285" s="77" t="s">
        <v>156</v>
      </c>
      <c r="B285" s="7" t="s">
        <v>23</v>
      </c>
      <c r="C285" s="7" t="s">
        <v>180</v>
      </c>
      <c r="D285" s="7" t="s">
        <v>194</v>
      </c>
      <c r="E285" s="7" t="s">
        <v>211</v>
      </c>
      <c r="F285" s="8" t="s">
        <v>162</v>
      </c>
      <c r="G285" s="6">
        <f>G286</f>
        <v>9071</v>
      </c>
      <c r="H285" s="6">
        <f>H286</f>
        <v>4984</v>
      </c>
      <c r="I285" s="184">
        <f t="shared" si="15"/>
        <v>54.9</v>
      </c>
    </row>
    <row r="286" spans="1:9" ht="30.75" customHeight="1">
      <c r="A286" s="73" t="s">
        <v>179</v>
      </c>
      <c r="B286" s="7" t="s">
        <v>23</v>
      </c>
      <c r="C286" s="7" t="s">
        <v>180</v>
      </c>
      <c r="D286" s="7" t="s">
        <v>194</v>
      </c>
      <c r="E286" s="7" t="s">
        <v>211</v>
      </c>
      <c r="F286" s="8" t="s">
        <v>6</v>
      </c>
      <c r="G286" s="6">
        <f>G287+G288</f>
        <v>9071</v>
      </c>
      <c r="H286" s="6">
        <f>H287+H288</f>
        <v>4984</v>
      </c>
      <c r="I286" s="184">
        <f t="shared" si="15"/>
        <v>54.9</v>
      </c>
    </row>
    <row r="287" spans="1:9" ht="60">
      <c r="A287" s="73" t="s">
        <v>366</v>
      </c>
      <c r="B287" s="7" t="s">
        <v>23</v>
      </c>
      <c r="C287" s="7" t="s">
        <v>180</v>
      </c>
      <c r="D287" s="7" t="s">
        <v>194</v>
      </c>
      <c r="E287" s="7" t="s">
        <v>364</v>
      </c>
      <c r="F287" s="8" t="s">
        <v>6</v>
      </c>
      <c r="G287" s="6">
        <v>7231</v>
      </c>
      <c r="H287" s="182">
        <v>3765</v>
      </c>
      <c r="I287" s="184">
        <f t="shared" si="15"/>
        <v>52.1</v>
      </c>
    </row>
    <row r="288" spans="1:9" ht="64.5" customHeight="1">
      <c r="A288" s="73" t="s">
        <v>367</v>
      </c>
      <c r="B288" s="7" t="s">
        <v>23</v>
      </c>
      <c r="C288" s="7" t="s">
        <v>180</v>
      </c>
      <c r="D288" s="7" t="s">
        <v>194</v>
      </c>
      <c r="E288" s="7" t="s">
        <v>365</v>
      </c>
      <c r="F288" s="8" t="s">
        <v>6</v>
      </c>
      <c r="G288" s="6">
        <v>1840</v>
      </c>
      <c r="H288" s="182">
        <v>1219</v>
      </c>
      <c r="I288" s="184">
        <f t="shared" si="15"/>
        <v>66.3</v>
      </c>
    </row>
    <row r="289" spans="1:9" ht="48" customHeight="1">
      <c r="A289" s="77" t="s">
        <v>362</v>
      </c>
      <c r="B289" s="7" t="s">
        <v>23</v>
      </c>
      <c r="C289" s="7" t="s">
        <v>180</v>
      </c>
      <c r="D289" s="7" t="s">
        <v>194</v>
      </c>
      <c r="E289" s="7" t="s">
        <v>363</v>
      </c>
      <c r="F289" s="8" t="s">
        <v>6</v>
      </c>
      <c r="G289" s="6">
        <f>G290</f>
        <v>146200</v>
      </c>
      <c r="H289" s="6">
        <f>H290</f>
        <v>109982</v>
      </c>
      <c r="I289" s="184">
        <f t="shared" si="15"/>
        <v>75.2</v>
      </c>
    </row>
    <row r="290" spans="1:9" ht="30">
      <c r="A290" s="73" t="s">
        <v>179</v>
      </c>
      <c r="B290" s="7" t="s">
        <v>23</v>
      </c>
      <c r="C290" s="7" t="s">
        <v>180</v>
      </c>
      <c r="D290" s="7" t="s">
        <v>194</v>
      </c>
      <c r="E290" s="7" t="s">
        <v>363</v>
      </c>
      <c r="F290" s="8" t="s">
        <v>6</v>
      </c>
      <c r="G290" s="6">
        <v>146200</v>
      </c>
      <c r="H290" s="182">
        <v>109982</v>
      </c>
      <c r="I290" s="184">
        <f t="shared" si="15"/>
        <v>75.2</v>
      </c>
    </row>
    <row r="291" spans="1:9" ht="17.25" customHeight="1">
      <c r="A291" s="73" t="s">
        <v>53</v>
      </c>
      <c r="B291" s="7" t="s">
        <v>23</v>
      </c>
      <c r="C291" s="7" t="s">
        <v>180</v>
      </c>
      <c r="D291" s="7" t="s">
        <v>180</v>
      </c>
      <c r="E291" s="7" t="s">
        <v>184</v>
      </c>
      <c r="F291" s="8" t="s">
        <v>162</v>
      </c>
      <c r="G291" s="6">
        <f>G292+G295+G297</f>
        <v>2232</v>
      </c>
      <c r="H291" s="6">
        <f>H292+H295+H297</f>
        <v>1406</v>
      </c>
      <c r="I291" s="184">
        <f t="shared" si="15"/>
        <v>63</v>
      </c>
    </row>
    <row r="292" spans="1:9" ht="32.25" customHeight="1">
      <c r="A292" s="73" t="s">
        <v>139</v>
      </c>
      <c r="B292" s="7" t="s">
        <v>23</v>
      </c>
      <c r="C292" s="7" t="s">
        <v>180</v>
      </c>
      <c r="D292" s="7" t="s">
        <v>180</v>
      </c>
      <c r="E292" s="7" t="s">
        <v>212</v>
      </c>
      <c r="F292" s="8" t="s">
        <v>162</v>
      </c>
      <c r="G292" s="20">
        <f>G293</f>
        <v>1098</v>
      </c>
      <c r="H292" s="20">
        <f>H293</f>
        <v>552</v>
      </c>
      <c r="I292" s="184">
        <f t="shared" si="15"/>
        <v>50.3</v>
      </c>
    </row>
    <row r="293" spans="1:9" ht="33" customHeight="1">
      <c r="A293" s="73" t="s">
        <v>51</v>
      </c>
      <c r="B293" s="7" t="s">
        <v>23</v>
      </c>
      <c r="C293" s="7" t="s">
        <v>180</v>
      </c>
      <c r="D293" s="7" t="s">
        <v>180</v>
      </c>
      <c r="E293" s="7" t="s">
        <v>213</v>
      </c>
      <c r="F293" s="8" t="s">
        <v>162</v>
      </c>
      <c r="G293" s="20">
        <f>G294</f>
        <v>1098</v>
      </c>
      <c r="H293" s="20">
        <f>H294</f>
        <v>552</v>
      </c>
      <c r="I293" s="184">
        <f t="shared" si="15"/>
        <v>50.3</v>
      </c>
    </row>
    <row r="294" spans="1:9" ht="35.25" customHeight="1">
      <c r="A294" s="86" t="s">
        <v>179</v>
      </c>
      <c r="B294" s="7" t="s">
        <v>23</v>
      </c>
      <c r="C294" s="7" t="s">
        <v>180</v>
      </c>
      <c r="D294" s="7" t="s">
        <v>180</v>
      </c>
      <c r="E294" s="7" t="s">
        <v>213</v>
      </c>
      <c r="F294" s="8" t="s">
        <v>6</v>
      </c>
      <c r="G294" s="20">
        <v>1098</v>
      </c>
      <c r="H294" s="182">
        <v>552</v>
      </c>
      <c r="I294" s="184">
        <f t="shared" si="15"/>
        <v>50.3</v>
      </c>
    </row>
    <row r="295" spans="1:9" ht="15">
      <c r="A295" s="71" t="s">
        <v>295</v>
      </c>
      <c r="B295" s="21" t="s">
        <v>23</v>
      </c>
      <c r="C295" s="27" t="s">
        <v>180</v>
      </c>
      <c r="D295" s="7" t="s">
        <v>180</v>
      </c>
      <c r="E295" s="7" t="s">
        <v>294</v>
      </c>
      <c r="F295" s="26" t="s">
        <v>162</v>
      </c>
      <c r="G295" s="28">
        <f>G296</f>
        <v>637</v>
      </c>
      <c r="H295" s="28">
        <f>H296</f>
        <v>456</v>
      </c>
      <c r="I295" s="184">
        <f t="shared" si="15"/>
        <v>71.6</v>
      </c>
    </row>
    <row r="296" spans="1:9" ht="30">
      <c r="A296" s="71" t="s">
        <v>176</v>
      </c>
      <c r="B296" s="21" t="s">
        <v>23</v>
      </c>
      <c r="C296" s="27" t="s">
        <v>180</v>
      </c>
      <c r="D296" s="7" t="s">
        <v>180</v>
      </c>
      <c r="E296" s="7" t="s">
        <v>294</v>
      </c>
      <c r="F296" s="26" t="s">
        <v>174</v>
      </c>
      <c r="G296" s="28">
        <v>637</v>
      </c>
      <c r="H296" s="182">
        <v>456</v>
      </c>
      <c r="I296" s="184">
        <f t="shared" si="15"/>
        <v>71.6</v>
      </c>
    </row>
    <row r="297" spans="1:9" ht="45">
      <c r="A297" s="173" t="s">
        <v>421</v>
      </c>
      <c r="B297" s="21" t="s">
        <v>23</v>
      </c>
      <c r="C297" s="27" t="s">
        <v>180</v>
      </c>
      <c r="D297" s="7" t="s">
        <v>180</v>
      </c>
      <c r="E297" s="7" t="s">
        <v>422</v>
      </c>
      <c r="F297" s="174" t="s">
        <v>6</v>
      </c>
      <c r="G297" s="28">
        <f>G298</f>
        <v>497</v>
      </c>
      <c r="H297" s="28">
        <f>H298</f>
        <v>398</v>
      </c>
      <c r="I297" s="184">
        <f t="shared" si="15"/>
        <v>80.1</v>
      </c>
    </row>
    <row r="298" spans="1:9" ht="30">
      <c r="A298" s="86" t="s">
        <v>179</v>
      </c>
      <c r="B298" s="21" t="s">
        <v>23</v>
      </c>
      <c r="C298" s="27" t="s">
        <v>180</v>
      </c>
      <c r="D298" s="7" t="s">
        <v>180</v>
      </c>
      <c r="E298" s="7" t="s">
        <v>422</v>
      </c>
      <c r="F298" s="174" t="s">
        <v>6</v>
      </c>
      <c r="G298" s="28">
        <v>497</v>
      </c>
      <c r="H298" s="182">
        <v>398</v>
      </c>
      <c r="I298" s="184">
        <f t="shared" si="15"/>
        <v>80.1</v>
      </c>
    </row>
    <row r="299" spans="1:9" ht="15">
      <c r="A299" s="73" t="s">
        <v>55</v>
      </c>
      <c r="B299" s="7" t="s">
        <v>23</v>
      </c>
      <c r="C299" s="7" t="s">
        <v>180</v>
      </c>
      <c r="D299" s="7" t="s">
        <v>199</v>
      </c>
      <c r="E299" s="7" t="s">
        <v>293</v>
      </c>
      <c r="F299" s="8" t="s">
        <v>162</v>
      </c>
      <c r="G299" s="20">
        <f>G300+G305+G309+G303</f>
        <v>29595</v>
      </c>
      <c r="H299" s="20">
        <f>H300+H305+H309+H303</f>
        <v>19346</v>
      </c>
      <c r="I299" s="184">
        <f t="shared" si="15"/>
        <v>65.4</v>
      </c>
    </row>
    <row r="300" spans="1:9" ht="79.5" customHeight="1">
      <c r="A300" s="71" t="s">
        <v>177</v>
      </c>
      <c r="B300" s="7" t="s">
        <v>23</v>
      </c>
      <c r="C300" s="7" t="s">
        <v>180</v>
      </c>
      <c r="D300" s="7" t="s">
        <v>199</v>
      </c>
      <c r="E300" s="7" t="s">
        <v>187</v>
      </c>
      <c r="F300" s="8" t="s">
        <v>162</v>
      </c>
      <c r="G300" s="20">
        <f>G301</f>
        <v>5149</v>
      </c>
      <c r="H300" s="20">
        <f>H301</f>
        <v>3710</v>
      </c>
      <c r="I300" s="184">
        <f t="shared" si="15"/>
        <v>72.1</v>
      </c>
    </row>
    <row r="301" spans="1:9" ht="15">
      <c r="A301" s="71" t="s">
        <v>26</v>
      </c>
      <c r="B301" s="7" t="s">
        <v>23</v>
      </c>
      <c r="C301" s="7" t="s">
        <v>180</v>
      </c>
      <c r="D301" s="7" t="s">
        <v>199</v>
      </c>
      <c r="E301" s="7" t="s">
        <v>187</v>
      </c>
      <c r="F301" s="8" t="s">
        <v>162</v>
      </c>
      <c r="G301" s="20">
        <v>5149</v>
      </c>
      <c r="H301" s="182">
        <v>3710</v>
      </c>
      <c r="I301" s="184">
        <f t="shared" si="15"/>
        <v>72.1</v>
      </c>
    </row>
    <row r="302" spans="1:9" ht="30">
      <c r="A302" s="71" t="s">
        <v>176</v>
      </c>
      <c r="B302" s="7" t="s">
        <v>23</v>
      </c>
      <c r="C302" s="7" t="s">
        <v>180</v>
      </c>
      <c r="D302" s="7" t="s">
        <v>199</v>
      </c>
      <c r="E302" s="7" t="s">
        <v>187</v>
      </c>
      <c r="F302" s="8" t="s">
        <v>174</v>
      </c>
      <c r="G302" s="20">
        <v>5149</v>
      </c>
      <c r="H302" s="182">
        <v>3710</v>
      </c>
      <c r="I302" s="184">
        <f t="shared" si="15"/>
        <v>72.1</v>
      </c>
    </row>
    <row r="303" spans="1:9" ht="33" customHeight="1">
      <c r="A303" s="71" t="s">
        <v>369</v>
      </c>
      <c r="B303" s="7" t="s">
        <v>23</v>
      </c>
      <c r="C303" s="7" t="s">
        <v>180</v>
      </c>
      <c r="D303" s="7" t="s">
        <v>199</v>
      </c>
      <c r="E303" s="7" t="s">
        <v>370</v>
      </c>
      <c r="F303" s="8" t="s">
        <v>162</v>
      </c>
      <c r="G303" s="20">
        <v>1744</v>
      </c>
      <c r="H303" s="20">
        <f>H304</f>
        <v>1203</v>
      </c>
      <c r="I303" s="184">
        <f t="shared" si="15"/>
        <v>69</v>
      </c>
    </row>
    <row r="304" spans="1:9" ht="30">
      <c r="A304" s="71" t="s">
        <v>176</v>
      </c>
      <c r="B304" s="7" t="s">
        <v>23</v>
      </c>
      <c r="C304" s="7" t="s">
        <v>180</v>
      </c>
      <c r="D304" s="7" t="s">
        <v>199</v>
      </c>
      <c r="E304" s="7" t="s">
        <v>370</v>
      </c>
      <c r="F304" s="8" t="s">
        <v>174</v>
      </c>
      <c r="G304" s="20">
        <v>1744</v>
      </c>
      <c r="H304" s="182">
        <v>1203</v>
      </c>
      <c r="I304" s="184">
        <f t="shared" si="15"/>
        <v>69</v>
      </c>
    </row>
    <row r="305" spans="1:9" ht="94.5" customHeight="1">
      <c r="A305" s="73" t="s">
        <v>127</v>
      </c>
      <c r="B305" s="7" t="s">
        <v>23</v>
      </c>
      <c r="C305" s="7" t="s">
        <v>180</v>
      </c>
      <c r="D305" s="7" t="s">
        <v>199</v>
      </c>
      <c r="E305" s="7" t="s">
        <v>58</v>
      </c>
      <c r="F305" s="8" t="s">
        <v>162</v>
      </c>
      <c r="G305" s="20">
        <f>G306</f>
        <v>15187</v>
      </c>
      <c r="H305" s="20">
        <f>H306</f>
        <v>10299</v>
      </c>
      <c r="I305" s="184">
        <f t="shared" si="15"/>
        <v>67.8</v>
      </c>
    </row>
    <row r="306" spans="1:9" ht="32.25" customHeight="1">
      <c r="A306" s="73" t="s">
        <v>51</v>
      </c>
      <c r="B306" s="7" t="s">
        <v>23</v>
      </c>
      <c r="C306" s="7" t="s">
        <v>180</v>
      </c>
      <c r="D306" s="7" t="s">
        <v>199</v>
      </c>
      <c r="E306" s="7" t="s">
        <v>214</v>
      </c>
      <c r="F306" s="8" t="s">
        <v>162</v>
      </c>
      <c r="G306" s="20">
        <f>G308</f>
        <v>15187</v>
      </c>
      <c r="H306" s="20">
        <f>H308</f>
        <v>10299</v>
      </c>
      <c r="I306" s="184">
        <f t="shared" si="15"/>
        <v>67.8</v>
      </c>
    </row>
    <row r="307" spans="1:9" ht="33" customHeight="1" hidden="1">
      <c r="A307" s="73" t="s">
        <v>97</v>
      </c>
      <c r="B307" s="7" t="s">
        <v>23</v>
      </c>
      <c r="C307" s="7" t="s">
        <v>46</v>
      </c>
      <c r="D307" s="7" t="s">
        <v>199</v>
      </c>
      <c r="E307" s="7" t="s">
        <v>138</v>
      </c>
      <c r="F307" s="8" t="s">
        <v>57</v>
      </c>
      <c r="G307" s="20" t="e">
        <f>#REF!+#REF!+#REF!</f>
        <v>#REF!</v>
      </c>
      <c r="H307" s="182"/>
      <c r="I307" s="184" t="e">
        <f t="shared" si="15"/>
        <v>#REF!</v>
      </c>
    </row>
    <row r="308" spans="1:9" ht="37.5" customHeight="1">
      <c r="A308" s="73" t="s">
        <v>215</v>
      </c>
      <c r="B308" s="7" t="s">
        <v>23</v>
      </c>
      <c r="C308" s="7" t="s">
        <v>180</v>
      </c>
      <c r="D308" s="7" t="s">
        <v>199</v>
      </c>
      <c r="E308" s="7" t="s">
        <v>214</v>
      </c>
      <c r="F308" s="8" t="s">
        <v>6</v>
      </c>
      <c r="G308" s="20">
        <v>15187</v>
      </c>
      <c r="H308" s="182">
        <v>10299</v>
      </c>
      <c r="I308" s="184">
        <f t="shared" si="15"/>
        <v>67.8</v>
      </c>
    </row>
    <row r="309" spans="1:9" ht="31.5" customHeight="1">
      <c r="A309" s="73" t="s">
        <v>389</v>
      </c>
      <c r="B309" s="7" t="s">
        <v>23</v>
      </c>
      <c r="C309" s="7" t="s">
        <v>180</v>
      </c>
      <c r="D309" s="7" t="s">
        <v>199</v>
      </c>
      <c r="E309" s="7" t="s">
        <v>138</v>
      </c>
      <c r="F309" s="8" t="s">
        <v>162</v>
      </c>
      <c r="G309" s="20">
        <f>G310+G312+G314+G316+G319+G320</f>
        <v>7515</v>
      </c>
      <c r="H309" s="20">
        <f>H310+H312+H314+H316+H319+H320</f>
        <v>4134</v>
      </c>
      <c r="I309" s="184">
        <f t="shared" si="15"/>
        <v>55</v>
      </c>
    </row>
    <row r="310" spans="1:9" ht="23.25" customHeight="1">
      <c r="A310" s="73" t="s">
        <v>400</v>
      </c>
      <c r="B310" s="7" t="s">
        <v>23</v>
      </c>
      <c r="C310" s="7" t="s">
        <v>180</v>
      </c>
      <c r="D310" s="7" t="s">
        <v>199</v>
      </c>
      <c r="E310" s="7" t="s">
        <v>240</v>
      </c>
      <c r="F310" s="8" t="s">
        <v>162</v>
      </c>
      <c r="G310" s="20">
        <f>G311</f>
        <v>402</v>
      </c>
      <c r="H310" s="20">
        <f>H311</f>
        <v>287</v>
      </c>
      <c r="I310" s="184">
        <f t="shared" si="15"/>
        <v>71.4</v>
      </c>
    </row>
    <row r="311" spans="1:9" ht="34.5" customHeight="1">
      <c r="A311" s="78" t="s">
        <v>176</v>
      </c>
      <c r="B311" s="7" t="s">
        <v>23</v>
      </c>
      <c r="C311" s="7" t="s">
        <v>180</v>
      </c>
      <c r="D311" s="7" t="s">
        <v>199</v>
      </c>
      <c r="E311" s="7" t="s">
        <v>240</v>
      </c>
      <c r="F311" s="8" t="s">
        <v>174</v>
      </c>
      <c r="G311" s="20">
        <v>402</v>
      </c>
      <c r="H311" s="182">
        <v>287</v>
      </c>
      <c r="I311" s="184">
        <f t="shared" si="15"/>
        <v>71.4</v>
      </c>
    </row>
    <row r="312" spans="1:9" ht="48" customHeight="1">
      <c r="A312" s="73" t="s">
        <v>401</v>
      </c>
      <c r="B312" s="7" t="s">
        <v>23</v>
      </c>
      <c r="C312" s="7" t="s">
        <v>180</v>
      </c>
      <c r="D312" s="7" t="s">
        <v>199</v>
      </c>
      <c r="E312" s="7" t="s">
        <v>309</v>
      </c>
      <c r="F312" s="8" t="s">
        <v>162</v>
      </c>
      <c r="G312" s="20">
        <f>G313</f>
        <v>683</v>
      </c>
      <c r="H312" s="20">
        <f>H313</f>
        <v>675</v>
      </c>
      <c r="I312" s="184">
        <f t="shared" si="15"/>
        <v>98.8</v>
      </c>
    </row>
    <row r="313" spans="1:9" ht="30">
      <c r="A313" s="78" t="s">
        <v>176</v>
      </c>
      <c r="B313" s="7" t="s">
        <v>23</v>
      </c>
      <c r="C313" s="7" t="s">
        <v>180</v>
      </c>
      <c r="D313" s="7" t="s">
        <v>199</v>
      </c>
      <c r="E313" s="7" t="s">
        <v>309</v>
      </c>
      <c r="F313" s="8" t="s">
        <v>174</v>
      </c>
      <c r="G313" s="20">
        <v>683</v>
      </c>
      <c r="H313" s="182">
        <v>675</v>
      </c>
      <c r="I313" s="184">
        <f t="shared" si="15"/>
        <v>98.8</v>
      </c>
    </row>
    <row r="314" spans="1:9" ht="30">
      <c r="A314" s="73" t="s">
        <v>402</v>
      </c>
      <c r="B314" s="7" t="s">
        <v>23</v>
      </c>
      <c r="C314" s="7" t="s">
        <v>180</v>
      </c>
      <c r="D314" s="7" t="s">
        <v>199</v>
      </c>
      <c r="E314" s="7" t="s">
        <v>241</v>
      </c>
      <c r="F314" s="8" t="s">
        <v>162</v>
      </c>
      <c r="G314" s="20">
        <f>G315</f>
        <v>2500</v>
      </c>
      <c r="H314" s="20">
        <f>H315</f>
        <v>1180</v>
      </c>
      <c r="I314" s="184">
        <f t="shared" si="15"/>
        <v>47.2</v>
      </c>
    </row>
    <row r="315" spans="1:9" ht="33" customHeight="1">
      <c r="A315" s="71" t="s">
        <v>176</v>
      </c>
      <c r="B315" s="7" t="s">
        <v>23</v>
      </c>
      <c r="C315" s="7" t="s">
        <v>180</v>
      </c>
      <c r="D315" s="7" t="s">
        <v>199</v>
      </c>
      <c r="E315" s="7" t="s">
        <v>241</v>
      </c>
      <c r="F315" s="8" t="s">
        <v>174</v>
      </c>
      <c r="G315" s="20">
        <v>2500</v>
      </c>
      <c r="H315" s="182">
        <v>1180</v>
      </c>
      <c r="I315" s="184">
        <f t="shared" si="15"/>
        <v>47.2</v>
      </c>
    </row>
    <row r="316" spans="1:9" ht="30">
      <c r="A316" s="79" t="s">
        <v>403</v>
      </c>
      <c r="B316" s="7" t="s">
        <v>23</v>
      </c>
      <c r="C316" s="7" t="s">
        <v>180</v>
      </c>
      <c r="D316" s="7" t="s">
        <v>199</v>
      </c>
      <c r="E316" s="7" t="s">
        <v>310</v>
      </c>
      <c r="F316" s="8" t="s">
        <v>162</v>
      </c>
      <c r="G316" s="20">
        <f>G317</f>
        <v>1982</v>
      </c>
      <c r="H316" s="20">
        <f>H317</f>
        <v>1355</v>
      </c>
      <c r="I316" s="184">
        <f t="shared" si="15"/>
        <v>68.4</v>
      </c>
    </row>
    <row r="317" spans="1:9" ht="30">
      <c r="A317" s="71" t="s">
        <v>176</v>
      </c>
      <c r="B317" s="7" t="s">
        <v>23</v>
      </c>
      <c r="C317" s="7" t="s">
        <v>180</v>
      </c>
      <c r="D317" s="7" t="s">
        <v>199</v>
      </c>
      <c r="E317" s="7" t="s">
        <v>310</v>
      </c>
      <c r="F317" s="8" t="s">
        <v>174</v>
      </c>
      <c r="G317" s="20">
        <v>1982</v>
      </c>
      <c r="H317" s="182">
        <v>1355</v>
      </c>
      <c r="I317" s="184">
        <f t="shared" si="15"/>
        <v>68.4</v>
      </c>
    </row>
    <row r="318" spans="1:9" ht="30">
      <c r="A318" s="73" t="s">
        <v>404</v>
      </c>
      <c r="B318" s="7" t="s">
        <v>23</v>
      </c>
      <c r="C318" s="7" t="s">
        <v>180</v>
      </c>
      <c r="D318" s="7" t="s">
        <v>199</v>
      </c>
      <c r="E318" s="7" t="s">
        <v>311</v>
      </c>
      <c r="F318" s="8" t="s">
        <v>162</v>
      </c>
      <c r="G318" s="20">
        <f>G319</f>
        <v>750</v>
      </c>
      <c r="H318" s="20">
        <f>H319</f>
        <v>484</v>
      </c>
      <c r="I318" s="184">
        <f t="shared" si="15"/>
        <v>64.5</v>
      </c>
    </row>
    <row r="319" spans="1:9" ht="30">
      <c r="A319" s="71" t="s">
        <v>176</v>
      </c>
      <c r="B319" s="7" t="s">
        <v>23</v>
      </c>
      <c r="C319" s="7" t="s">
        <v>180</v>
      </c>
      <c r="D319" s="7" t="s">
        <v>199</v>
      </c>
      <c r="E319" s="7" t="s">
        <v>311</v>
      </c>
      <c r="F319" s="8" t="s">
        <v>174</v>
      </c>
      <c r="G319" s="20">
        <v>750</v>
      </c>
      <c r="H319" s="182">
        <v>484</v>
      </c>
      <c r="I319" s="184">
        <f t="shared" si="15"/>
        <v>64.5</v>
      </c>
    </row>
    <row r="320" spans="1:9" ht="45">
      <c r="A320" s="73" t="s">
        <v>312</v>
      </c>
      <c r="B320" s="7" t="s">
        <v>23</v>
      </c>
      <c r="C320" s="7" t="s">
        <v>180</v>
      </c>
      <c r="D320" s="7" t="s">
        <v>199</v>
      </c>
      <c r="E320" s="7" t="s">
        <v>281</v>
      </c>
      <c r="F320" s="8" t="s">
        <v>162</v>
      </c>
      <c r="G320" s="20">
        <f>G321</f>
        <v>1198</v>
      </c>
      <c r="H320" s="20">
        <f>H321</f>
        <v>153</v>
      </c>
      <c r="I320" s="184">
        <f t="shared" si="15"/>
        <v>12.8</v>
      </c>
    </row>
    <row r="321" spans="1:9" ht="30">
      <c r="A321" s="71" t="s">
        <v>176</v>
      </c>
      <c r="B321" s="7" t="s">
        <v>23</v>
      </c>
      <c r="C321" s="7" t="s">
        <v>180</v>
      </c>
      <c r="D321" s="7" t="s">
        <v>199</v>
      </c>
      <c r="E321" s="7" t="s">
        <v>281</v>
      </c>
      <c r="F321" s="8" t="s">
        <v>174</v>
      </c>
      <c r="G321" s="20">
        <v>1198</v>
      </c>
      <c r="H321" s="182">
        <v>153</v>
      </c>
      <c r="I321" s="184">
        <f t="shared" si="15"/>
        <v>12.8</v>
      </c>
    </row>
    <row r="322" spans="1:9" ht="15">
      <c r="A322" s="73" t="s">
        <v>11</v>
      </c>
      <c r="B322" s="7" t="s">
        <v>23</v>
      </c>
      <c r="C322" s="7" t="s">
        <v>202</v>
      </c>
      <c r="D322" s="7" t="s">
        <v>181</v>
      </c>
      <c r="E322" s="7" t="s">
        <v>184</v>
      </c>
      <c r="F322" s="8" t="s">
        <v>162</v>
      </c>
      <c r="G322" s="6">
        <f>G325+G323</f>
        <v>21241</v>
      </c>
      <c r="H322" s="6">
        <f>H325+H323</f>
        <v>13525</v>
      </c>
      <c r="I322" s="184">
        <f t="shared" si="15"/>
        <v>63.7</v>
      </c>
    </row>
    <row r="323" spans="1:9" ht="45">
      <c r="A323" s="73" t="s">
        <v>415</v>
      </c>
      <c r="B323" s="7" t="s">
        <v>23</v>
      </c>
      <c r="C323" s="7" t="s">
        <v>202</v>
      </c>
      <c r="D323" s="7" t="s">
        <v>185</v>
      </c>
      <c r="E323" s="7" t="s">
        <v>274</v>
      </c>
      <c r="F323" s="8" t="s">
        <v>162</v>
      </c>
      <c r="G323" s="6">
        <v>84</v>
      </c>
      <c r="H323" s="6">
        <v>84</v>
      </c>
      <c r="I323" s="184">
        <f t="shared" si="15"/>
        <v>100</v>
      </c>
    </row>
    <row r="324" spans="1:9" ht="30">
      <c r="A324" s="73" t="s">
        <v>237</v>
      </c>
      <c r="B324" s="7" t="s">
        <v>23</v>
      </c>
      <c r="C324" s="7" t="s">
        <v>202</v>
      </c>
      <c r="D324" s="7" t="s">
        <v>185</v>
      </c>
      <c r="E324" s="7" t="s">
        <v>274</v>
      </c>
      <c r="F324" s="8" t="s">
        <v>233</v>
      </c>
      <c r="G324" s="6">
        <v>84</v>
      </c>
      <c r="H324" s="182">
        <v>84</v>
      </c>
      <c r="I324" s="184">
        <f t="shared" si="15"/>
        <v>100</v>
      </c>
    </row>
    <row r="325" spans="1:9" ht="15">
      <c r="A325" s="73" t="s">
        <v>172</v>
      </c>
      <c r="B325" s="7" t="s">
        <v>23</v>
      </c>
      <c r="C325" s="7" t="s">
        <v>202</v>
      </c>
      <c r="D325" s="7" t="s">
        <v>190</v>
      </c>
      <c r="E325" s="7" t="s">
        <v>184</v>
      </c>
      <c r="F325" s="8" t="s">
        <v>162</v>
      </c>
      <c r="G325" s="6">
        <f>G328+G337+G339+G341+G343+G345+G326</f>
        <v>21157</v>
      </c>
      <c r="H325" s="6">
        <f>H328+H337+H339+H341+H343+H345+H326</f>
        <v>13441</v>
      </c>
      <c r="I325" s="184">
        <f t="shared" si="15"/>
        <v>63.5</v>
      </c>
    </row>
    <row r="326" spans="1:9" ht="60">
      <c r="A326" s="75" t="s">
        <v>384</v>
      </c>
      <c r="B326" s="44" t="s">
        <v>23</v>
      </c>
      <c r="C326" s="44" t="s">
        <v>202</v>
      </c>
      <c r="D326" s="44" t="s">
        <v>190</v>
      </c>
      <c r="E326" s="45">
        <v>5201301</v>
      </c>
      <c r="F326" s="44" t="s">
        <v>162</v>
      </c>
      <c r="G326" s="6">
        <f>G327</f>
        <v>3484</v>
      </c>
      <c r="H326" s="6">
        <f>H327</f>
        <v>2613</v>
      </c>
      <c r="I326" s="184">
        <f t="shared" si="15"/>
        <v>75</v>
      </c>
    </row>
    <row r="327" spans="1:9" ht="15">
      <c r="A327" s="73" t="s">
        <v>208</v>
      </c>
      <c r="B327" s="44" t="s">
        <v>23</v>
      </c>
      <c r="C327" s="44" t="s">
        <v>202</v>
      </c>
      <c r="D327" s="44" t="s">
        <v>190</v>
      </c>
      <c r="E327" s="45">
        <v>5201301</v>
      </c>
      <c r="F327" s="44" t="s">
        <v>22</v>
      </c>
      <c r="G327" s="6">
        <v>3484</v>
      </c>
      <c r="H327" s="182">
        <v>2613</v>
      </c>
      <c r="I327" s="184">
        <f t="shared" si="15"/>
        <v>75</v>
      </c>
    </row>
    <row r="328" spans="1:9" ht="68.25" customHeight="1">
      <c r="A328" s="75" t="s">
        <v>379</v>
      </c>
      <c r="B328" s="44" t="s">
        <v>23</v>
      </c>
      <c r="C328" s="44" t="s">
        <v>202</v>
      </c>
      <c r="D328" s="44" t="s">
        <v>190</v>
      </c>
      <c r="E328" s="45">
        <v>5201302</v>
      </c>
      <c r="F328" s="44" t="s">
        <v>162</v>
      </c>
      <c r="G328" s="6">
        <f>G329+G331+G333+G335</f>
        <v>11356</v>
      </c>
      <c r="H328" s="6">
        <f>H329+H331+H333+H335</f>
        <v>7851</v>
      </c>
      <c r="I328" s="184">
        <f t="shared" si="15"/>
        <v>69.1</v>
      </c>
    </row>
    <row r="329" spans="1:9" ht="30">
      <c r="A329" s="75" t="s">
        <v>300</v>
      </c>
      <c r="B329" s="44" t="s">
        <v>23</v>
      </c>
      <c r="C329" s="44" t="s">
        <v>202</v>
      </c>
      <c r="D329" s="44" t="s">
        <v>190</v>
      </c>
      <c r="E329" s="45">
        <v>5201302</v>
      </c>
      <c r="F329" s="44" t="s">
        <v>162</v>
      </c>
      <c r="G329" s="6">
        <f>G330</f>
        <v>823</v>
      </c>
      <c r="H329" s="6">
        <f>H330</f>
        <v>588</v>
      </c>
      <c r="I329" s="184">
        <f t="shared" si="15"/>
        <v>71.4</v>
      </c>
    </row>
    <row r="330" spans="1:9" ht="15">
      <c r="A330" s="73" t="s">
        <v>208</v>
      </c>
      <c r="B330" s="44" t="s">
        <v>23</v>
      </c>
      <c r="C330" s="44" t="s">
        <v>202</v>
      </c>
      <c r="D330" s="44" t="s">
        <v>190</v>
      </c>
      <c r="E330" s="45">
        <v>5201302</v>
      </c>
      <c r="F330" s="44" t="s">
        <v>22</v>
      </c>
      <c r="G330" s="6">
        <v>823</v>
      </c>
      <c r="H330" s="182">
        <v>588</v>
      </c>
      <c r="I330" s="184">
        <f aca="true" t="shared" si="17" ref="I330:I393">H330/G330*100</f>
        <v>71.4</v>
      </c>
    </row>
    <row r="331" spans="1:9" ht="15">
      <c r="A331" s="75" t="s">
        <v>282</v>
      </c>
      <c r="B331" s="44" t="s">
        <v>23</v>
      </c>
      <c r="C331" s="44" t="s">
        <v>202</v>
      </c>
      <c r="D331" s="44" t="s">
        <v>190</v>
      </c>
      <c r="E331" s="45">
        <v>5201302</v>
      </c>
      <c r="F331" s="44" t="s">
        <v>162</v>
      </c>
      <c r="G331" s="6">
        <f>G332</f>
        <v>1251</v>
      </c>
      <c r="H331" s="6">
        <f>H332</f>
        <v>1017</v>
      </c>
      <c r="I331" s="184">
        <f t="shared" si="17"/>
        <v>81.3</v>
      </c>
    </row>
    <row r="332" spans="1:9" ht="15">
      <c r="A332" s="73" t="s">
        <v>208</v>
      </c>
      <c r="B332" s="46" t="s">
        <v>23</v>
      </c>
      <c r="C332" s="44" t="s">
        <v>202</v>
      </c>
      <c r="D332" s="7" t="s">
        <v>190</v>
      </c>
      <c r="E332" s="42">
        <v>5201302</v>
      </c>
      <c r="F332" s="46" t="s">
        <v>22</v>
      </c>
      <c r="G332" s="6">
        <v>1251</v>
      </c>
      <c r="H332" s="182">
        <v>1017</v>
      </c>
      <c r="I332" s="184">
        <f t="shared" si="17"/>
        <v>81.3</v>
      </c>
    </row>
    <row r="333" spans="1:9" ht="48" customHeight="1">
      <c r="A333" s="75" t="s">
        <v>378</v>
      </c>
      <c r="B333" s="44" t="s">
        <v>23</v>
      </c>
      <c r="C333" s="44" t="s">
        <v>202</v>
      </c>
      <c r="D333" s="44" t="s">
        <v>190</v>
      </c>
      <c r="E333" s="45">
        <v>5201302</v>
      </c>
      <c r="F333" s="44" t="s">
        <v>162</v>
      </c>
      <c r="G333" s="6">
        <f>G334</f>
        <v>170</v>
      </c>
      <c r="H333" s="6">
        <f>H334</f>
        <v>170</v>
      </c>
      <c r="I333" s="184">
        <f t="shared" si="17"/>
        <v>100</v>
      </c>
    </row>
    <row r="334" spans="1:9" ht="15">
      <c r="A334" s="73" t="s">
        <v>208</v>
      </c>
      <c r="B334" s="46" t="s">
        <v>23</v>
      </c>
      <c r="C334" s="44" t="s">
        <v>202</v>
      </c>
      <c r="D334" s="7" t="s">
        <v>190</v>
      </c>
      <c r="E334" s="42">
        <v>5201302</v>
      </c>
      <c r="F334" s="46" t="s">
        <v>22</v>
      </c>
      <c r="G334" s="6">
        <v>170</v>
      </c>
      <c r="H334" s="182">
        <v>170</v>
      </c>
      <c r="I334" s="184">
        <f t="shared" si="17"/>
        <v>100</v>
      </c>
    </row>
    <row r="335" spans="1:9" ht="33" customHeight="1">
      <c r="A335" s="73" t="s">
        <v>149</v>
      </c>
      <c r="B335" s="21" t="s">
        <v>23</v>
      </c>
      <c r="C335" s="7" t="s">
        <v>202</v>
      </c>
      <c r="D335" s="7" t="s">
        <v>190</v>
      </c>
      <c r="E335" s="42">
        <v>5201302</v>
      </c>
      <c r="F335" s="7" t="s">
        <v>162</v>
      </c>
      <c r="G335" s="6">
        <f>G336</f>
        <v>9112</v>
      </c>
      <c r="H335" s="6">
        <f>H336</f>
        <v>6076</v>
      </c>
      <c r="I335" s="184">
        <f t="shared" si="17"/>
        <v>66.7</v>
      </c>
    </row>
    <row r="336" spans="1:9" ht="15">
      <c r="A336" s="73" t="s">
        <v>208</v>
      </c>
      <c r="B336" s="21" t="s">
        <v>23</v>
      </c>
      <c r="C336" s="7" t="s">
        <v>202</v>
      </c>
      <c r="D336" s="7" t="s">
        <v>190</v>
      </c>
      <c r="E336" s="42">
        <v>5201302</v>
      </c>
      <c r="F336" s="7" t="s">
        <v>22</v>
      </c>
      <c r="G336" s="6">
        <v>9112</v>
      </c>
      <c r="H336" s="182">
        <v>6076</v>
      </c>
      <c r="I336" s="184">
        <f t="shared" si="17"/>
        <v>66.7</v>
      </c>
    </row>
    <row r="337" spans="1:9" ht="45">
      <c r="A337" s="73" t="s">
        <v>372</v>
      </c>
      <c r="B337" s="21" t="s">
        <v>23</v>
      </c>
      <c r="C337" s="7" t="s">
        <v>202</v>
      </c>
      <c r="D337" s="7" t="s">
        <v>190</v>
      </c>
      <c r="E337" s="42" t="s">
        <v>371</v>
      </c>
      <c r="F337" s="7" t="s">
        <v>162</v>
      </c>
      <c r="G337" s="6">
        <f>G338</f>
        <v>174</v>
      </c>
      <c r="H337" s="6">
        <f>H338</f>
        <v>0</v>
      </c>
      <c r="I337" s="184">
        <f t="shared" si="17"/>
        <v>0</v>
      </c>
    </row>
    <row r="338" spans="1:9" ht="15">
      <c r="A338" s="73" t="s">
        <v>208</v>
      </c>
      <c r="B338" s="21" t="s">
        <v>23</v>
      </c>
      <c r="C338" s="7" t="s">
        <v>202</v>
      </c>
      <c r="D338" s="7" t="s">
        <v>190</v>
      </c>
      <c r="E338" s="42" t="s">
        <v>371</v>
      </c>
      <c r="F338" s="7" t="s">
        <v>22</v>
      </c>
      <c r="G338" s="6">
        <v>174</v>
      </c>
      <c r="H338" s="182">
        <v>0</v>
      </c>
      <c r="I338" s="184">
        <f t="shared" si="17"/>
        <v>0</v>
      </c>
    </row>
    <row r="339" spans="1:9" ht="91.5" customHeight="1">
      <c r="A339" s="101" t="s">
        <v>390</v>
      </c>
      <c r="B339" s="7" t="s">
        <v>23</v>
      </c>
      <c r="C339" s="7" t="s">
        <v>202</v>
      </c>
      <c r="D339" s="7" t="s">
        <v>190</v>
      </c>
      <c r="E339" s="42">
        <v>5201001</v>
      </c>
      <c r="F339" s="7" t="s">
        <v>22</v>
      </c>
      <c r="G339" s="6">
        <f>G340</f>
        <v>5009</v>
      </c>
      <c r="H339" s="6">
        <f>H340</f>
        <v>2211</v>
      </c>
      <c r="I339" s="184">
        <f t="shared" si="17"/>
        <v>44.1</v>
      </c>
    </row>
    <row r="340" spans="1:9" ht="32.25" customHeight="1">
      <c r="A340" s="73" t="s">
        <v>208</v>
      </c>
      <c r="B340" s="21" t="s">
        <v>23</v>
      </c>
      <c r="C340" s="7" t="s">
        <v>202</v>
      </c>
      <c r="D340" s="7" t="s">
        <v>190</v>
      </c>
      <c r="E340" s="42">
        <v>5201001</v>
      </c>
      <c r="F340" s="8" t="s">
        <v>22</v>
      </c>
      <c r="G340" s="6">
        <v>5009</v>
      </c>
      <c r="H340" s="182">
        <v>2211</v>
      </c>
      <c r="I340" s="184">
        <f t="shared" si="17"/>
        <v>44.1</v>
      </c>
    </row>
    <row r="341" spans="1:9" ht="93.75" customHeight="1">
      <c r="A341" s="101" t="s">
        <v>391</v>
      </c>
      <c r="B341" s="7" t="s">
        <v>23</v>
      </c>
      <c r="C341" s="7" t="s">
        <v>202</v>
      </c>
      <c r="D341" s="7" t="s">
        <v>190</v>
      </c>
      <c r="E341" s="42">
        <v>5201002</v>
      </c>
      <c r="F341" s="7" t="s">
        <v>22</v>
      </c>
      <c r="G341" s="6">
        <f>G342</f>
        <v>357</v>
      </c>
      <c r="H341" s="6">
        <f>H342</f>
        <v>0</v>
      </c>
      <c r="I341" s="184">
        <f t="shared" si="17"/>
        <v>0</v>
      </c>
    </row>
    <row r="342" spans="1:9" ht="30.75" customHeight="1">
      <c r="A342" s="73" t="s">
        <v>208</v>
      </c>
      <c r="B342" s="7" t="s">
        <v>23</v>
      </c>
      <c r="C342" s="7" t="s">
        <v>202</v>
      </c>
      <c r="D342" s="7" t="s">
        <v>190</v>
      </c>
      <c r="E342" s="42">
        <v>5201002</v>
      </c>
      <c r="F342" s="7" t="s">
        <v>22</v>
      </c>
      <c r="G342" s="6">
        <v>357</v>
      </c>
      <c r="H342" s="182">
        <v>0</v>
      </c>
      <c r="I342" s="184">
        <f t="shared" si="17"/>
        <v>0</v>
      </c>
    </row>
    <row r="343" spans="1:9" ht="109.5" customHeight="1">
      <c r="A343" s="101" t="s">
        <v>368</v>
      </c>
      <c r="B343" s="7" t="s">
        <v>23</v>
      </c>
      <c r="C343" s="7" t="s">
        <v>202</v>
      </c>
      <c r="D343" s="7" t="s">
        <v>190</v>
      </c>
      <c r="E343" s="42">
        <v>5201001</v>
      </c>
      <c r="F343" s="7" t="s">
        <v>22</v>
      </c>
      <c r="G343" s="6">
        <f>G344</f>
        <v>751</v>
      </c>
      <c r="H343" s="182">
        <v>751</v>
      </c>
      <c r="I343" s="184">
        <f t="shared" si="17"/>
        <v>100</v>
      </c>
    </row>
    <row r="344" spans="1:9" ht="31.5" customHeight="1">
      <c r="A344" s="73" t="s">
        <v>208</v>
      </c>
      <c r="B344" s="21" t="s">
        <v>23</v>
      </c>
      <c r="C344" s="7" t="s">
        <v>202</v>
      </c>
      <c r="D344" s="7" t="s">
        <v>190</v>
      </c>
      <c r="E344" s="42">
        <v>5201001</v>
      </c>
      <c r="F344" s="8" t="s">
        <v>22</v>
      </c>
      <c r="G344" s="6">
        <v>751</v>
      </c>
      <c r="H344" s="182">
        <v>751</v>
      </c>
      <c r="I344" s="184">
        <f t="shared" si="17"/>
        <v>100</v>
      </c>
    </row>
    <row r="345" spans="1:9" ht="93" customHeight="1">
      <c r="A345" s="101" t="s">
        <v>391</v>
      </c>
      <c r="B345" s="7" t="s">
        <v>23</v>
      </c>
      <c r="C345" s="7" t="s">
        <v>202</v>
      </c>
      <c r="D345" s="7" t="s">
        <v>190</v>
      </c>
      <c r="E345" s="42">
        <v>5201002</v>
      </c>
      <c r="F345" s="7" t="s">
        <v>22</v>
      </c>
      <c r="G345" s="6">
        <f>G346</f>
        <v>26</v>
      </c>
      <c r="H345" s="6">
        <f>H346</f>
        <v>15</v>
      </c>
      <c r="I345" s="184">
        <f t="shared" si="17"/>
        <v>57.7</v>
      </c>
    </row>
    <row r="346" spans="1:9" ht="26.25" customHeight="1">
      <c r="A346" s="73" t="s">
        <v>208</v>
      </c>
      <c r="B346" s="7" t="s">
        <v>23</v>
      </c>
      <c r="C346" s="7" t="s">
        <v>202</v>
      </c>
      <c r="D346" s="7" t="s">
        <v>190</v>
      </c>
      <c r="E346" s="42">
        <v>5201002</v>
      </c>
      <c r="F346" s="7" t="s">
        <v>22</v>
      </c>
      <c r="G346" s="6">
        <v>26</v>
      </c>
      <c r="H346" s="182">
        <v>15</v>
      </c>
      <c r="I346" s="184">
        <f t="shared" si="17"/>
        <v>57.7</v>
      </c>
    </row>
    <row r="347" spans="1:9" ht="28.5">
      <c r="A347" s="72" t="s">
        <v>143</v>
      </c>
      <c r="B347" s="14" t="s">
        <v>15</v>
      </c>
      <c r="C347" s="7"/>
      <c r="D347" s="46"/>
      <c r="E347" s="47"/>
      <c r="F347" s="8"/>
      <c r="G347" s="12">
        <f>G348+G353</f>
        <v>50046</v>
      </c>
      <c r="H347" s="5">
        <f>H348+H353</f>
        <v>25007</v>
      </c>
      <c r="I347" s="183">
        <f t="shared" si="17"/>
        <v>50</v>
      </c>
    </row>
    <row r="348" spans="1:9" ht="14.25" customHeight="1">
      <c r="A348" s="73" t="s">
        <v>17</v>
      </c>
      <c r="B348" s="7" t="s">
        <v>15</v>
      </c>
      <c r="C348" s="7" t="s">
        <v>180</v>
      </c>
      <c r="D348" s="7" t="s">
        <v>194</v>
      </c>
      <c r="E348" s="7" t="s">
        <v>52</v>
      </c>
      <c r="F348" s="8" t="s">
        <v>162</v>
      </c>
      <c r="G348" s="6">
        <f aca="true" t="shared" si="18" ref="G348:H351">G349</f>
        <v>7081</v>
      </c>
      <c r="H348" s="6">
        <f t="shared" si="18"/>
        <v>4957</v>
      </c>
      <c r="I348" s="184">
        <f t="shared" si="17"/>
        <v>70</v>
      </c>
    </row>
    <row r="349" spans="1:9" ht="15">
      <c r="A349" s="73" t="s">
        <v>20</v>
      </c>
      <c r="B349" s="7" t="s">
        <v>15</v>
      </c>
      <c r="C349" s="7" t="s">
        <v>180</v>
      </c>
      <c r="D349" s="7" t="s">
        <v>194</v>
      </c>
      <c r="E349" s="7" t="s">
        <v>210</v>
      </c>
      <c r="F349" s="8" t="s">
        <v>162</v>
      </c>
      <c r="G349" s="6">
        <f t="shared" si="18"/>
        <v>7081</v>
      </c>
      <c r="H349" s="6">
        <f t="shared" si="18"/>
        <v>4957</v>
      </c>
      <c r="I349" s="184">
        <f t="shared" si="17"/>
        <v>70</v>
      </c>
    </row>
    <row r="350" spans="1:9" ht="15.75" customHeight="1">
      <c r="A350" s="73" t="s">
        <v>160</v>
      </c>
      <c r="B350" s="7" t="s">
        <v>15</v>
      </c>
      <c r="C350" s="7" t="s">
        <v>180</v>
      </c>
      <c r="D350" s="7" t="s">
        <v>194</v>
      </c>
      <c r="E350" s="7" t="s">
        <v>210</v>
      </c>
      <c r="F350" s="8" t="s">
        <v>162</v>
      </c>
      <c r="G350" s="6">
        <f t="shared" si="18"/>
        <v>7081</v>
      </c>
      <c r="H350" s="6">
        <f t="shared" si="18"/>
        <v>4957</v>
      </c>
      <c r="I350" s="184">
        <f t="shared" si="17"/>
        <v>70</v>
      </c>
    </row>
    <row r="351" spans="1:9" ht="30">
      <c r="A351" s="73" t="s">
        <v>51</v>
      </c>
      <c r="B351" s="7" t="s">
        <v>15</v>
      </c>
      <c r="C351" s="7" t="s">
        <v>180</v>
      </c>
      <c r="D351" s="7" t="s">
        <v>194</v>
      </c>
      <c r="E351" s="7" t="s">
        <v>210</v>
      </c>
      <c r="F351" s="8" t="s">
        <v>162</v>
      </c>
      <c r="G351" s="6">
        <f t="shared" si="18"/>
        <v>7081</v>
      </c>
      <c r="H351" s="6">
        <f t="shared" si="18"/>
        <v>4957</v>
      </c>
      <c r="I351" s="184">
        <f t="shared" si="17"/>
        <v>70</v>
      </c>
    </row>
    <row r="352" spans="1:9" ht="30">
      <c r="A352" s="77" t="s">
        <v>179</v>
      </c>
      <c r="B352" s="7" t="s">
        <v>15</v>
      </c>
      <c r="C352" s="7" t="s">
        <v>180</v>
      </c>
      <c r="D352" s="7" t="s">
        <v>194</v>
      </c>
      <c r="E352" s="7" t="s">
        <v>210</v>
      </c>
      <c r="F352" s="8" t="s">
        <v>6</v>
      </c>
      <c r="G352" s="6">
        <v>7081</v>
      </c>
      <c r="H352" s="182">
        <v>4957</v>
      </c>
      <c r="I352" s="184">
        <f t="shared" si="17"/>
        <v>70</v>
      </c>
    </row>
    <row r="353" spans="1:9" ht="30">
      <c r="A353" s="73" t="s">
        <v>88</v>
      </c>
      <c r="B353" s="7" t="s">
        <v>15</v>
      </c>
      <c r="C353" s="7" t="s">
        <v>189</v>
      </c>
      <c r="D353" s="7" t="s">
        <v>181</v>
      </c>
      <c r="E353" s="7" t="s">
        <v>184</v>
      </c>
      <c r="F353" s="8" t="s">
        <v>162</v>
      </c>
      <c r="G353" s="6">
        <f>G354+G372</f>
        <v>42965</v>
      </c>
      <c r="H353" s="6">
        <f>H354+H372</f>
        <v>20050</v>
      </c>
      <c r="I353" s="184">
        <f t="shared" si="17"/>
        <v>46.7</v>
      </c>
    </row>
    <row r="354" spans="1:9" ht="15">
      <c r="A354" s="73" t="s">
        <v>60</v>
      </c>
      <c r="B354" s="7" t="s">
        <v>15</v>
      </c>
      <c r="C354" s="7" t="s">
        <v>189</v>
      </c>
      <c r="D354" s="7" t="s">
        <v>182</v>
      </c>
      <c r="E354" s="7" t="s">
        <v>184</v>
      </c>
      <c r="F354" s="8" t="s">
        <v>162</v>
      </c>
      <c r="G354" s="6">
        <f>G358+G361+G364+G369+G355+G367</f>
        <v>37080</v>
      </c>
      <c r="H354" s="6">
        <f>H358+H361+H364+H369+H355+H367</f>
        <v>16032</v>
      </c>
      <c r="I354" s="184">
        <f t="shared" si="17"/>
        <v>43.2</v>
      </c>
    </row>
    <row r="355" spans="1:9" ht="15">
      <c r="A355" s="73" t="s">
        <v>93</v>
      </c>
      <c r="B355" s="7" t="s">
        <v>15</v>
      </c>
      <c r="C355" s="7" t="s">
        <v>189</v>
      </c>
      <c r="D355" s="7" t="s">
        <v>182</v>
      </c>
      <c r="E355" s="7" t="s">
        <v>33</v>
      </c>
      <c r="F355" s="8" t="s">
        <v>162</v>
      </c>
      <c r="G355" s="6">
        <f>G356</f>
        <v>6</v>
      </c>
      <c r="H355" s="6">
        <f>H356</f>
        <v>6</v>
      </c>
      <c r="I355" s="184">
        <f t="shared" si="17"/>
        <v>100</v>
      </c>
    </row>
    <row r="356" spans="1:9" ht="15">
      <c r="A356" s="73" t="s">
        <v>287</v>
      </c>
      <c r="B356" s="7" t="s">
        <v>15</v>
      </c>
      <c r="C356" s="7" t="s">
        <v>189</v>
      </c>
      <c r="D356" s="7" t="s">
        <v>182</v>
      </c>
      <c r="E356" s="7" t="s">
        <v>197</v>
      </c>
      <c r="F356" s="8" t="s">
        <v>162</v>
      </c>
      <c r="G356" s="6">
        <f>G357</f>
        <v>6</v>
      </c>
      <c r="H356" s="6">
        <f>H357</f>
        <v>6</v>
      </c>
      <c r="I356" s="184">
        <f t="shared" si="17"/>
        <v>100</v>
      </c>
    </row>
    <row r="357" spans="1:9" ht="15">
      <c r="A357" s="73" t="s">
        <v>175</v>
      </c>
      <c r="B357" s="7" t="s">
        <v>15</v>
      </c>
      <c r="C357" s="7" t="s">
        <v>189</v>
      </c>
      <c r="D357" s="7" t="s">
        <v>182</v>
      </c>
      <c r="E357" s="7" t="s">
        <v>197</v>
      </c>
      <c r="F357" s="8" t="s">
        <v>15</v>
      </c>
      <c r="G357" s="6">
        <v>6</v>
      </c>
      <c r="H357" s="182">
        <v>6</v>
      </c>
      <c r="I357" s="184">
        <f t="shared" si="17"/>
        <v>100</v>
      </c>
    </row>
    <row r="358" spans="1:9" ht="30" customHeight="1">
      <c r="A358" s="73" t="s">
        <v>61</v>
      </c>
      <c r="B358" s="7" t="s">
        <v>15</v>
      </c>
      <c r="C358" s="7" t="s">
        <v>189</v>
      </c>
      <c r="D358" s="7" t="s">
        <v>182</v>
      </c>
      <c r="E358" s="7" t="s">
        <v>63</v>
      </c>
      <c r="F358" s="8" t="s">
        <v>162</v>
      </c>
      <c r="G358" s="6">
        <f>G359</f>
        <v>14631</v>
      </c>
      <c r="H358" s="6">
        <f>H359</f>
        <v>8794</v>
      </c>
      <c r="I358" s="184">
        <f t="shared" si="17"/>
        <v>60.1</v>
      </c>
    </row>
    <row r="359" spans="1:9" ht="30">
      <c r="A359" s="73" t="s">
        <v>51</v>
      </c>
      <c r="B359" s="7" t="s">
        <v>15</v>
      </c>
      <c r="C359" s="7" t="s">
        <v>189</v>
      </c>
      <c r="D359" s="7" t="s">
        <v>182</v>
      </c>
      <c r="E359" s="7" t="s">
        <v>217</v>
      </c>
      <c r="F359" s="8" t="s">
        <v>162</v>
      </c>
      <c r="G359" s="6">
        <f>G360</f>
        <v>14631</v>
      </c>
      <c r="H359" s="6">
        <f>H360</f>
        <v>8794</v>
      </c>
      <c r="I359" s="184">
        <f t="shared" si="17"/>
        <v>60.1</v>
      </c>
    </row>
    <row r="360" spans="1:9" ht="33" customHeight="1">
      <c r="A360" s="73" t="s">
        <v>179</v>
      </c>
      <c r="B360" s="7" t="s">
        <v>15</v>
      </c>
      <c r="C360" s="7" t="s">
        <v>189</v>
      </c>
      <c r="D360" s="7" t="s">
        <v>182</v>
      </c>
      <c r="E360" s="7" t="s">
        <v>217</v>
      </c>
      <c r="F360" s="8" t="s">
        <v>6</v>
      </c>
      <c r="G360" s="6">
        <v>14631</v>
      </c>
      <c r="H360" s="182">
        <v>8794</v>
      </c>
      <c r="I360" s="184">
        <f t="shared" si="17"/>
        <v>60.1</v>
      </c>
    </row>
    <row r="361" spans="1:9" ht="15">
      <c r="A361" s="73" t="s">
        <v>64</v>
      </c>
      <c r="B361" s="7" t="s">
        <v>15</v>
      </c>
      <c r="C361" s="7" t="s">
        <v>189</v>
      </c>
      <c r="D361" s="7" t="s">
        <v>182</v>
      </c>
      <c r="E361" s="7" t="s">
        <v>65</v>
      </c>
      <c r="F361" s="8" t="s">
        <v>162</v>
      </c>
      <c r="G361" s="6">
        <f>G362</f>
        <v>1641</v>
      </c>
      <c r="H361" s="6">
        <f>H362</f>
        <v>1129</v>
      </c>
      <c r="I361" s="184">
        <f t="shared" si="17"/>
        <v>68.8</v>
      </c>
    </row>
    <row r="362" spans="1:9" ht="30">
      <c r="A362" s="73" t="s">
        <v>51</v>
      </c>
      <c r="B362" s="7" t="s">
        <v>15</v>
      </c>
      <c r="C362" s="7" t="s">
        <v>189</v>
      </c>
      <c r="D362" s="7" t="s">
        <v>182</v>
      </c>
      <c r="E362" s="7" t="s">
        <v>218</v>
      </c>
      <c r="F362" s="8" t="s">
        <v>162</v>
      </c>
      <c r="G362" s="6">
        <f>G363</f>
        <v>1641</v>
      </c>
      <c r="H362" s="6">
        <f>H363</f>
        <v>1129</v>
      </c>
      <c r="I362" s="184">
        <f t="shared" si="17"/>
        <v>68.8</v>
      </c>
    </row>
    <row r="363" spans="1:9" ht="33" customHeight="1">
      <c r="A363" s="73" t="s">
        <v>179</v>
      </c>
      <c r="B363" s="7" t="s">
        <v>15</v>
      </c>
      <c r="C363" s="7" t="s">
        <v>189</v>
      </c>
      <c r="D363" s="7" t="s">
        <v>182</v>
      </c>
      <c r="E363" s="7" t="s">
        <v>218</v>
      </c>
      <c r="F363" s="8" t="s">
        <v>6</v>
      </c>
      <c r="G363" s="6">
        <v>1641</v>
      </c>
      <c r="H363" s="182">
        <v>1129</v>
      </c>
      <c r="I363" s="184">
        <f t="shared" si="17"/>
        <v>68.8</v>
      </c>
    </row>
    <row r="364" spans="1:9" ht="15">
      <c r="A364" s="73" t="s">
        <v>66</v>
      </c>
      <c r="B364" s="7" t="s">
        <v>15</v>
      </c>
      <c r="C364" s="7" t="s">
        <v>189</v>
      </c>
      <c r="D364" s="7" t="s">
        <v>182</v>
      </c>
      <c r="E364" s="7" t="s">
        <v>67</v>
      </c>
      <c r="F364" s="8" t="s">
        <v>162</v>
      </c>
      <c r="G364" s="6">
        <f>G365</f>
        <v>8196</v>
      </c>
      <c r="H364" s="6">
        <f>H365</f>
        <v>4779</v>
      </c>
      <c r="I364" s="184">
        <f t="shared" si="17"/>
        <v>58.3</v>
      </c>
    </row>
    <row r="365" spans="1:9" ht="30">
      <c r="A365" s="73" t="s">
        <v>51</v>
      </c>
      <c r="B365" s="7" t="s">
        <v>15</v>
      </c>
      <c r="C365" s="7" t="s">
        <v>189</v>
      </c>
      <c r="D365" s="22" t="s">
        <v>182</v>
      </c>
      <c r="E365" s="22" t="s">
        <v>219</v>
      </c>
      <c r="F365" s="8" t="s">
        <v>162</v>
      </c>
      <c r="G365" s="6">
        <f>G366</f>
        <v>8196</v>
      </c>
      <c r="H365" s="6">
        <f>H366</f>
        <v>4779</v>
      </c>
      <c r="I365" s="184">
        <f t="shared" si="17"/>
        <v>58.3</v>
      </c>
    </row>
    <row r="366" spans="1:9" ht="31.5" customHeight="1">
      <c r="A366" s="73" t="s">
        <v>179</v>
      </c>
      <c r="B366" s="7" t="s">
        <v>15</v>
      </c>
      <c r="C366" s="7" t="s">
        <v>189</v>
      </c>
      <c r="D366" s="21" t="s">
        <v>182</v>
      </c>
      <c r="E366" s="21" t="s">
        <v>219</v>
      </c>
      <c r="F366" s="8" t="s">
        <v>6</v>
      </c>
      <c r="G366" s="6">
        <v>8196</v>
      </c>
      <c r="H366" s="182">
        <v>4779</v>
      </c>
      <c r="I366" s="184">
        <f t="shared" si="17"/>
        <v>58.3</v>
      </c>
    </row>
    <row r="367" spans="1:9" ht="31.5" customHeight="1">
      <c r="A367" s="73" t="s">
        <v>439</v>
      </c>
      <c r="B367" s="7" t="s">
        <v>15</v>
      </c>
      <c r="C367" s="7" t="s">
        <v>189</v>
      </c>
      <c r="D367" s="21" t="s">
        <v>182</v>
      </c>
      <c r="E367" s="21" t="s">
        <v>440</v>
      </c>
      <c r="F367" s="8" t="s">
        <v>6</v>
      </c>
      <c r="G367" s="6">
        <v>219</v>
      </c>
      <c r="H367" s="6">
        <f>H368</f>
        <v>0</v>
      </c>
      <c r="I367" s="184">
        <f t="shared" si="17"/>
        <v>0</v>
      </c>
    </row>
    <row r="368" spans="1:9" ht="31.5" customHeight="1">
      <c r="A368" s="73" t="s">
        <v>179</v>
      </c>
      <c r="B368" s="7" t="s">
        <v>15</v>
      </c>
      <c r="C368" s="7" t="s">
        <v>189</v>
      </c>
      <c r="D368" s="22" t="s">
        <v>182</v>
      </c>
      <c r="E368" s="22" t="s">
        <v>440</v>
      </c>
      <c r="F368" s="8" t="s">
        <v>6</v>
      </c>
      <c r="G368" s="6">
        <v>219</v>
      </c>
      <c r="H368" s="182">
        <v>0</v>
      </c>
      <c r="I368" s="184">
        <f t="shared" si="17"/>
        <v>0</v>
      </c>
    </row>
    <row r="369" spans="1:9" ht="30">
      <c r="A369" s="73" t="s">
        <v>137</v>
      </c>
      <c r="B369" s="7" t="s">
        <v>15</v>
      </c>
      <c r="C369" s="7" t="s">
        <v>189</v>
      </c>
      <c r="D369" s="7" t="s">
        <v>182</v>
      </c>
      <c r="E369" s="7" t="s">
        <v>138</v>
      </c>
      <c r="F369" s="8" t="s">
        <v>162</v>
      </c>
      <c r="G369" s="6">
        <f>G370</f>
        <v>12387</v>
      </c>
      <c r="H369" s="6">
        <f>H370</f>
        <v>1324</v>
      </c>
      <c r="I369" s="184">
        <f t="shared" si="17"/>
        <v>10.7</v>
      </c>
    </row>
    <row r="370" spans="1:9" ht="30">
      <c r="A370" s="73" t="s">
        <v>399</v>
      </c>
      <c r="B370" s="7" t="s">
        <v>15</v>
      </c>
      <c r="C370" s="7" t="s">
        <v>189</v>
      </c>
      <c r="D370" s="7" t="s">
        <v>182</v>
      </c>
      <c r="E370" s="7" t="s">
        <v>239</v>
      </c>
      <c r="F370" s="8" t="s">
        <v>162</v>
      </c>
      <c r="G370" s="6">
        <f>G371</f>
        <v>12387</v>
      </c>
      <c r="H370" s="6">
        <f>H371</f>
        <v>1324</v>
      </c>
      <c r="I370" s="184">
        <f t="shared" si="17"/>
        <v>10.7</v>
      </c>
    </row>
    <row r="371" spans="1:9" ht="62.25" customHeight="1">
      <c r="A371" s="87" t="s">
        <v>302</v>
      </c>
      <c r="B371" s="7" t="s">
        <v>15</v>
      </c>
      <c r="C371" s="7" t="s">
        <v>189</v>
      </c>
      <c r="D371" s="7" t="s">
        <v>182</v>
      </c>
      <c r="E371" s="7" t="s">
        <v>239</v>
      </c>
      <c r="F371" s="8" t="s">
        <v>303</v>
      </c>
      <c r="G371" s="6">
        <v>12387</v>
      </c>
      <c r="H371" s="182">
        <v>1324</v>
      </c>
      <c r="I371" s="184">
        <f t="shared" si="17"/>
        <v>10.7</v>
      </c>
    </row>
    <row r="372" spans="1:9" ht="48.75" customHeight="1">
      <c r="A372" s="73" t="s">
        <v>115</v>
      </c>
      <c r="B372" s="7" t="s">
        <v>15</v>
      </c>
      <c r="C372" s="7" t="s">
        <v>189</v>
      </c>
      <c r="D372" s="7" t="s">
        <v>203</v>
      </c>
      <c r="E372" s="7" t="s">
        <v>184</v>
      </c>
      <c r="F372" s="8" t="s">
        <v>162</v>
      </c>
      <c r="G372" s="6">
        <f>G373+G376</f>
        <v>5885</v>
      </c>
      <c r="H372" s="6">
        <f>H373+H376</f>
        <v>4018</v>
      </c>
      <c r="I372" s="184">
        <f t="shared" si="17"/>
        <v>68.3</v>
      </c>
    </row>
    <row r="373" spans="1:9" ht="78.75" customHeight="1">
      <c r="A373" s="73" t="s">
        <v>220</v>
      </c>
      <c r="B373" s="7" t="s">
        <v>15</v>
      </c>
      <c r="C373" s="7" t="s">
        <v>189</v>
      </c>
      <c r="D373" s="7" t="s">
        <v>203</v>
      </c>
      <c r="E373" s="7" t="s">
        <v>186</v>
      </c>
      <c r="F373" s="8" t="s">
        <v>162</v>
      </c>
      <c r="G373" s="6">
        <v>1300</v>
      </c>
      <c r="H373" s="6">
        <f>H374</f>
        <v>891</v>
      </c>
      <c r="I373" s="184">
        <f t="shared" si="17"/>
        <v>68.5</v>
      </c>
    </row>
    <row r="374" spans="1:9" ht="15">
      <c r="A374" s="73" t="s">
        <v>26</v>
      </c>
      <c r="B374" s="7" t="s">
        <v>15</v>
      </c>
      <c r="C374" s="7" t="s">
        <v>189</v>
      </c>
      <c r="D374" s="7" t="s">
        <v>203</v>
      </c>
      <c r="E374" s="7" t="s">
        <v>187</v>
      </c>
      <c r="F374" s="8" t="s">
        <v>162</v>
      </c>
      <c r="G374" s="6">
        <f>G375</f>
        <v>1300</v>
      </c>
      <c r="H374" s="6">
        <f>H375</f>
        <v>891</v>
      </c>
      <c r="I374" s="184">
        <f t="shared" si="17"/>
        <v>68.5</v>
      </c>
    </row>
    <row r="375" spans="1:9" ht="30">
      <c r="A375" s="73" t="s">
        <v>176</v>
      </c>
      <c r="B375" s="7" t="s">
        <v>15</v>
      </c>
      <c r="C375" s="7" t="s">
        <v>189</v>
      </c>
      <c r="D375" s="7" t="s">
        <v>203</v>
      </c>
      <c r="E375" s="7" t="s">
        <v>187</v>
      </c>
      <c r="F375" s="8" t="s">
        <v>174</v>
      </c>
      <c r="G375" s="6">
        <v>1300</v>
      </c>
      <c r="H375" s="182">
        <v>891</v>
      </c>
      <c r="I375" s="184">
        <f t="shared" si="17"/>
        <v>68.5</v>
      </c>
    </row>
    <row r="376" spans="1:9" ht="96" customHeight="1">
      <c r="A376" s="73" t="s">
        <v>127</v>
      </c>
      <c r="B376" s="7" t="s">
        <v>15</v>
      </c>
      <c r="C376" s="7" t="s">
        <v>189</v>
      </c>
      <c r="D376" s="7" t="s">
        <v>203</v>
      </c>
      <c r="E376" s="7" t="s">
        <v>221</v>
      </c>
      <c r="F376" s="8" t="s">
        <v>162</v>
      </c>
      <c r="G376" s="6">
        <f>G377</f>
        <v>4585</v>
      </c>
      <c r="H376" s="6">
        <f>H377</f>
        <v>3127</v>
      </c>
      <c r="I376" s="184">
        <f t="shared" si="17"/>
        <v>68.2</v>
      </c>
    </row>
    <row r="377" spans="1:9" ht="30">
      <c r="A377" s="73" t="s">
        <v>51</v>
      </c>
      <c r="B377" s="7" t="s">
        <v>15</v>
      </c>
      <c r="C377" s="7" t="s">
        <v>189</v>
      </c>
      <c r="D377" s="7" t="s">
        <v>203</v>
      </c>
      <c r="E377" s="7" t="s">
        <v>221</v>
      </c>
      <c r="F377" s="8" t="s">
        <v>162</v>
      </c>
      <c r="G377" s="6">
        <f>G378</f>
        <v>4585</v>
      </c>
      <c r="H377" s="6">
        <f>H378</f>
        <v>3127</v>
      </c>
      <c r="I377" s="184">
        <f t="shared" si="17"/>
        <v>68.2</v>
      </c>
    </row>
    <row r="378" spans="1:9" ht="33" customHeight="1">
      <c r="A378" s="73" t="s">
        <v>179</v>
      </c>
      <c r="B378" s="7" t="s">
        <v>15</v>
      </c>
      <c r="C378" s="7" t="s">
        <v>189</v>
      </c>
      <c r="D378" s="7" t="s">
        <v>203</v>
      </c>
      <c r="E378" s="7" t="s">
        <v>221</v>
      </c>
      <c r="F378" s="8" t="s">
        <v>6</v>
      </c>
      <c r="G378" s="6">
        <v>4585</v>
      </c>
      <c r="H378" s="182">
        <v>3127</v>
      </c>
      <c r="I378" s="184">
        <f t="shared" si="17"/>
        <v>68.2</v>
      </c>
    </row>
    <row r="379" spans="1:9" ht="28.5">
      <c r="A379" s="72" t="s">
        <v>334</v>
      </c>
      <c r="B379" s="14" t="s">
        <v>16</v>
      </c>
      <c r="C379" s="15"/>
      <c r="D379" s="46"/>
      <c r="E379" s="47"/>
      <c r="F379" s="16"/>
      <c r="G379" s="5">
        <f>G380</f>
        <v>101316</v>
      </c>
      <c r="H379" s="5">
        <f>H380</f>
        <v>71981</v>
      </c>
      <c r="I379" s="183">
        <f t="shared" si="17"/>
        <v>71</v>
      </c>
    </row>
    <row r="380" spans="1:9" ht="30">
      <c r="A380" s="73" t="s">
        <v>167</v>
      </c>
      <c r="B380" s="7" t="s">
        <v>16</v>
      </c>
      <c r="C380" s="7" t="s">
        <v>199</v>
      </c>
      <c r="D380" s="7" t="s">
        <v>181</v>
      </c>
      <c r="E380" s="7" t="s">
        <v>184</v>
      </c>
      <c r="F380" s="16" t="s">
        <v>162</v>
      </c>
      <c r="G380" s="6">
        <f>G381+G385+G392++G401</f>
        <v>101316</v>
      </c>
      <c r="H380" s="6">
        <f>H381+H385+H392++H401</f>
        <v>71981</v>
      </c>
      <c r="I380" s="184">
        <f t="shared" si="17"/>
        <v>71</v>
      </c>
    </row>
    <row r="381" spans="1:9" ht="15">
      <c r="A381" s="73" t="s">
        <v>166</v>
      </c>
      <c r="B381" s="7" t="s">
        <v>16</v>
      </c>
      <c r="C381" s="7" t="s">
        <v>199</v>
      </c>
      <c r="D381" s="7" t="s">
        <v>182</v>
      </c>
      <c r="E381" s="7" t="s">
        <v>184</v>
      </c>
      <c r="F381" s="8" t="s">
        <v>162</v>
      </c>
      <c r="G381" s="6">
        <f aca="true" t="shared" si="19" ref="G381:H383">G382</f>
        <v>50967</v>
      </c>
      <c r="H381" s="6">
        <f t="shared" si="19"/>
        <v>37420</v>
      </c>
      <c r="I381" s="184">
        <f t="shared" si="17"/>
        <v>73.4</v>
      </c>
    </row>
    <row r="382" spans="1:9" ht="30">
      <c r="A382" s="73" t="s">
        <v>222</v>
      </c>
      <c r="B382" s="7" t="s">
        <v>16</v>
      </c>
      <c r="C382" s="7" t="s">
        <v>199</v>
      </c>
      <c r="D382" s="7" t="s">
        <v>182</v>
      </c>
      <c r="E382" s="7" t="s">
        <v>70</v>
      </c>
      <c r="F382" s="8" t="s">
        <v>162</v>
      </c>
      <c r="G382" s="6">
        <f t="shared" si="19"/>
        <v>50967</v>
      </c>
      <c r="H382" s="6">
        <f t="shared" si="19"/>
        <v>37420</v>
      </c>
      <c r="I382" s="184">
        <f t="shared" si="17"/>
        <v>73.4</v>
      </c>
    </row>
    <row r="383" spans="1:9" ht="30">
      <c r="A383" s="73" t="s">
        <v>286</v>
      </c>
      <c r="B383" s="7" t="s">
        <v>16</v>
      </c>
      <c r="C383" s="7" t="s">
        <v>199</v>
      </c>
      <c r="D383" s="7" t="s">
        <v>182</v>
      </c>
      <c r="E383" s="7" t="s">
        <v>223</v>
      </c>
      <c r="F383" s="8" t="s">
        <v>162</v>
      </c>
      <c r="G383" s="6">
        <f t="shared" si="19"/>
        <v>50967</v>
      </c>
      <c r="H383" s="6">
        <f t="shared" si="19"/>
        <v>37420</v>
      </c>
      <c r="I383" s="184">
        <f t="shared" si="17"/>
        <v>73.4</v>
      </c>
    </row>
    <row r="384" spans="1:9" ht="36" customHeight="1">
      <c r="A384" s="73" t="s">
        <v>179</v>
      </c>
      <c r="B384" s="7" t="s">
        <v>16</v>
      </c>
      <c r="C384" s="7" t="s">
        <v>199</v>
      </c>
      <c r="D384" s="7" t="s">
        <v>182</v>
      </c>
      <c r="E384" s="7" t="s">
        <v>223</v>
      </c>
      <c r="F384" s="8" t="s">
        <v>6</v>
      </c>
      <c r="G384" s="6">
        <v>50967</v>
      </c>
      <c r="H384" s="182">
        <v>37420</v>
      </c>
      <c r="I384" s="184">
        <f t="shared" si="17"/>
        <v>73.4</v>
      </c>
    </row>
    <row r="385" spans="1:9" ht="15">
      <c r="A385" s="73" t="s">
        <v>169</v>
      </c>
      <c r="B385" s="7" t="s">
        <v>16</v>
      </c>
      <c r="C385" s="7" t="s">
        <v>199</v>
      </c>
      <c r="D385" s="7" t="s">
        <v>194</v>
      </c>
      <c r="E385" s="7" t="s">
        <v>184</v>
      </c>
      <c r="F385" s="8" t="s">
        <v>162</v>
      </c>
      <c r="G385" s="6">
        <f>G386+G389</f>
        <v>1811</v>
      </c>
      <c r="H385" s="6">
        <f>H386+H389</f>
        <v>1389</v>
      </c>
      <c r="I385" s="184">
        <f t="shared" si="17"/>
        <v>76.7</v>
      </c>
    </row>
    <row r="386" spans="1:9" ht="30">
      <c r="A386" s="73" t="s">
        <v>126</v>
      </c>
      <c r="B386" s="7" t="s">
        <v>16</v>
      </c>
      <c r="C386" s="7" t="s">
        <v>199</v>
      </c>
      <c r="D386" s="7" t="s">
        <v>194</v>
      </c>
      <c r="E386" s="7" t="s">
        <v>292</v>
      </c>
      <c r="F386" s="8" t="s">
        <v>162</v>
      </c>
      <c r="G386" s="6">
        <f>G387</f>
        <v>1440</v>
      </c>
      <c r="H386" s="6">
        <f>H387</f>
        <v>1186</v>
      </c>
      <c r="I386" s="184">
        <f t="shared" si="17"/>
        <v>82.4</v>
      </c>
    </row>
    <row r="387" spans="1:9" ht="30">
      <c r="A387" s="73" t="s">
        <v>51</v>
      </c>
      <c r="B387" s="7" t="s">
        <v>16</v>
      </c>
      <c r="C387" s="7" t="s">
        <v>199</v>
      </c>
      <c r="D387" s="7" t="s">
        <v>194</v>
      </c>
      <c r="E387" s="7" t="s">
        <v>227</v>
      </c>
      <c r="F387" s="8" t="s">
        <v>162</v>
      </c>
      <c r="G387" s="6">
        <f>G388</f>
        <v>1440</v>
      </c>
      <c r="H387" s="6">
        <f>H388</f>
        <v>1186</v>
      </c>
      <c r="I387" s="184">
        <f t="shared" si="17"/>
        <v>82.4</v>
      </c>
    </row>
    <row r="388" spans="1:9" ht="36" customHeight="1">
      <c r="A388" s="73" t="s">
        <v>179</v>
      </c>
      <c r="B388" s="7" t="s">
        <v>16</v>
      </c>
      <c r="C388" s="7" t="s">
        <v>199</v>
      </c>
      <c r="D388" s="7" t="s">
        <v>194</v>
      </c>
      <c r="E388" s="7" t="s">
        <v>227</v>
      </c>
      <c r="F388" s="8" t="s">
        <v>6</v>
      </c>
      <c r="G388" s="6">
        <v>1440</v>
      </c>
      <c r="H388" s="182">
        <v>1186</v>
      </c>
      <c r="I388" s="184">
        <f t="shared" si="17"/>
        <v>82.4</v>
      </c>
    </row>
    <row r="389" spans="1:9" ht="15">
      <c r="A389" s="73" t="s">
        <v>71</v>
      </c>
      <c r="B389" s="7" t="s">
        <v>16</v>
      </c>
      <c r="C389" s="7" t="s">
        <v>199</v>
      </c>
      <c r="D389" s="7" t="s">
        <v>194</v>
      </c>
      <c r="E389" s="7" t="s">
        <v>72</v>
      </c>
      <c r="F389" s="8" t="s">
        <v>162</v>
      </c>
      <c r="G389" s="6">
        <f>G390</f>
        <v>371</v>
      </c>
      <c r="H389" s="6">
        <f>H390</f>
        <v>203</v>
      </c>
      <c r="I389" s="184">
        <f t="shared" si="17"/>
        <v>54.7</v>
      </c>
    </row>
    <row r="390" spans="1:9" ht="30">
      <c r="A390" s="73" t="s">
        <v>51</v>
      </c>
      <c r="B390" s="7" t="s">
        <v>16</v>
      </c>
      <c r="C390" s="7" t="s">
        <v>199</v>
      </c>
      <c r="D390" s="7" t="s">
        <v>194</v>
      </c>
      <c r="E390" s="7" t="s">
        <v>226</v>
      </c>
      <c r="F390" s="8" t="s">
        <v>162</v>
      </c>
      <c r="G390" s="6">
        <f>G391</f>
        <v>371</v>
      </c>
      <c r="H390" s="6">
        <f>H391</f>
        <v>203</v>
      </c>
      <c r="I390" s="184">
        <f t="shared" si="17"/>
        <v>54.7</v>
      </c>
    </row>
    <row r="391" spans="1:9" ht="30">
      <c r="A391" s="73" t="s">
        <v>179</v>
      </c>
      <c r="B391" s="7" t="s">
        <v>16</v>
      </c>
      <c r="C391" s="7" t="s">
        <v>199</v>
      </c>
      <c r="D391" s="7" t="s">
        <v>194</v>
      </c>
      <c r="E391" s="7" t="s">
        <v>226</v>
      </c>
      <c r="F391" s="8" t="s">
        <v>6</v>
      </c>
      <c r="G391" s="6">
        <v>371</v>
      </c>
      <c r="H391" s="182">
        <v>203</v>
      </c>
      <c r="I391" s="184">
        <f t="shared" si="17"/>
        <v>54.7</v>
      </c>
    </row>
    <row r="392" spans="1:9" ht="15">
      <c r="A392" s="73" t="s">
        <v>168</v>
      </c>
      <c r="B392" s="7" t="s">
        <v>16</v>
      </c>
      <c r="C392" s="7" t="s">
        <v>199</v>
      </c>
      <c r="D392" s="7" t="s">
        <v>190</v>
      </c>
      <c r="E392" s="7" t="s">
        <v>184</v>
      </c>
      <c r="F392" s="8" t="s">
        <v>162</v>
      </c>
      <c r="G392" s="6">
        <f>G393+G396</f>
        <v>39998</v>
      </c>
      <c r="H392" s="6">
        <f>H393+H396</f>
        <v>27029</v>
      </c>
      <c r="I392" s="184">
        <f t="shared" si="17"/>
        <v>67.6</v>
      </c>
    </row>
    <row r="393" spans="1:9" ht="15">
      <c r="A393" s="73" t="s">
        <v>224</v>
      </c>
      <c r="B393" s="7" t="s">
        <v>16</v>
      </c>
      <c r="C393" s="7" t="s">
        <v>199</v>
      </c>
      <c r="D393" s="7" t="s">
        <v>190</v>
      </c>
      <c r="E393" s="7" t="s">
        <v>225</v>
      </c>
      <c r="F393" s="8" t="s">
        <v>162</v>
      </c>
      <c r="G393" s="6">
        <f>G395</f>
        <v>33160</v>
      </c>
      <c r="H393" s="6">
        <f>H395</f>
        <v>22226</v>
      </c>
      <c r="I393" s="184">
        <f t="shared" si="17"/>
        <v>67</v>
      </c>
    </row>
    <row r="394" spans="1:9" ht="30">
      <c r="A394" s="73" t="s">
        <v>51</v>
      </c>
      <c r="B394" s="7" t="s">
        <v>16</v>
      </c>
      <c r="C394" s="7" t="s">
        <v>199</v>
      </c>
      <c r="D394" s="7" t="s">
        <v>190</v>
      </c>
      <c r="E394" s="7" t="s">
        <v>225</v>
      </c>
      <c r="F394" s="8" t="s">
        <v>162</v>
      </c>
      <c r="G394" s="6">
        <f>G395</f>
        <v>33160</v>
      </c>
      <c r="H394" s="6">
        <f>H395</f>
        <v>22226</v>
      </c>
      <c r="I394" s="184">
        <f aca="true" t="shared" si="20" ref="I394:I415">H394/G394*100</f>
        <v>67</v>
      </c>
    </row>
    <row r="395" spans="1:9" ht="35.25" customHeight="1">
      <c r="A395" s="73" t="s">
        <v>179</v>
      </c>
      <c r="B395" s="7" t="s">
        <v>16</v>
      </c>
      <c r="C395" s="7" t="s">
        <v>199</v>
      </c>
      <c r="D395" s="7" t="s">
        <v>190</v>
      </c>
      <c r="E395" s="7" t="s">
        <v>225</v>
      </c>
      <c r="F395" s="8" t="s">
        <v>6</v>
      </c>
      <c r="G395" s="6">
        <v>33160</v>
      </c>
      <c r="H395" s="182">
        <v>22226</v>
      </c>
      <c r="I395" s="184">
        <f t="shared" si="20"/>
        <v>67</v>
      </c>
    </row>
    <row r="396" spans="1:9" ht="30">
      <c r="A396" s="73" t="s">
        <v>148</v>
      </c>
      <c r="B396" s="7" t="s">
        <v>16</v>
      </c>
      <c r="C396" s="7" t="s">
        <v>199</v>
      </c>
      <c r="D396" s="7" t="s">
        <v>190</v>
      </c>
      <c r="E396" s="7" t="s">
        <v>161</v>
      </c>
      <c r="F396" s="8" t="s">
        <v>162</v>
      </c>
      <c r="G396" s="6">
        <f>G397+G399</f>
        <v>6838</v>
      </c>
      <c r="H396" s="6">
        <f>H397+H399</f>
        <v>4803</v>
      </c>
      <c r="I396" s="184">
        <f t="shared" si="20"/>
        <v>70.2</v>
      </c>
    </row>
    <row r="397" spans="1:9" ht="80.25" customHeight="1">
      <c r="A397" s="78" t="s">
        <v>374</v>
      </c>
      <c r="B397" s="21" t="s">
        <v>16</v>
      </c>
      <c r="C397" s="7" t="s">
        <v>199</v>
      </c>
      <c r="D397" s="7" t="s">
        <v>190</v>
      </c>
      <c r="E397" s="7" t="s">
        <v>375</v>
      </c>
      <c r="F397" s="8" t="s">
        <v>162</v>
      </c>
      <c r="G397" s="6">
        <f>G398</f>
        <v>6018</v>
      </c>
      <c r="H397" s="6">
        <f>H398</f>
        <v>4128</v>
      </c>
      <c r="I397" s="184">
        <f t="shared" si="20"/>
        <v>68.6</v>
      </c>
    </row>
    <row r="398" spans="1:9" ht="37.5" customHeight="1">
      <c r="A398" s="73" t="s">
        <v>179</v>
      </c>
      <c r="B398" s="7" t="s">
        <v>16</v>
      </c>
      <c r="C398" s="7" t="s">
        <v>199</v>
      </c>
      <c r="D398" s="7" t="s">
        <v>190</v>
      </c>
      <c r="E398" s="7" t="s">
        <v>375</v>
      </c>
      <c r="F398" s="8" t="s">
        <v>6</v>
      </c>
      <c r="G398" s="6">
        <v>6018</v>
      </c>
      <c r="H398" s="182">
        <v>4128</v>
      </c>
      <c r="I398" s="184">
        <f t="shared" si="20"/>
        <v>68.6</v>
      </c>
    </row>
    <row r="399" spans="1:9" ht="76.5" customHeight="1">
      <c r="A399" s="78" t="s">
        <v>376</v>
      </c>
      <c r="B399" s="21" t="s">
        <v>16</v>
      </c>
      <c r="C399" s="7" t="s">
        <v>199</v>
      </c>
      <c r="D399" s="7" t="s">
        <v>190</v>
      </c>
      <c r="E399" s="7" t="s">
        <v>377</v>
      </c>
      <c r="F399" s="8" t="s">
        <v>162</v>
      </c>
      <c r="G399" s="6">
        <f>G400</f>
        <v>820</v>
      </c>
      <c r="H399" s="6">
        <f>H400</f>
        <v>675</v>
      </c>
      <c r="I399" s="184">
        <f t="shared" si="20"/>
        <v>82.3</v>
      </c>
    </row>
    <row r="400" spans="1:9" ht="30">
      <c r="A400" s="73" t="s">
        <v>179</v>
      </c>
      <c r="B400" s="7" t="s">
        <v>16</v>
      </c>
      <c r="C400" s="7" t="s">
        <v>199</v>
      </c>
      <c r="D400" s="7" t="s">
        <v>190</v>
      </c>
      <c r="E400" s="7" t="s">
        <v>377</v>
      </c>
      <c r="F400" s="8" t="s">
        <v>6</v>
      </c>
      <c r="G400" s="6">
        <v>820</v>
      </c>
      <c r="H400" s="182">
        <v>675</v>
      </c>
      <c r="I400" s="184">
        <f t="shared" si="20"/>
        <v>82.3</v>
      </c>
    </row>
    <row r="401" spans="1:9" ht="30">
      <c r="A401" s="73" t="s">
        <v>171</v>
      </c>
      <c r="B401" s="7" t="s">
        <v>16</v>
      </c>
      <c r="C401" s="7" t="s">
        <v>199</v>
      </c>
      <c r="D401" s="7" t="s">
        <v>202</v>
      </c>
      <c r="E401" s="7" t="s">
        <v>184</v>
      </c>
      <c r="F401" s="8" t="s">
        <v>162</v>
      </c>
      <c r="G401" s="6">
        <f>G402+G405+G408</f>
        <v>8540</v>
      </c>
      <c r="H401" s="6">
        <f>H402+H405+H408</f>
        <v>6143</v>
      </c>
      <c r="I401" s="184">
        <f t="shared" si="20"/>
        <v>71.9</v>
      </c>
    </row>
    <row r="402" spans="1:9" ht="66.75" customHeight="1">
      <c r="A402" s="71" t="s">
        <v>177</v>
      </c>
      <c r="B402" s="7" t="s">
        <v>16</v>
      </c>
      <c r="C402" s="7" t="s">
        <v>199</v>
      </c>
      <c r="D402" s="7" t="s">
        <v>202</v>
      </c>
      <c r="E402" s="7" t="s">
        <v>186</v>
      </c>
      <c r="F402" s="8" t="s">
        <v>162</v>
      </c>
      <c r="G402" s="6">
        <f>G403</f>
        <v>2355</v>
      </c>
      <c r="H402" s="6">
        <f>H403</f>
        <v>1615</v>
      </c>
      <c r="I402" s="184">
        <f t="shared" si="20"/>
        <v>68.6</v>
      </c>
    </row>
    <row r="403" spans="1:9" ht="15">
      <c r="A403" s="71" t="s">
        <v>26</v>
      </c>
      <c r="B403" s="7" t="s">
        <v>16</v>
      </c>
      <c r="C403" s="7" t="s">
        <v>199</v>
      </c>
      <c r="D403" s="7" t="s">
        <v>202</v>
      </c>
      <c r="E403" s="7" t="s">
        <v>187</v>
      </c>
      <c r="F403" s="8" t="s">
        <v>162</v>
      </c>
      <c r="G403" s="6">
        <f>G404</f>
        <v>2355</v>
      </c>
      <c r="H403" s="6">
        <f>H404</f>
        <v>1615</v>
      </c>
      <c r="I403" s="184">
        <f t="shared" si="20"/>
        <v>68.6</v>
      </c>
    </row>
    <row r="404" spans="1:9" ht="30">
      <c r="A404" s="71" t="s">
        <v>176</v>
      </c>
      <c r="B404" s="7" t="s">
        <v>16</v>
      </c>
      <c r="C404" s="7" t="s">
        <v>199</v>
      </c>
      <c r="D404" s="7" t="s">
        <v>202</v>
      </c>
      <c r="E404" s="7" t="s">
        <v>187</v>
      </c>
      <c r="F404" s="8" t="s">
        <v>174</v>
      </c>
      <c r="G404" s="6">
        <v>2355</v>
      </c>
      <c r="H404" s="182">
        <v>1615</v>
      </c>
      <c r="I404" s="184">
        <f t="shared" si="20"/>
        <v>68.6</v>
      </c>
    </row>
    <row r="405" spans="1:9" ht="96.75" customHeight="1">
      <c r="A405" s="73" t="s">
        <v>127</v>
      </c>
      <c r="B405" s="7" t="s">
        <v>16</v>
      </c>
      <c r="C405" s="7" t="s">
        <v>199</v>
      </c>
      <c r="D405" s="7" t="s">
        <v>202</v>
      </c>
      <c r="E405" s="7" t="s">
        <v>214</v>
      </c>
      <c r="F405" s="8" t="s">
        <v>162</v>
      </c>
      <c r="G405" s="6">
        <f>G406</f>
        <v>5665</v>
      </c>
      <c r="H405" s="6">
        <f>H406</f>
        <v>4076</v>
      </c>
      <c r="I405" s="184">
        <f t="shared" si="20"/>
        <v>72</v>
      </c>
    </row>
    <row r="406" spans="1:9" ht="30">
      <c r="A406" s="73" t="s">
        <v>51</v>
      </c>
      <c r="B406" s="7" t="s">
        <v>16</v>
      </c>
      <c r="C406" s="7" t="s">
        <v>199</v>
      </c>
      <c r="D406" s="7" t="s">
        <v>202</v>
      </c>
      <c r="E406" s="7" t="s">
        <v>214</v>
      </c>
      <c r="F406" s="8" t="s">
        <v>162</v>
      </c>
      <c r="G406" s="6">
        <f>G407</f>
        <v>5665</v>
      </c>
      <c r="H406" s="6">
        <f>H407</f>
        <v>4076</v>
      </c>
      <c r="I406" s="184">
        <f t="shared" si="20"/>
        <v>72</v>
      </c>
    </row>
    <row r="407" spans="1:9" ht="29.25" customHeight="1">
      <c r="A407" s="73" t="s">
        <v>215</v>
      </c>
      <c r="B407" s="7" t="s">
        <v>16</v>
      </c>
      <c r="C407" s="7" t="s">
        <v>199</v>
      </c>
      <c r="D407" s="7" t="s">
        <v>202</v>
      </c>
      <c r="E407" s="7" t="s">
        <v>214</v>
      </c>
      <c r="F407" s="8" t="s">
        <v>6</v>
      </c>
      <c r="G407" s="6">
        <v>5665</v>
      </c>
      <c r="H407" s="182">
        <v>4076</v>
      </c>
      <c r="I407" s="184">
        <f t="shared" si="20"/>
        <v>72</v>
      </c>
    </row>
    <row r="408" spans="1:9" ht="30">
      <c r="A408" s="73" t="s">
        <v>392</v>
      </c>
      <c r="B408" s="7" t="s">
        <v>16</v>
      </c>
      <c r="C408" s="7" t="s">
        <v>199</v>
      </c>
      <c r="D408" s="7" t="s">
        <v>202</v>
      </c>
      <c r="E408" s="7" t="s">
        <v>138</v>
      </c>
      <c r="F408" s="8" t="s">
        <v>162</v>
      </c>
      <c r="G408" s="6">
        <f>G409+G411+G413</f>
        <v>520</v>
      </c>
      <c r="H408" s="6">
        <f>H409+H411+H413</f>
        <v>452</v>
      </c>
      <c r="I408" s="184">
        <f t="shared" si="20"/>
        <v>86.9</v>
      </c>
    </row>
    <row r="409" spans="1:9" ht="30">
      <c r="A409" s="73" t="s">
        <v>396</v>
      </c>
      <c r="B409" s="7" t="s">
        <v>16</v>
      </c>
      <c r="C409" s="7" t="s">
        <v>199</v>
      </c>
      <c r="D409" s="7" t="s">
        <v>202</v>
      </c>
      <c r="E409" s="7" t="s">
        <v>319</v>
      </c>
      <c r="F409" s="8" t="s">
        <v>162</v>
      </c>
      <c r="G409" s="6">
        <f>G410</f>
        <v>200</v>
      </c>
      <c r="H409" s="6">
        <f>H410</f>
        <v>132</v>
      </c>
      <c r="I409" s="184">
        <f t="shared" si="20"/>
        <v>66</v>
      </c>
    </row>
    <row r="410" spans="1:9" ht="30">
      <c r="A410" s="78" t="s">
        <v>176</v>
      </c>
      <c r="B410" s="7" t="s">
        <v>16</v>
      </c>
      <c r="C410" s="7" t="s">
        <v>199</v>
      </c>
      <c r="D410" s="7" t="s">
        <v>202</v>
      </c>
      <c r="E410" s="7" t="s">
        <v>319</v>
      </c>
      <c r="F410" s="8" t="s">
        <v>174</v>
      </c>
      <c r="G410" s="6">
        <v>200</v>
      </c>
      <c r="H410" s="182">
        <v>132</v>
      </c>
      <c r="I410" s="184">
        <f t="shared" si="20"/>
        <v>66</v>
      </c>
    </row>
    <row r="411" spans="1:9" ht="78" customHeight="1">
      <c r="A411" s="73" t="s">
        <v>397</v>
      </c>
      <c r="B411" s="7" t="s">
        <v>16</v>
      </c>
      <c r="C411" s="7" t="s">
        <v>199</v>
      </c>
      <c r="D411" s="7" t="s">
        <v>202</v>
      </c>
      <c r="E411" s="7" t="s">
        <v>320</v>
      </c>
      <c r="F411" s="8" t="s">
        <v>162</v>
      </c>
      <c r="G411" s="6">
        <f>G412</f>
        <v>200</v>
      </c>
      <c r="H411" s="6">
        <f>H412</f>
        <v>200</v>
      </c>
      <c r="I411" s="184">
        <f t="shared" si="20"/>
        <v>100</v>
      </c>
    </row>
    <row r="412" spans="1:9" ht="30">
      <c r="A412" s="78" t="s">
        <v>176</v>
      </c>
      <c r="B412" s="7" t="s">
        <v>16</v>
      </c>
      <c r="C412" s="7" t="s">
        <v>199</v>
      </c>
      <c r="D412" s="7" t="s">
        <v>202</v>
      </c>
      <c r="E412" s="7" t="s">
        <v>320</v>
      </c>
      <c r="F412" s="8" t="s">
        <v>174</v>
      </c>
      <c r="G412" s="6">
        <v>200</v>
      </c>
      <c r="H412" s="182">
        <v>200</v>
      </c>
      <c r="I412" s="184">
        <f t="shared" si="20"/>
        <v>100</v>
      </c>
    </row>
    <row r="413" spans="1:9" ht="33.75" customHeight="1">
      <c r="A413" s="73" t="s">
        <v>398</v>
      </c>
      <c r="B413" s="7" t="s">
        <v>16</v>
      </c>
      <c r="C413" s="7" t="s">
        <v>199</v>
      </c>
      <c r="D413" s="7" t="s">
        <v>202</v>
      </c>
      <c r="E413" s="7" t="s">
        <v>321</v>
      </c>
      <c r="F413" s="8" t="s">
        <v>162</v>
      </c>
      <c r="G413" s="6">
        <f>G414</f>
        <v>120</v>
      </c>
      <c r="H413" s="6">
        <f>H414</f>
        <v>120</v>
      </c>
      <c r="I413" s="184">
        <f t="shared" si="20"/>
        <v>100</v>
      </c>
    </row>
    <row r="414" spans="1:9" ht="30">
      <c r="A414" s="78" t="s">
        <v>176</v>
      </c>
      <c r="B414" s="7" t="s">
        <v>16</v>
      </c>
      <c r="C414" s="7" t="s">
        <v>199</v>
      </c>
      <c r="D414" s="7" t="s">
        <v>202</v>
      </c>
      <c r="E414" s="7" t="s">
        <v>321</v>
      </c>
      <c r="F414" s="8" t="s">
        <v>174</v>
      </c>
      <c r="G414" s="6">
        <v>120</v>
      </c>
      <c r="H414" s="182">
        <v>120</v>
      </c>
      <c r="I414" s="184">
        <f t="shared" si="20"/>
        <v>100</v>
      </c>
    </row>
    <row r="415" spans="1:9" ht="15">
      <c r="A415" s="88" t="s">
        <v>21</v>
      </c>
      <c r="B415" s="4"/>
      <c r="C415" s="4"/>
      <c r="D415" s="53"/>
      <c r="E415" s="53"/>
      <c r="F415" s="17"/>
      <c r="G415" s="18">
        <f>G9+G19+G127+G147+G255+G265+G347+G379+G170+G246+G162</f>
        <v>941598</v>
      </c>
      <c r="H415" s="18">
        <f>H9+H19+H127+H147+H255+H265+H347+H379+H170+H246+H162</f>
        <v>603634</v>
      </c>
      <c r="I415" s="183">
        <f t="shared" si="20"/>
        <v>64.1</v>
      </c>
    </row>
    <row r="417" ht="15">
      <c r="G417" s="29"/>
    </row>
    <row r="418" ht="15">
      <c r="G418" s="29"/>
    </row>
  </sheetData>
  <sheetProtection/>
  <mergeCells count="3">
    <mergeCell ref="D1:G1"/>
    <mergeCell ref="A3:I3"/>
    <mergeCell ref="A4:I4"/>
  </mergeCells>
  <printOptions/>
  <pageMargins left="0.5905511811023623" right="0.3937007874015748" top="0.5905511811023623" bottom="0.3937007874015748" header="0.31496062992125984" footer="0.5118110236220472"/>
  <pageSetup horizontalDpi="600" verticalDpi="600" orientation="portrait" paperSize="9" scale="7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="170" zoomScaleNormal="170" zoomScalePageLayoutView="0" workbookViewId="0" topLeftCell="A1">
      <selection activeCell="A1" sqref="A1:D4"/>
    </sheetView>
  </sheetViews>
  <sheetFormatPr defaultColWidth="9.00390625" defaultRowHeight="12.75"/>
  <cols>
    <col min="1" max="1" width="24.25390625" style="294" customWidth="1"/>
    <col min="2" max="2" width="44.375" style="294" customWidth="1"/>
    <col min="3" max="3" width="10.625" style="294" customWidth="1"/>
    <col min="4" max="4" width="11.375" style="294" customWidth="1"/>
    <col min="5" max="16384" width="9.125" style="294" customWidth="1"/>
  </cols>
  <sheetData>
    <row r="1" spans="2:4" ht="15">
      <c r="B1" s="321"/>
      <c r="C1" s="317"/>
      <c r="D1" s="317"/>
    </row>
    <row r="2" spans="1:4" ht="15">
      <c r="A2" s="317"/>
      <c r="B2" s="320"/>
      <c r="C2" s="317"/>
      <c r="D2" s="317"/>
    </row>
    <row r="3" spans="1:4" ht="15">
      <c r="A3" s="319" t="s">
        <v>678</v>
      </c>
      <c r="B3" s="319"/>
      <c r="C3" s="319"/>
      <c r="D3" s="319"/>
    </row>
    <row r="4" spans="1:4" ht="15">
      <c r="A4" s="318"/>
      <c r="B4" s="318"/>
      <c r="C4" s="318"/>
      <c r="D4" s="318"/>
    </row>
    <row r="5" spans="1:4" ht="15">
      <c r="A5" s="317"/>
      <c r="B5" s="317"/>
      <c r="C5" s="317"/>
      <c r="D5" s="316" t="s">
        <v>677</v>
      </c>
    </row>
    <row r="6" spans="1:4" ht="38.25">
      <c r="A6" s="313"/>
      <c r="B6" s="315" t="s">
        <v>0</v>
      </c>
      <c r="C6" s="314" t="s">
        <v>676</v>
      </c>
      <c r="D6" s="314" t="s">
        <v>675</v>
      </c>
    </row>
    <row r="7" spans="1:4" ht="15">
      <c r="A7" s="313"/>
      <c r="B7" s="312"/>
      <c r="C7" s="311"/>
      <c r="D7" s="310"/>
    </row>
    <row r="8" spans="1:4" ht="31.5">
      <c r="A8" s="306" t="s">
        <v>674</v>
      </c>
      <c r="B8" s="305" t="s">
        <v>673</v>
      </c>
      <c r="C8" s="300">
        <f>C9+C12</f>
        <v>49818</v>
      </c>
      <c r="D8" s="300">
        <f>D9+D12</f>
        <v>6240</v>
      </c>
    </row>
    <row r="9" spans="1:4" ht="33" customHeight="1">
      <c r="A9" s="302" t="s">
        <v>672</v>
      </c>
      <c r="B9" s="304" t="s">
        <v>671</v>
      </c>
      <c r="C9" s="303">
        <f>C10</f>
        <v>59818</v>
      </c>
      <c r="D9" s="303">
        <f>D10</f>
        <v>10000</v>
      </c>
    </row>
    <row r="10" spans="1:4" ht="46.5" customHeight="1">
      <c r="A10" s="302" t="s">
        <v>670</v>
      </c>
      <c r="B10" s="304" t="s">
        <v>669</v>
      </c>
      <c r="C10" s="303">
        <v>59818</v>
      </c>
      <c r="D10" s="303">
        <v>10000</v>
      </c>
    </row>
    <row r="11" spans="1:4" ht="46.5" customHeight="1">
      <c r="A11" s="302" t="s">
        <v>668</v>
      </c>
      <c r="B11" s="304" t="s">
        <v>667</v>
      </c>
      <c r="C11" s="303">
        <v>-10000</v>
      </c>
      <c r="D11" s="303">
        <v>-10000</v>
      </c>
    </row>
    <row r="12" spans="1:4" ht="46.5" customHeight="1">
      <c r="A12" s="302" t="s">
        <v>666</v>
      </c>
      <c r="B12" s="304" t="s">
        <v>665</v>
      </c>
      <c r="C12" s="303">
        <v>-10000</v>
      </c>
      <c r="D12" s="303">
        <v>-3760</v>
      </c>
    </row>
    <row r="13" spans="1:4" ht="31.5" customHeight="1">
      <c r="A13" s="309" t="s">
        <v>664</v>
      </c>
      <c r="B13" s="305" t="s">
        <v>663</v>
      </c>
      <c r="C13" s="300">
        <f>C14</f>
        <v>-10146</v>
      </c>
      <c r="D13" s="300">
        <f>D14</f>
        <v>-10000</v>
      </c>
    </row>
    <row r="14" spans="1:4" ht="62.25" customHeight="1">
      <c r="A14" s="302" t="s">
        <v>662</v>
      </c>
      <c r="B14" s="308" t="s">
        <v>661</v>
      </c>
      <c r="C14" s="307">
        <f>C15</f>
        <v>-10146</v>
      </c>
      <c r="D14" s="307">
        <f>D15</f>
        <v>-10000</v>
      </c>
    </row>
    <row r="15" spans="1:4" ht="67.5" customHeight="1">
      <c r="A15" s="302" t="s">
        <v>660</v>
      </c>
      <c r="B15" s="308" t="s">
        <v>659</v>
      </c>
      <c r="C15" s="307">
        <v>-10146</v>
      </c>
      <c r="D15" s="307">
        <v>-10000</v>
      </c>
    </row>
    <row r="16" spans="1:4" ht="31.5" customHeight="1">
      <c r="A16" s="306" t="s">
        <v>658</v>
      </c>
      <c r="B16" s="305" t="s">
        <v>657</v>
      </c>
      <c r="C16" s="300">
        <f>C21+C17</f>
        <v>15151</v>
      </c>
      <c r="D16" s="300">
        <v>-47588</v>
      </c>
    </row>
    <row r="17" spans="1:4" ht="18" customHeight="1">
      <c r="A17" s="306" t="s">
        <v>649</v>
      </c>
      <c r="B17" s="305" t="s">
        <v>656</v>
      </c>
      <c r="C17" s="300">
        <f>C18</f>
        <v>-946593</v>
      </c>
      <c r="D17" s="300">
        <f>D18</f>
        <v>-688514</v>
      </c>
    </row>
    <row r="18" spans="1:4" ht="30" customHeight="1">
      <c r="A18" s="302" t="s">
        <v>655</v>
      </c>
      <c r="B18" s="304" t="s">
        <v>654</v>
      </c>
      <c r="C18" s="303">
        <f>C19</f>
        <v>-946593</v>
      </c>
      <c r="D18" s="303">
        <f>D19</f>
        <v>-688514</v>
      </c>
    </row>
    <row r="19" spans="1:4" ht="31.5">
      <c r="A19" s="302" t="s">
        <v>653</v>
      </c>
      <c r="B19" s="304" t="s">
        <v>652</v>
      </c>
      <c r="C19" s="303">
        <f>C20</f>
        <v>-946593</v>
      </c>
      <c r="D19" s="303">
        <f>D20</f>
        <v>-688514</v>
      </c>
    </row>
    <row r="20" spans="1:4" ht="33" customHeight="1">
      <c r="A20" s="302" t="s">
        <v>651</v>
      </c>
      <c r="B20" s="304" t="s">
        <v>650</v>
      </c>
      <c r="C20" s="303">
        <v>-946593</v>
      </c>
      <c r="D20" s="303">
        <v>-688514</v>
      </c>
    </row>
    <row r="21" spans="1:4" ht="20.25" customHeight="1">
      <c r="A21" s="306" t="s">
        <v>649</v>
      </c>
      <c r="B21" s="305" t="s">
        <v>648</v>
      </c>
      <c r="C21" s="300">
        <f>C22</f>
        <v>961744</v>
      </c>
      <c r="D21" s="300">
        <f>D22</f>
        <v>640926</v>
      </c>
    </row>
    <row r="22" spans="1:4" ht="31.5">
      <c r="A22" s="302" t="s">
        <v>647</v>
      </c>
      <c r="B22" s="304" t="s">
        <v>646</v>
      </c>
      <c r="C22" s="303">
        <f>C23</f>
        <v>961744</v>
      </c>
      <c r="D22" s="303">
        <f>D23</f>
        <v>640926</v>
      </c>
    </row>
    <row r="23" spans="1:4" ht="31.5">
      <c r="A23" s="302" t="s">
        <v>645</v>
      </c>
      <c r="B23" s="304" t="s">
        <v>644</v>
      </c>
      <c r="C23" s="303">
        <f>C24</f>
        <v>961744</v>
      </c>
      <c r="D23" s="303">
        <f>D24</f>
        <v>640926</v>
      </c>
    </row>
    <row r="24" spans="1:4" ht="32.25" customHeight="1">
      <c r="A24" s="302" t="s">
        <v>643</v>
      </c>
      <c r="B24" s="304" t="s">
        <v>642</v>
      </c>
      <c r="C24" s="303">
        <v>961744</v>
      </c>
      <c r="D24" s="303">
        <v>640926</v>
      </c>
    </row>
    <row r="25" spans="1:4" ht="32.25" customHeight="1">
      <c r="A25" s="302"/>
      <c r="B25" s="301" t="s">
        <v>641</v>
      </c>
      <c r="C25" s="300">
        <f>C8+C16+C13</f>
        <v>54823</v>
      </c>
      <c r="D25" s="300">
        <v>-51348</v>
      </c>
    </row>
    <row r="26" spans="1:4" ht="15.75">
      <c r="A26" s="299"/>
      <c r="B26" s="299"/>
      <c r="C26" s="298"/>
      <c r="D26" s="298"/>
    </row>
    <row r="27" spans="1:2" ht="15.75">
      <c r="A27" s="297"/>
      <c r="B27" s="297"/>
    </row>
    <row r="28" spans="1:2" ht="15.75">
      <c r="A28" s="297"/>
      <c r="B28" s="297"/>
    </row>
    <row r="29" spans="1:2" ht="15.75">
      <c r="A29" s="297"/>
      <c r="B29" s="297"/>
    </row>
    <row r="30" spans="1:2" ht="15.75">
      <c r="A30" s="297"/>
      <c r="B30" s="297"/>
    </row>
    <row r="31" spans="1:2" ht="15.75">
      <c r="A31" s="297"/>
      <c r="B31" s="297"/>
    </row>
    <row r="32" spans="1:2" ht="15.75">
      <c r="A32" s="297"/>
      <c r="B32" s="297"/>
    </row>
    <row r="33" spans="1:2" ht="15.75">
      <c r="A33" s="297"/>
      <c r="B33" s="297"/>
    </row>
    <row r="34" spans="1:2" ht="15.75">
      <c r="A34" s="297"/>
      <c r="B34" s="297"/>
    </row>
    <row r="35" spans="1:2" ht="15.75">
      <c r="A35" s="297"/>
      <c r="B35" s="297"/>
    </row>
    <row r="36" spans="1:2" ht="15.75">
      <c r="A36" s="297"/>
      <c r="B36" s="297"/>
    </row>
    <row r="37" spans="1:2" ht="15.75">
      <c r="A37" s="297"/>
      <c r="B37" s="297"/>
    </row>
    <row r="38" spans="1:2" ht="15.75">
      <c r="A38" s="297"/>
      <c r="B38" s="297"/>
    </row>
    <row r="39" spans="1:2" ht="15.75">
      <c r="A39" s="296"/>
      <c r="B39" s="296"/>
    </row>
    <row r="40" spans="1:2" ht="15.75">
      <c r="A40" s="296"/>
      <c r="B40" s="296"/>
    </row>
    <row r="41" spans="1:2" ht="15.75">
      <c r="A41" s="296"/>
      <c r="B41" s="296"/>
    </row>
    <row r="42" spans="1:2" ht="15.75">
      <c r="A42" s="296"/>
      <c r="B42" s="296"/>
    </row>
    <row r="43" spans="1:2" ht="15.75">
      <c r="A43" s="296"/>
      <c r="B43" s="296"/>
    </row>
    <row r="44" spans="1:2" ht="15.75">
      <c r="A44" s="296"/>
      <c r="B44" s="296"/>
    </row>
    <row r="45" spans="1:2" ht="15">
      <c r="A45" s="295"/>
      <c r="B45" s="295"/>
    </row>
  </sheetData>
  <sheetProtection/>
  <mergeCells count="1">
    <mergeCell ref="A3:D3"/>
  </mergeCells>
  <printOptions/>
  <pageMargins left="1.1023622047244095" right="0.7086614173228347" top="0.35433070866141736" bottom="0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55"/>
  <sheetViews>
    <sheetView zoomScalePageLayoutView="0" workbookViewId="0" topLeftCell="C1">
      <selection activeCell="E22" sqref="E22"/>
    </sheetView>
  </sheetViews>
  <sheetFormatPr defaultColWidth="9.00390625" defaultRowHeight="12.75"/>
  <cols>
    <col min="1" max="1" width="0.2421875" style="1" customWidth="1"/>
    <col min="2" max="2" width="9.125" style="1" customWidth="1"/>
    <col min="3" max="3" width="83.875" style="1" customWidth="1"/>
    <col min="4" max="4" width="14.125" style="1" customWidth="1"/>
    <col min="5" max="5" width="15.625" style="1" customWidth="1"/>
    <col min="6" max="6" width="10.875" style="1" customWidth="1"/>
    <col min="7" max="16384" width="9.125" style="1" customWidth="1"/>
  </cols>
  <sheetData>
    <row r="5" spans="2:5" ht="16.5">
      <c r="B5" s="353"/>
      <c r="C5" s="352" t="s">
        <v>748</v>
      </c>
      <c r="D5" s="352"/>
      <c r="E5" s="352"/>
    </row>
    <row r="6" spans="2:5" ht="13.5" customHeight="1">
      <c r="B6" s="353"/>
      <c r="C6" s="352" t="s">
        <v>747</v>
      </c>
      <c r="D6" s="352"/>
      <c r="E6" s="352"/>
    </row>
    <row r="7" spans="2:5" ht="16.5">
      <c r="B7" s="352" t="s">
        <v>746</v>
      </c>
      <c r="C7" s="352"/>
      <c r="D7" s="352"/>
      <c r="E7" s="352"/>
    </row>
    <row r="8" spans="2:5" ht="16.5">
      <c r="B8" s="351"/>
      <c r="C8" s="351"/>
      <c r="D8" s="351"/>
      <c r="E8" s="351"/>
    </row>
    <row r="9" spans="1:6" ht="16.5">
      <c r="A9" s="57"/>
      <c r="C9" s="350"/>
      <c r="D9" s="349"/>
      <c r="F9" s="349" t="s">
        <v>677</v>
      </c>
    </row>
    <row r="10" spans="1:6" ht="75">
      <c r="A10" s="57"/>
      <c r="B10" s="348" t="s">
        <v>745</v>
      </c>
      <c r="C10" s="348" t="s">
        <v>744</v>
      </c>
      <c r="D10" s="347" t="s">
        <v>743</v>
      </c>
      <c r="E10" s="346" t="s">
        <v>742</v>
      </c>
      <c r="F10" s="346" t="s">
        <v>633</v>
      </c>
    </row>
    <row r="11" spans="2:6" ht="16.5">
      <c r="B11" s="345" t="s">
        <v>741</v>
      </c>
      <c r="C11" s="344"/>
      <c r="D11" s="343"/>
      <c r="E11" s="342"/>
      <c r="F11" s="342"/>
    </row>
    <row r="12" spans="2:10" ht="20.25" customHeight="1">
      <c r="B12" s="326" t="s">
        <v>740</v>
      </c>
      <c r="C12" s="330" t="s">
        <v>739</v>
      </c>
      <c r="D12" s="331">
        <v>200</v>
      </c>
      <c r="E12" s="331">
        <v>132</v>
      </c>
      <c r="F12" s="328">
        <f>E12/D12*100</f>
        <v>66</v>
      </c>
      <c r="G12" s="341"/>
      <c r="H12" s="341"/>
      <c r="I12" s="341"/>
      <c r="J12" s="341"/>
    </row>
    <row r="13" spans="2:6" ht="35.25" customHeight="1">
      <c r="B13" s="326" t="s">
        <v>738</v>
      </c>
      <c r="C13" s="335" t="s">
        <v>737</v>
      </c>
      <c r="D13" s="331">
        <v>200</v>
      </c>
      <c r="E13" s="331">
        <v>200</v>
      </c>
      <c r="F13" s="328">
        <f>E13/D13*100</f>
        <v>100</v>
      </c>
    </row>
    <row r="14" spans="2:6" ht="19.5" customHeight="1">
      <c r="B14" s="326" t="s">
        <v>736</v>
      </c>
      <c r="C14" s="330" t="s">
        <v>735</v>
      </c>
      <c r="D14" s="331">
        <v>120</v>
      </c>
      <c r="E14" s="331">
        <v>120</v>
      </c>
      <c r="F14" s="328">
        <f>E14/D14*100</f>
        <v>100</v>
      </c>
    </row>
    <row r="15" spans="2:6" ht="16.5">
      <c r="B15" s="326"/>
      <c r="C15" s="327" t="s">
        <v>734</v>
      </c>
      <c r="D15" s="327">
        <f>D12+D13+D14</f>
        <v>520</v>
      </c>
      <c r="E15" s="327">
        <f>E12+E13+E14</f>
        <v>452</v>
      </c>
      <c r="F15" s="324">
        <f>E15/D15*100</f>
        <v>86.9</v>
      </c>
    </row>
    <row r="16" spans="2:6" ht="14.25" customHeight="1">
      <c r="B16" s="326"/>
      <c r="C16" s="340" t="s">
        <v>733</v>
      </c>
      <c r="D16" s="331"/>
      <c r="E16" s="331"/>
      <c r="F16" s="329"/>
    </row>
    <row r="17" spans="2:6" ht="17.25" customHeight="1">
      <c r="B17" s="326" t="s">
        <v>732</v>
      </c>
      <c r="C17" s="330" t="s">
        <v>731</v>
      </c>
      <c r="D17" s="331">
        <v>12387</v>
      </c>
      <c r="E17" s="331">
        <v>1324</v>
      </c>
      <c r="F17" s="328">
        <f>E17/D17*100</f>
        <v>10.7</v>
      </c>
    </row>
    <row r="18" spans="2:6" ht="14.25" customHeight="1">
      <c r="B18" s="326"/>
      <c r="C18" s="327" t="s">
        <v>730</v>
      </c>
      <c r="D18" s="327">
        <f>D17</f>
        <v>12387</v>
      </c>
      <c r="E18" s="327">
        <f>E17</f>
        <v>1324</v>
      </c>
      <c r="F18" s="324">
        <f>E18/D18*100</f>
        <v>10.7</v>
      </c>
    </row>
    <row r="19" spans="2:6" ht="16.5" customHeight="1">
      <c r="B19" s="326"/>
      <c r="C19" s="339" t="s">
        <v>729</v>
      </c>
      <c r="D19" s="331"/>
      <c r="E19" s="331"/>
      <c r="F19" s="328"/>
    </row>
    <row r="20" spans="2:6" ht="16.5">
      <c r="B20" s="326" t="s">
        <v>728</v>
      </c>
      <c r="C20" s="330" t="s">
        <v>727</v>
      </c>
      <c r="D20" s="331">
        <v>402</v>
      </c>
      <c r="E20" s="331">
        <v>287</v>
      </c>
      <c r="F20" s="328">
        <f>E20/D20*100</f>
        <v>71.4</v>
      </c>
    </row>
    <row r="21" spans="2:6" ht="16.5" customHeight="1" hidden="1">
      <c r="B21" s="326" t="s">
        <v>726</v>
      </c>
      <c r="C21" s="330" t="s">
        <v>725</v>
      </c>
      <c r="D21" s="331"/>
      <c r="E21" s="331"/>
      <c r="F21" s="328" t="e">
        <f>E21/D21*100</f>
        <v>#DIV/0!</v>
      </c>
    </row>
    <row r="22" spans="2:6" ht="32.25" customHeight="1">
      <c r="B22" s="326" t="s">
        <v>724</v>
      </c>
      <c r="C22" s="330" t="s">
        <v>723</v>
      </c>
      <c r="D22" s="331">
        <v>683</v>
      </c>
      <c r="E22" s="331">
        <v>675</v>
      </c>
      <c r="F22" s="328">
        <f>E22/D22*100</f>
        <v>98.8</v>
      </c>
    </row>
    <row r="23" spans="2:6" ht="15.75" customHeight="1">
      <c r="B23" s="326" t="s">
        <v>722</v>
      </c>
      <c r="C23" s="330" t="s">
        <v>721</v>
      </c>
      <c r="D23" s="331">
        <v>2500</v>
      </c>
      <c r="E23" s="331">
        <v>1180</v>
      </c>
      <c r="F23" s="328">
        <f>E23/D23*100</f>
        <v>47.2</v>
      </c>
    </row>
    <row r="24" spans="2:6" ht="13.5" customHeight="1">
      <c r="B24" s="326" t="s">
        <v>720</v>
      </c>
      <c r="C24" s="330" t="s">
        <v>719</v>
      </c>
      <c r="D24" s="331">
        <v>1982</v>
      </c>
      <c r="E24" s="331">
        <v>1355</v>
      </c>
      <c r="F24" s="328">
        <f>E24/D24*100</f>
        <v>68.4</v>
      </c>
    </row>
    <row r="25" spans="2:6" ht="16.5">
      <c r="B25" s="326" t="s">
        <v>718</v>
      </c>
      <c r="C25" s="330" t="s">
        <v>717</v>
      </c>
      <c r="D25" s="331">
        <v>750</v>
      </c>
      <c r="E25" s="331">
        <v>484</v>
      </c>
      <c r="F25" s="328">
        <f>E25/D25*100</f>
        <v>64.5</v>
      </c>
    </row>
    <row r="26" spans="2:6" ht="16.5" customHeight="1">
      <c r="B26" s="326" t="s">
        <v>716</v>
      </c>
      <c r="C26" s="330" t="s">
        <v>715</v>
      </c>
      <c r="D26" s="329">
        <v>1198</v>
      </c>
      <c r="E26" s="331">
        <v>153</v>
      </c>
      <c r="F26" s="328">
        <f>E26/D26*100</f>
        <v>12.8</v>
      </c>
    </row>
    <row r="27" spans="2:6" ht="34.5" customHeight="1">
      <c r="B27" s="326" t="s">
        <v>714</v>
      </c>
      <c r="C27" s="330" t="s">
        <v>694</v>
      </c>
      <c r="D27" s="332">
        <v>84</v>
      </c>
      <c r="E27" s="331">
        <v>84</v>
      </c>
      <c r="F27" s="328">
        <f>E27/D27*100</f>
        <v>100</v>
      </c>
    </row>
    <row r="28" spans="2:6" ht="15" customHeight="1">
      <c r="B28" s="326"/>
      <c r="C28" s="327" t="s">
        <v>713</v>
      </c>
      <c r="D28" s="327">
        <f>D22+D23+D24+D25+D26+D20+D27</f>
        <v>7599</v>
      </c>
      <c r="E28" s="327">
        <f>E22+E23+E24+E25+E26+E20+E27</f>
        <v>4218</v>
      </c>
      <c r="F28" s="328">
        <f>E28/D28*100</f>
        <v>55.5</v>
      </c>
    </row>
    <row r="29" spans="2:6" ht="17.25" customHeight="1">
      <c r="B29" s="326"/>
      <c r="C29" s="338" t="s">
        <v>712</v>
      </c>
      <c r="D29" s="331"/>
      <c r="E29" s="331"/>
      <c r="F29" s="328"/>
    </row>
    <row r="30" spans="2:6" ht="14.25" customHeight="1">
      <c r="B30" s="337" t="s">
        <v>711</v>
      </c>
      <c r="C30" s="335" t="s">
        <v>710</v>
      </c>
      <c r="D30" s="331">
        <v>380</v>
      </c>
      <c r="E30" s="331">
        <v>380</v>
      </c>
      <c r="F30" s="328">
        <f>E30/D30*100</f>
        <v>100</v>
      </c>
    </row>
    <row r="31" spans="2:6" ht="31.5" customHeight="1">
      <c r="B31" s="326" t="s">
        <v>709</v>
      </c>
      <c r="C31" s="335" t="s">
        <v>708</v>
      </c>
      <c r="D31" s="329">
        <v>4006</v>
      </c>
      <c r="E31" s="331">
        <v>3002</v>
      </c>
      <c r="F31" s="328">
        <f>E31/D31*100</f>
        <v>74.9</v>
      </c>
    </row>
    <row r="32" spans="2:6" ht="16.5">
      <c r="B32" s="336" t="s">
        <v>707</v>
      </c>
      <c r="C32" s="335" t="s">
        <v>706</v>
      </c>
      <c r="D32" s="331">
        <v>1050</v>
      </c>
      <c r="E32" s="331">
        <v>663</v>
      </c>
      <c r="F32" s="328">
        <f>E32/D32*100</f>
        <v>63.1</v>
      </c>
    </row>
    <row r="33" spans="2:6" ht="18.75" customHeight="1">
      <c r="B33" s="336" t="s">
        <v>705</v>
      </c>
      <c r="C33" s="335" t="s">
        <v>704</v>
      </c>
      <c r="D33" s="331">
        <v>330</v>
      </c>
      <c r="E33" s="331">
        <v>330</v>
      </c>
      <c r="F33" s="328">
        <f>E33/D33*100</f>
        <v>100</v>
      </c>
    </row>
    <row r="34" spans="2:6" ht="33.75" customHeight="1">
      <c r="B34" s="334" t="s">
        <v>703</v>
      </c>
      <c r="C34" s="335" t="s">
        <v>702</v>
      </c>
      <c r="D34" s="329">
        <v>1100</v>
      </c>
      <c r="E34" s="331">
        <v>25</v>
      </c>
      <c r="F34" s="328">
        <f>E34/D34*100</f>
        <v>2.3</v>
      </c>
    </row>
    <row r="35" spans="2:6" ht="33.75" customHeight="1">
      <c r="B35" s="334" t="s">
        <v>701</v>
      </c>
      <c r="C35" s="335" t="s">
        <v>700</v>
      </c>
      <c r="D35" s="329">
        <v>9088</v>
      </c>
      <c r="E35" s="331">
        <v>3372</v>
      </c>
      <c r="F35" s="328">
        <f>E35/D35*100</f>
        <v>37.1</v>
      </c>
    </row>
    <row r="36" spans="2:6" ht="33.75" customHeight="1">
      <c r="B36" s="334" t="s">
        <v>699</v>
      </c>
      <c r="C36" s="330" t="s">
        <v>698</v>
      </c>
      <c r="D36" s="329">
        <v>162</v>
      </c>
      <c r="E36" s="331">
        <v>0</v>
      </c>
      <c r="F36" s="328">
        <f>E36/D36*100</f>
        <v>0</v>
      </c>
    </row>
    <row r="37" spans="2:6" ht="16.5">
      <c r="B37" s="326"/>
      <c r="C37" s="327" t="s">
        <v>697</v>
      </c>
      <c r="D37" s="327">
        <f>D30+D31+D32+D33+D34+D35+D36</f>
        <v>16116</v>
      </c>
      <c r="E37" s="327">
        <f>E30+E31+E32+E33+E34+E35+E36</f>
        <v>7772</v>
      </c>
      <c r="F37" s="324">
        <f>E37/D37*100</f>
        <v>48.2</v>
      </c>
    </row>
    <row r="38" spans="2:6" ht="18.75" customHeight="1">
      <c r="B38" s="326"/>
      <c r="C38" s="333" t="s">
        <v>696</v>
      </c>
      <c r="D38" s="327"/>
      <c r="E38" s="331"/>
      <c r="F38" s="328"/>
    </row>
    <row r="39" spans="2:6" ht="31.5">
      <c r="B39" s="326" t="s">
        <v>695</v>
      </c>
      <c r="C39" s="330" t="s">
        <v>694</v>
      </c>
      <c r="D39" s="332">
        <v>4624</v>
      </c>
      <c r="E39" s="331">
        <v>2398</v>
      </c>
      <c r="F39" s="328">
        <f>E39/D39*100</f>
        <v>51.9</v>
      </c>
    </row>
    <row r="40" spans="2:6" ht="16.5">
      <c r="B40" s="326" t="s">
        <v>693</v>
      </c>
      <c r="C40" s="330" t="s">
        <v>692</v>
      </c>
      <c r="D40" s="332">
        <v>9702</v>
      </c>
      <c r="E40" s="331">
        <v>1101</v>
      </c>
      <c r="F40" s="328">
        <f>E40/D40*100</f>
        <v>11.3</v>
      </c>
    </row>
    <row r="41" spans="2:6" ht="31.5">
      <c r="B41" s="326" t="s">
        <v>691</v>
      </c>
      <c r="C41" s="330" t="s">
        <v>690</v>
      </c>
      <c r="D41" s="332">
        <v>37683</v>
      </c>
      <c r="E41" s="331">
        <v>11465</v>
      </c>
      <c r="F41" s="328">
        <f>E41/D41*100</f>
        <v>30.4</v>
      </c>
    </row>
    <row r="42" spans="2:6" ht="16.5">
      <c r="B42" s="326" t="s">
        <v>689</v>
      </c>
      <c r="C42" s="330" t="s">
        <v>688</v>
      </c>
      <c r="D42" s="329">
        <v>1476</v>
      </c>
      <c r="E42" s="329">
        <v>0</v>
      </c>
      <c r="F42" s="328">
        <f>E42/D42*100</f>
        <v>0</v>
      </c>
    </row>
    <row r="43" spans="2:6" ht="16.5">
      <c r="B43" s="326" t="s">
        <v>687</v>
      </c>
      <c r="C43" s="330" t="s">
        <v>686</v>
      </c>
      <c r="D43" s="329">
        <v>995</v>
      </c>
      <c r="E43" s="329">
        <v>153</v>
      </c>
      <c r="F43" s="328">
        <f>E43/D43*100</f>
        <v>15.4</v>
      </c>
    </row>
    <row r="44" spans="2:6" ht="31.5">
      <c r="B44" s="326" t="s">
        <v>685</v>
      </c>
      <c r="C44" s="330" t="s">
        <v>684</v>
      </c>
      <c r="D44" s="329">
        <v>1733</v>
      </c>
      <c r="E44" s="329">
        <v>1165</v>
      </c>
      <c r="F44" s="328">
        <f>E44/D44*100</f>
        <v>67.2</v>
      </c>
    </row>
    <row r="45" spans="2:6" ht="16.5">
      <c r="B45" s="326" t="s">
        <v>683</v>
      </c>
      <c r="C45" s="330" t="s">
        <v>682</v>
      </c>
      <c r="D45" s="329">
        <v>1517</v>
      </c>
      <c r="E45" s="329">
        <v>881</v>
      </c>
      <c r="F45" s="328">
        <f>E45/D45*100</f>
        <v>58.1</v>
      </c>
    </row>
    <row r="46" spans="2:6" ht="16.5">
      <c r="B46" s="326"/>
      <c r="C46" s="327" t="s">
        <v>681</v>
      </c>
      <c r="D46" s="327">
        <f>D39+D40+D41+D42+D43+D44+D45</f>
        <v>57730</v>
      </c>
      <c r="E46" s="327">
        <f>E39+E40+E41+E42+E43+E44+E45</f>
        <v>17163</v>
      </c>
      <c r="F46" s="324">
        <f>E46/D46*100</f>
        <v>29.7</v>
      </c>
    </row>
    <row r="47" spans="2:6" ht="16.5">
      <c r="B47" s="326"/>
      <c r="C47" s="325" t="s">
        <v>680</v>
      </c>
      <c r="D47" s="325">
        <f>D37+D28+D18+D15+D46</f>
        <v>94352</v>
      </c>
      <c r="E47" s="325">
        <f>E37+E28+E18+E15+E46</f>
        <v>30929</v>
      </c>
      <c r="F47" s="324">
        <f>E47/D47*100</f>
        <v>32.8</v>
      </c>
    </row>
    <row r="48" spans="2:3" ht="16.5">
      <c r="B48" s="323"/>
      <c r="C48" s="322"/>
    </row>
    <row r="55" ht="12.75">
      <c r="C55" s="1" t="s">
        <v>679</v>
      </c>
    </row>
  </sheetData>
  <sheetProtection/>
  <mergeCells count="4">
    <mergeCell ref="B11:D11"/>
    <mergeCell ref="C5:E5"/>
    <mergeCell ref="C6:E6"/>
    <mergeCell ref="B7:E7"/>
  </mergeCells>
  <printOptions/>
  <pageMargins left="0.5118110236220472" right="0.31496062992125984" top="0.15748031496062992" bottom="0.15748031496062992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">
      <selection activeCell="C10" sqref="C10"/>
    </sheetView>
  </sheetViews>
  <sheetFormatPr defaultColWidth="9.00390625" defaultRowHeight="12.75"/>
  <cols>
    <col min="1" max="1" width="6.75390625" style="354" customWidth="1"/>
    <col min="2" max="2" width="33.625" style="354" customWidth="1"/>
    <col min="3" max="3" width="17.625" style="354" customWidth="1"/>
    <col min="4" max="4" width="16.625" style="354" customWidth="1"/>
    <col min="5" max="5" width="15.75390625" style="354" customWidth="1"/>
    <col min="6" max="6" width="9.125" style="354" hidden="1" customWidth="1"/>
    <col min="7" max="7" width="14.25390625" style="354" customWidth="1"/>
    <col min="8" max="16384" width="9.125" style="354" customWidth="1"/>
  </cols>
  <sheetData>
    <row r="1" spans="1:6" ht="3.75" customHeight="1" hidden="1">
      <c r="A1" s="371"/>
      <c r="B1" s="371"/>
      <c r="C1" s="371"/>
      <c r="D1" s="411"/>
      <c r="E1" s="371"/>
      <c r="F1" s="371"/>
    </row>
    <row r="2" spans="1:7" ht="28.5" customHeight="1">
      <c r="A2" s="410" t="s">
        <v>805</v>
      </c>
      <c r="B2" s="410"/>
      <c r="C2" s="410"/>
      <c r="D2" s="410"/>
      <c r="E2" s="410"/>
      <c r="F2" s="410"/>
      <c r="G2" s="410"/>
    </row>
    <row r="3" spans="1:7" ht="14.25" customHeight="1">
      <c r="A3" s="410" t="s">
        <v>804</v>
      </c>
      <c r="B3" s="410"/>
      <c r="C3" s="410"/>
      <c r="D3" s="410"/>
      <c r="E3" s="410"/>
      <c r="F3" s="410"/>
      <c r="G3" s="410"/>
    </row>
    <row r="4" spans="1:7" ht="13.5" customHeight="1">
      <c r="A4" s="410" t="s">
        <v>803</v>
      </c>
      <c r="B4" s="410"/>
      <c r="C4" s="410"/>
      <c r="D4" s="410"/>
      <c r="E4" s="410"/>
      <c r="F4" s="410"/>
      <c r="G4" s="410"/>
    </row>
    <row r="5" spans="1:7" ht="26.25" customHeight="1">
      <c r="A5" s="409"/>
      <c r="B5" s="409"/>
      <c r="C5" s="409"/>
      <c r="D5" s="409"/>
      <c r="E5" s="408"/>
      <c r="F5" s="371"/>
      <c r="G5" s="408" t="s">
        <v>677</v>
      </c>
    </row>
    <row r="6" spans="1:7" ht="165" customHeight="1">
      <c r="A6" s="372" t="s">
        <v>745</v>
      </c>
      <c r="B6" s="372" t="s">
        <v>802</v>
      </c>
      <c r="C6" s="372" t="s">
        <v>801</v>
      </c>
      <c r="D6" s="372" t="s">
        <v>800</v>
      </c>
      <c r="E6" s="407" t="s">
        <v>799</v>
      </c>
      <c r="F6" s="407" t="s">
        <v>798</v>
      </c>
      <c r="G6" s="406" t="s">
        <v>797</v>
      </c>
    </row>
    <row r="7" spans="1:7" ht="17.25" customHeight="1">
      <c r="A7" s="372">
        <v>1</v>
      </c>
      <c r="B7" s="372">
        <f>A7+1</f>
        <v>2</v>
      </c>
      <c r="C7" s="372">
        <v>3</v>
      </c>
      <c r="D7" s="372">
        <v>4</v>
      </c>
      <c r="E7" s="372">
        <v>5</v>
      </c>
      <c r="F7" s="405"/>
      <c r="G7" s="404">
        <v>6</v>
      </c>
    </row>
    <row r="8" spans="1:7" ht="24" customHeight="1">
      <c r="A8" s="403" t="s">
        <v>796</v>
      </c>
      <c r="B8" s="403"/>
      <c r="C8" s="403"/>
      <c r="D8" s="403"/>
      <c r="E8" s="403"/>
      <c r="F8" s="403"/>
      <c r="G8" s="403"/>
    </row>
    <row r="9" spans="1:7" ht="30" customHeight="1">
      <c r="A9" s="402"/>
      <c r="B9" s="401" t="s">
        <v>795</v>
      </c>
      <c r="C9" s="400"/>
      <c r="D9" s="399"/>
      <c r="E9" s="398"/>
      <c r="F9" s="371"/>
      <c r="G9" s="397"/>
    </row>
    <row r="10" spans="1:7" ht="48.75" customHeight="1">
      <c r="A10" s="374" t="s">
        <v>794</v>
      </c>
      <c r="B10" s="396" t="s">
        <v>793</v>
      </c>
      <c r="C10" s="373">
        <v>2800</v>
      </c>
      <c r="D10" s="367">
        <v>1029</v>
      </c>
      <c r="E10" s="374">
        <v>828</v>
      </c>
      <c r="F10" s="371"/>
      <c r="G10" s="366">
        <f>E10/D10*100</f>
        <v>80.5</v>
      </c>
    </row>
    <row r="11" spans="1:7" ht="30.75" customHeight="1">
      <c r="A11" s="383" t="s">
        <v>738</v>
      </c>
      <c r="B11" s="396" t="s">
        <v>792</v>
      </c>
      <c r="C11" s="373">
        <v>1544</v>
      </c>
      <c r="D11" s="367">
        <v>1544</v>
      </c>
      <c r="E11" s="380" t="s">
        <v>791</v>
      </c>
      <c r="F11" s="371"/>
      <c r="G11" s="366">
        <f>E11/D11*100</f>
        <v>50.8</v>
      </c>
    </row>
    <row r="12" spans="1:7" ht="39" customHeight="1">
      <c r="A12" s="382" t="s">
        <v>736</v>
      </c>
      <c r="B12" s="396" t="s">
        <v>790</v>
      </c>
      <c r="C12" s="373"/>
      <c r="D12" s="367">
        <v>419</v>
      </c>
      <c r="E12" s="380" t="s">
        <v>754</v>
      </c>
      <c r="F12" s="371"/>
      <c r="G12" s="366">
        <f>E12/D12*100</f>
        <v>0</v>
      </c>
    </row>
    <row r="13" spans="1:7" ht="0.75" customHeight="1" hidden="1">
      <c r="A13" s="374"/>
      <c r="B13" s="396" t="s">
        <v>789</v>
      </c>
      <c r="C13" s="395" t="e">
        <f>C10+C11+#REF!</f>
        <v>#REF!</v>
      </c>
      <c r="D13" s="395" t="e">
        <f>D10+D11+#REF!+#REF!+#REF!+D12+#REF!</f>
        <v>#REF!</v>
      </c>
      <c r="E13" s="394"/>
      <c r="F13" s="371"/>
      <c r="G13" s="366" t="e">
        <f>E13/D13*100</f>
        <v>#REF!</v>
      </c>
    </row>
    <row r="14" spans="1:7" ht="23.25" customHeight="1">
      <c r="A14" s="393"/>
      <c r="B14" s="392" t="s">
        <v>788</v>
      </c>
      <c r="C14" s="361">
        <f>C10+C11+C12</f>
        <v>4344</v>
      </c>
      <c r="D14" s="361">
        <f>D10+D11+D12</f>
        <v>2992</v>
      </c>
      <c r="E14" s="361">
        <f>E10+E11+E12</f>
        <v>1613</v>
      </c>
      <c r="F14" s="391"/>
      <c r="G14" s="360">
        <f>E14/D14*100</f>
        <v>53.9</v>
      </c>
    </row>
    <row r="15" spans="1:7" ht="23.25" customHeight="1">
      <c r="A15" s="390" t="s">
        <v>787</v>
      </c>
      <c r="B15" s="389"/>
      <c r="C15" s="389"/>
      <c r="D15" s="389"/>
      <c r="E15" s="389"/>
      <c r="F15" s="389"/>
      <c r="G15" s="388"/>
    </row>
    <row r="16" spans="1:9" ht="21" customHeight="1">
      <c r="A16" s="387" t="s">
        <v>732</v>
      </c>
      <c r="B16" s="386" t="s">
        <v>786</v>
      </c>
      <c r="C16" s="384">
        <v>320</v>
      </c>
      <c r="D16" s="385">
        <v>319.7</v>
      </c>
      <c r="E16" s="384">
        <v>0</v>
      </c>
      <c r="F16" s="371"/>
      <c r="G16" s="366">
        <f>E16/D16*100</f>
        <v>0</v>
      </c>
      <c r="H16" s="378"/>
      <c r="I16" s="378"/>
    </row>
    <row r="17" spans="1:9" ht="16.5" customHeight="1" hidden="1">
      <c r="A17" s="383" t="s">
        <v>726</v>
      </c>
      <c r="B17" s="381" t="s">
        <v>785</v>
      </c>
      <c r="C17" s="373"/>
      <c r="D17" s="373"/>
      <c r="E17" s="372"/>
      <c r="F17" s="371"/>
      <c r="G17" s="366" t="e">
        <f>E17/D17*100</f>
        <v>#DIV/0!</v>
      </c>
      <c r="H17" s="378"/>
      <c r="I17" s="378"/>
    </row>
    <row r="18" spans="1:9" ht="16.5">
      <c r="A18" s="382" t="s">
        <v>784</v>
      </c>
      <c r="B18" s="381" t="s">
        <v>783</v>
      </c>
      <c r="C18" s="373">
        <v>244</v>
      </c>
      <c r="D18" s="373">
        <v>244.2</v>
      </c>
      <c r="E18" s="372">
        <v>100</v>
      </c>
      <c r="F18" s="371"/>
      <c r="G18" s="366">
        <f>E18/D18*100</f>
        <v>41</v>
      </c>
      <c r="H18" s="378"/>
      <c r="I18" s="378"/>
    </row>
    <row r="19" spans="1:9" ht="16.5">
      <c r="A19" s="382" t="s">
        <v>782</v>
      </c>
      <c r="B19" s="381" t="s">
        <v>780</v>
      </c>
      <c r="C19" s="373">
        <v>117</v>
      </c>
      <c r="D19" s="373">
        <v>117.2</v>
      </c>
      <c r="E19" s="372">
        <v>0</v>
      </c>
      <c r="F19" s="371"/>
      <c r="G19" s="366">
        <f>E19/D19*100</f>
        <v>0</v>
      </c>
      <c r="H19" s="378"/>
      <c r="I19" s="378"/>
    </row>
    <row r="20" spans="1:9" ht="16.5">
      <c r="A20" s="382" t="s">
        <v>781</v>
      </c>
      <c r="B20" s="381" t="s">
        <v>780</v>
      </c>
      <c r="C20" s="373">
        <v>200</v>
      </c>
      <c r="D20" s="373">
        <v>200</v>
      </c>
      <c r="E20" s="372">
        <v>0</v>
      </c>
      <c r="F20" s="371"/>
      <c r="G20" s="366">
        <f>E20/D20*100</f>
        <v>0</v>
      </c>
      <c r="H20" s="378"/>
      <c r="I20" s="378"/>
    </row>
    <row r="21" spans="1:9" ht="16.5">
      <c r="A21" s="382" t="s">
        <v>779</v>
      </c>
      <c r="B21" s="381" t="s">
        <v>778</v>
      </c>
      <c r="C21" s="373">
        <v>100</v>
      </c>
      <c r="D21" s="373">
        <v>100</v>
      </c>
      <c r="E21" s="372">
        <v>95</v>
      </c>
      <c r="F21" s="371"/>
      <c r="G21" s="366">
        <f>E21/D21*100</f>
        <v>95</v>
      </c>
      <c r="H21" s="378"/>
      <c r="I21" s="378"/>
    </row>
    <row r="22" spans="1:9" ht="16.5">
      <c r="A22" s="382" t="s">
        <v>777</v>
      </c>
      <c r="B22" s="381" t="s">
        <v>776</v>
      </c>
      <c r="C22" s="373">
        <v>179</v>
      </c>
      <c r="D22" s="373">
        <v>179.4</v>
      </c>
      <c r="E22" s="372">
        <v>0</v>
      </c>
      <c r="F22" s="371"/>
      <c r="G22" s="366">
        <f>E22/D22*100</f>
        <v>0</v>
      </c>
      <c r="H22" s="378"/>
      <c r="I22" s="378"/>
    </row>
    <row r="23" spans="1:9" ht="16.5">
      <c r="A23" s="382" t="s">
        <v>775</v>
      </c>
      <c r="B23" s="381" t="s">
        <v>774</v>
      </c>
      <c r="C23" s="373">
        <v>1724</v>
      </c>
      <c r="D23" s="373">
        <v>1724.1</v>
      </c>
      <c r="E23" s="372">
        <v>0</v>
      </c>
      <c r="F23" s="371"/>
      <c r="G23" s="366">
        <f>E23/D23*100</f>
        <v>0</v>
      </c>
      <c r="H23" s="378"/>
      <c r="I23" s="378"/>
    </row>
    <row r="24" spans="1:9" ht="16.5">
      <c r="A24" s="382" t="s">
        <v>772</v>
      </c>
      <c r="B24" s="381" t="s">
        <v>773</v>
      </c>
      <c r="C24" s="373">
        <v>400</v>
      </c>
      <c r="D24" s="373">
        <v>400</v>
      </c>
      <c r="E24" s="372">
        <v>0</v>
      </c>
      <c r="F24" s="371"/>
      <c r="G24" s="366">
        <f>E24/D24*100</f>
        <v>0</v>
      </c>
      <c r="H24" s="378"/>
      <c r="I24" s="378"/>
    </row>
    <row r="25" spans="1:10" ht="16.5">
      <c r="A25" s="382" t="s">
        <v>772</v>
      </c>
      <c r="B25" s="381" t="s">
        <v>771</v>
      </c>
      <c r="C25" s="373">
        <v>340</v>
      </c>
      <c r="D25" s="373">
        <v>740</v>
      </c>
      <c r="E25" s="380" t="s">
        <v>770</v>
      </c>
      <c r="F25" s="371"/>
      <c r="G25" s="366">
        <f>E25/D25*100</f>
        <v>40.8</v>
      </c>
      <c r="H25" s="378"/>
      <c r="I25" s="378"/>
      <c r="J25" s="378"/>
    </row>
    <row r="26" spans="1:9" ht="16.5">
      <c r="A26" s="382" t="s">
        <v>769</v>
      </c>
      <c r="B26" s="381" t="s">
        <v>768</v>
      </c>
      <c r="C26" s="373">
        <v>239</v>
      </c>
      <c r="D26" s="373">
        <v>239</v>
      </c>
      <c r="E26" s="380" t="s">
        <v>767</v>
      </c>
      <c r="F26" s="371"/>
      <c r="G26" s="366">
        <f>E26/D26*100</f>
        <v>88.7</v>
      </c>
      <c r="H26" s="378"/>
      <c r="I26" s="378"/>
    </row>
    <row r="27" spans="1:9" ht="16.5">
      <c r="A27" s="382" t="s">
        <v>766</v>
      </c>
      <c r="B27" s="381" t="s">
        <v>765</v>
      </c>
      <c r="C27" s="373">
        <v>597</v>
      </c>
      <c r="D27" s="373">
        <v>357</v>
      </c>
      <c r="E27" s="380" t="s">
        <v>764</v>
      </c>
      <c r="F27" s="371"/>
      <c r="G27" s="366">
        <f>E27/D27*100</f>
        <v>57.4</v>
      </c>
      <c r="H27" s="378"/>
      <c r="I27" s="378"/>
    </row>
    <row r="28" spans="1:9" ht="16.5">
      <c r="A28" s="382" t="s">
        <v>763</v>
      </c>
      <c r="B28" s="381" t="s">
        <v>762</v>
      </c>
      <c r="C28" s="373">
        <v>1788</v>
      </c>
      <c r="D28" s="373">
        <v>1788.2</v>
      </c>
      <c r="E28" s="380" t="s">
        <v>754</v>
      </c>
      <c r="F28" s="371"/>
      <c r="G28" s="366">
        <f>E28/D28*100</f>
        <v>0</v>
      </c>
      <c r="H28" s="378"/>
      <c r="I28" s="378"/>
    </row>
    <row r="29" spans="1:9" ht="16.5">
      <c r="A29" s="382" t="s">
        <v>761</v>
      </c>
      <c r="B29" s="381" t="s">
        <v>760</v>
      </c>
      <c r="C29" s="373"/>
      <c r="D29" s="373">
        <v>4788</v>
      </c>
      <c r="E29" s="380" t="s">
        <v>759</v>
      </c>
      <c r="F29" s="371"/>
      <c r="G29" s="366">
        <f>E29/D29*100</f>
        <v>35.5</v>
      </c>
      <c r="H29" s="378"/>
      <c r="I29" s="378"/>
    </row>
    <row r="30" spans="1:9" ht="16.5">
      <c r="A30" s="382" t="s">
        <v>758</v>
      </c>
      <c r="B30" s="381" t="s">
        <v>757</v>
      </c>
      <c r="C30" s="373"/>
      <c r="D30" s="373">
        <v>1800</v>
      </c>
      <c r="E30" s="380" t="s">
        <v>754</v>
      </c>
      <c r="F30" s="371"/>
      <c r="G30" s="366">
        <f>E30/D30*100</f>
        <v>0</v>
      </c>
      <c r="H30" s="378"/>
      <c r="I30" s="378"/>
    </row>
    <row r="31" spans="1:9" ht="31.5" customHeight="1">
      <c r="A31" s="382" t="s">
        <v>756</v>
      </c>
      <c r="B31" s="381" t="s">
        <v>755</v>
      </c>
      <c r="C31" s="373"/>
      <c r="D31" s="373">
        <v>1500</v>
      </c>
      <c r="E31" s="380" t="s">
        <v>754</v>
      </c>
      <c r="F31" s="371"/>
      <c r="G31" s="366">
        <f>E31/D31*100</f>
        <v>0</v>
      </c>
      <c r="H31" s="378"/>
      <c r="I31" s="378"/>
    </row>
    <row r="32" spans="1:9" ht="19.5" customHeight="1">
      <c r="A32" s="374"/>
      <c r="B32" s="379" t="s">
        <v>753</v>
      </c>
      <c r="C32" s="361">
        <f>C16+C18+C19+C20+C21+C22+C23+C24+C25+C26+C27+C28</f>
        <v>6248</v>
      </c>
      <c r="D32" s="361">
        <f>D16+D18+D19+D20+D21+D22+D23+D24+D25+D26+D27+D28+D29+D30+D31</f>
        <v>14497</v>
      </c>
      <c r="E32" s="361">
        <f>E16+E18+E19+E20+E21+E22+E23+E24+E25+E26+E27+E28+E29+E30+E31</f>
        <v>2614</v>
      </c>
      <c r="F32" s="371"/>
      <c r="G32" s="360">
        <f>E32/D32*100</f>
        <v>18</v>
      </c>
      <c r="H32" s="378"/>
      <c r="I32" s="378"/>
    </row>
    <row r="33" spans="1:7" ht="24" customHeight="1">
      <c r="A33" s="377" t="s">
        <v>752</v>
      </c>
      <c r="B33" s="376"/>
      <c r="C33" s="376"/>
      <c r="D33" s="376"/>
      <c r="E33" s="376"/>
      <c r="F33" s="376"/>
      <c r="G33" s="375"/>
    </row>
    <row r="34" spans="1:7" ht="32.25" customHeight="1">
      <c r="A34" s="374" t="s">
        <v>728</v>
      </c>
      <c r="B34" s="369" t="s">
        <v>751</v>
      </c>
      <c r="C34" s="373">
        <v>1758</v>
      </c>
      <c r="D34" s="373">
        <v>1758</v>
      </c>
      <c r="E34" s="372">
        <v>431</v>
      </c>
      <c r="F34" s="371"/>
      <c r="G34" s="366">
        <f>E34/D34*100</f>
        <v>24.5</v>
      </c>
    </row>
    <row r="35" spans="1:7" ht="18" customHeight="1">
      <c r="A35" s="370" t="s">
        <v>724</v>
      </c>
      <c r="B35" s="369" t="s">
        <v>750</v>
      </c>
      <c r="C35" s="368">
        <v>506</v>
      </c>
      <c r="D35" s="368">
        <v>506</v>
      </c>
      <c r="E35" s="367">
        <v>78</v>
      </c>
      <c r="G35" s="366">
        <f>E35/D35*100</f>
        <v>15.4</v>
      </c>
    </row>
    <row r="36" spans="1:7" ht="16.5">
      <c r="A36" s="365"/>
      <c r="B36" s="365" t="s">
        <v>749</v>
      </c>
      <c r="C36" s="364">
        <f>C34+C35</f>
        <v>2264</v>
      </c>
      <c r="D36" s="364">
        <f>D34+D35</f>
        <v>2264</v>
      </c>
      <c r="E36" s="364">
        <f>E34+E35</f>
        <v>509</v>
      </c>
      <c r="F36" s="364">
        <f>F34+F35</f>
        <v>0</v>
      </c>
      <c r="G36" s="360">
        <f>E36/D36*100</f>
        <v>22.5</v>
      </c>
    </row>
    <row r="37" spans="1:7" ht="16.5">
      <c r="A37" s="363"/>
      <c r="B37" s="362" t="s">
        <v>680</v>
      </c>
      <c r="C37" s="361">
        <f>C14+C32+C36</f>
        <v>12856</v>
      </c>
      <c r="D37" s="361">
        <f>D14+D32+D36</f>
        <v>19753</v>
      </c>
      <c r="E37" s="361">
        <f>E14+E32+E36</f>
        <v>4736</v>
      </c>
      <c r="G37" s="360">
        <f>E37/D37*100</f>
        <v>24</v>
      </c>
    </row>
    <row r="41" spans="3:4" ht="18.75">
      <c r="C41" s="359"/>
      <c r="D41" s="358"/>
    </row>
    <row r="42" ht="45.75" customHeight="1"/>
    <row r="43" ht="27" customHeight="1"/>
    <row r="44" ht="24.75" customHeight="1"/>
    <row r="45" ht="24.75" customHeight="1"/>
    <row r="46" ht="24" customHeight="1"/>
    <row r="47" ht="27.75" customHeight="1"/>
    <row r="49" spans="1:2" ht="18.75">
      <c r="A49" s="357"/>
      <c r="B49" s="356"/>
    </row>
    <row r="50" spans="1:2" ht="18.75">
      <c r="A50" s="357"/>
      <c r="B50" s="356"/>
    </row>
    <row r="51" spans="1:2" ht="18.75">
      <c r="A51" s="357"/>
      <c r="B51" s="356"/>
    </row>
    <row r="52" spans="1:2" ht="18.75">
      <c r="A52" s="357"/>
      <c r="B52" s="356"/>
    </row>
    <row r="53" ht="16.5">
      <c r="B53" s="355"/>
    </row>
    <row r="54" ht="16.5">
      <c r="B54" s="355"/>
    </row>
  </sheetData>
  <sheetProtection/>
  <mergeCells count="6">
    <mergeCell ref="A8:G8"/>
    <mergeCell ref="A15:G15"/>
    <mergeCell ref="A33:G33"/>
    <mergeCell ref="A2:G2"/>
    <mergeCell ref="A3:G3"/>
    <mergeCell ref="A4:G4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2009-11-10T06:17:58Z</cp:lastPrinted>
  <dcterms:created xsi:type="dcterms:W3CDTF">2003-12-14T05:28:10Z</dcterms:created>
  <dcterms:modified xsi:type="dcterms:W3CDTF">2010-05-16T22:43:58Z</dcterms:modified>
  <cp:category/>
  <cp:version/>
  <cp:contentType/>
  <cp:contentStatus/>
</cp:coreProperties>
</file>