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4755" windowWidth="18015" windowHeight="7365" tabRatio="996" activeTab="0"/>
  </bookViews>
  <sheets>
    <sheet name="Лист1" sheetId="1" r:id="rId1"/>
  </sheets>
  <definedNames>
    <definedName name="_xlnm.Print_Titles" localSheetId="0">'Лист1'!$5:$7</definedName>
    <definedName name="_xlnm.Print_Area" localSheetId="0">'Лист1'!$A$1:$L$108</definedName>
  </definedNames>
  <calcPr fullCalcOnLoad="1"/>
</workbook>
</file>

<file path=xl/sharedStrings.xml><?xml version="1.0" encoding="utf-8"?>
<sst xmlns="http://schemas.openxmlformats.org/spreadsheetml/2006/main" count="269" uniqueCount="203">
  <si>
    <t>Показатели</t>
  </si>
  <si>
    <t>Единица измерения</t>
  </si>
  <si>
    <t>отчет</t>
  </si>
  <si>
    <t>оценка</t>
  </si>
  <si>
    <t>прогноз</t>
  </si>
  <si>
    <t>%</t>
  </si>
  <si>
    <t>тыс. человек</t>
  </si>
  <si>
    <t>млн. рублей</t>
  </si>
  <si>
    <t>% к предыдущему году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</si>
  <si>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</si>
  <si>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</si>
  <si>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</si>
  <si>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</si>
  <si>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% к предыдущему году в сопоставимых ценах</t>
  </si>
  <si>
    <t>№ п/п</t>
  </si>
  <si>
    <t>Промышленное производство</t>
  </si>
  <si>
    <t>Население</t>
  </si>
  <si>
    <t>км</t>
  </si>
  <si>
    <t xml:space="preserve">Протяженность автомобильных дорог общего пользования местного значения с твердым покрытием </t>
  </si>
  <si>
    <t>Строительство</t>
  </si>
  <si>
    <t>Ввод в действие жилых домов</t>
  </si>
  <si>
    <t>Удельный вес жилых домов, построенных населением</t>
  </si>
  <si>
    <t>Общая площадь жилых помещений, приходящаяся в среднем на одного жителя</t>
  </si>
  <si>
    <t>Торговля и услуги населению</t>
  </si>
  <si>
    <t>Оборот розничной торговли</t>
  </si>
  <si>
    <t>Оборот общественного питания</t>
  </si>
  <si>
    <t>Объем платных услуг населению (бытовых)</t>
  </si>
  <si>
    <t>Малое и среднее предпринимательство, включая микропредприятия</t>
  </si>
  <si>
    <t xml:space="preserve">Инвестиции </t>
  </si>
  <si>
    <t>млн. руб.</t>
  </si>
  <si>
    <t>Труд и занятость</t>
  </si>
  <si>
    <t xml:space="preserve">Среднесписочная численность работников организаций, не относящихся к субъектам малого предпринимательства </t>
  </si>
  <si>
    <t>% к предыдушему году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</si>
  <si>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</si>
  <si>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</si>
  <si>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детей в дошкольных образовательных учреждениях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</si>
  <si>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</si>
  <si>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населения, систематически занимающегося физической культурой и спортом</t>
  </si>
  <si>
    <t>мест на 1000 детей в возрасте 1-6 лет</t>
  </si>
  <si>
    <t>тыс.кв.м</t>
  </si>
  <si>
    <t>Индекс промышленного производства</t>
  </si>
  <si>
    <t>Индекс-дефлятор промышленного производства</t>
  </si>
  <si>
    <t>Транспорт и дорожное хозяйство</t>
  </si>
  <si>
    <t>Индекс физического объема инвестиций в основной капитал</t>
  </si>
  <si>
    <t xml:space="preserve">Сельское хозяйство </t>
  </si>
  <si>
    <t>Развитие социальной сферы</t>
  </si>
  <si>
    <t>Обеспеченность дошкольными образовательными учреждениями</t>
  </si>
  <si>
    <t>человек</t>
  </si>
  <si>
    <t>Суммарный коэффициент рождаемости</t>
  </si>
  <si>
    <t>Индекс потребительских цен на товары и услуги, на конец года</t>
  </si>
  <si>
    <t>% к декабрю предыдущего года</t>
  </si>
  <si>
    <t>рублей</t>
  </si>
  <si>
    <t xml:space="preserve">Среднемесячная номинальная начисленная заработная плата работников муниципальных дошкольных образовательных учреждений </t>
  </si>
  <si>
    <t xml:space="preserve">Среднемесячная номинальная начисленная заработная плата работников муниципальных учреждений культуры и искусства </t>
  </si>
  <si>
    <t>Численность населения
(в среднегодовом исчислении)</t>
  </si>
  <si>
    <t>Число прибывших на территорию муниципального образования</t>
  </si>
  <si>
    <t>Уровень фактической обеспеченности домами культуры от нормативной потребности</t>
  </si>
  <si>
    <t xml:space="preserve">Уровень фактической обеспеченности музеями от нормативной потребности </t>
  </si>
  <si>
    <t xml:space="preserve">Уровень фактической обеспеченности библиотеками от нормативной потребности </t>
  </si>
  <si>
    <t>число детей 
на 1 женщину</t>
  </si>
  <si>
    <t>Фонд заработной платы работников организаций, отчитывающихся в статистику</t>
  </si>
  <si>
    <t>Численность обучающихся по программам общего образования (начального - 1-4 классы, основного - 5-9 классы, среднего - 10-11 классы) в первую смену</t>
  </si>
  <si>
    <t>Численность обучающихся по программам общего образования (начального - 1-4 классы, основного - 5-9 классы, среднего - 10-11 классы) во вторую смену</t>
  </si>
  <si>
    <t xml:space="preserve">Среднемесячная номинальная начисленная заработная плата работников муниципальных общеобразовательных учреждений </t>
  </si>
  <si>
    <t>Естественный прирост (+)/убыль (-)</t>
  </si>
  <si>
    <t>Миграционный прирост (+)/убыль(-)</t>
  </si>
  <si>
    <t>Объем отгруженных товаров собственного производства, выполненных работ и услуг собственными силами по чистым видам деятельности (по крупным и средним организация), всего</t>
  </si>
  <si>
    <t>на  10 000 человек  населения</t>
  </si>
  <si>
    <t>единиц на  10 000 
человек населения</t>
  </si>
  <si>
    <t>Инвестиции в основной капитал 
(без субъектов малого предпринимательства и объема инвестиций, не наблюдаемых прямыми статистическими методами)</t>
  </si>
  <si>
    <t>% к предыдущему году 
в сопоставимых ценах</t>
  </si>
  <si>
    <t>Доля детей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1-6 лет</t>
  </si>
  <si>
    <t>базовый вариант</t>
  </si>
  <si>
    <t>Численность населения (на 1 января года)</t>
  </si>
  <si>
    <t>Численность населения трудоспособного возраста (на 1 января года)</t>
  </si>
  <si>
    <t>Индекс потребительских цен на товары и услуги, в среднем за год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</si>
  <si>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</si>
  <si>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</si>
  <si>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</si>
  <si>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</si>
  <si>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</si>
  <si>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</si>
  <si>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</si>
  <si>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</si>
  <si>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</si>
  <si>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</si>
  <si>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</si>
  <si>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</si>
  <si>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</si>
  <si>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число умерших на 
1 000 человек населения</t>
  </si>
  <si>
    <t>на 1 000 человек населения</t>
  </si>
  <si>
    <t>число родившихся на 
1 000 человек населения</t>
  </si>
  <si>
    <t>2.1</t>
  </si>
  <si>
    <t>2.2</t>
  </si>
  <si>
    <t>2.3</t>
  </si>
  <si>
    <t>2.4</t>
  </si>
  <si>
    <t>2.5</t>
  </si>
  <si>
    <t>2.6</t>
  </si>
  <si>
    <t>3.1</t>
  </si>
  <si>
    <t>3.2</t>
  </si>
  <si>
    <t>4.1</t>
  </si>
  <si>
    <t>4.2</t>
  </si>
  <si>
    <t>тыс.кв.м 
общей площади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</si>
  <si>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</si>
  <si>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</si>
  <si>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</si>
  <si>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</si>
  <si>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</si>
  <si>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</si>
  <si>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</si>
  <si>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</si>
  <si>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</si>
  <si>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</si>
  <si>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6.6</t>
  </si>
  <si>
    <t>6.7</t>
  </si>
  <si>
    <t>6.8</t>
  </si>
  <si>
    <t>8.1</t>
  </si>
  <si>
    <t>8.2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</si>
  <si>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</si>
  <si>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</si>
  <si>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</si>
  <si>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</si>
  <si>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</si>
  <si>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</si>
  <si>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</si>
  <si>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</si>
  <si>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</si>
  <si>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</si>
  <si>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</si>
  <si>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</si>
  <si>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</si>
  <si>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</si>
  <si>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</si>
  <si>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</si>
  <si>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</si>
  <si>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</si>
  <si>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</si>
  <si>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</si>
  <si>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</si>
  <si>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7.1</t>
  </si>
  <si>
    <t>Индекс физического объема оборота розничной торговли</t>
  </si>
  <si>
    <t>Индекс физического объема оборота общественного питания</t>
  </si>
  <si>
    <t>Индекс физического объема платных услуг населению (бытовых)</t>
  </si>
  <si>
    <t xml:space="preserve">% к предыдущему году </t>
  </si>
  <si>
    <r>
      <t>в 7,4 р.</t>
    </r>
    <r>
      <rPr>
        <sz val="12"/>
        <rFont val="Symbol"/>
        <family val="1"/>
      </rPr>
      <t>­</t>
    </r>
  </si>
  <si>
    <r>
      <t>в 7 р.</t>
    </r>
    <r>
      <rPr>
        <sz val="12"/>
        <rFont val="Symbol"/>
        <family val="1"/>
      </rPr>
      <t>­</t>
    </r>
  </si>
  <si>
    <t>Число субъектов малого и среднего предпринимательства и самозанятых в расчете на 10 тысяч человек населения</t>
  </si>
  <si>
    <t>Число родившихся</t>
  </si>
  <si>
    <t>Число умерших</t>
  </si>
  <si>
    <t>Число выбывших за пределы муниципального образования</t>
  </si>
  <si>
    <t xml:space="preserve">Численность обучающихся в муниципальных общеобразовательных учреждениях </t>
  </si>
  <si>
    <t>консерватив-ный вариант</t>
  </si>
  <si>
    <t>Продукция сельского хозяйства в хозяйствах всех категорий</t>
  </si>
  <si>
    <t>Индекс производства продукции сельского хозяйства в хозяйствах всех категорий</t>
  </si>
  <si>
    <t>3.3</t>
  </si>
  <si>
    <t>3.4</t>
  </si>
  <si>
    <t xml:space="preserve">Продукция растениеводства </t>
  </si>
  <si>
    <t xml:space="preserve">Индекс производства продукции растениеводства </t>
  </si>
  <si>
    <t>3.5</t>
  </si>
  <si>
    <t>3.6</t>
  </si>
  <si>
    <t>Продукция животноводства</t>
  </si>
  <si>
    <t>Индекс производства продукции животноводства</t>
  </si>
  <si>
    <t xml:space="preserve">Среднемесячная номинальная начисленная заработная плата работников крупных и средних предприятий и некоммерческих организаций </t>
  </si>
  <si>
    <t>Реальный рост заработной платы  работников организаций (с учетом роста цен на товары и услуги)</t>
  </si>
  <si>
    <t>Индекс промышленного производства по виду деятельности "Обрабатывающие производства" (Раздел С)</t>
  </si>
  <si>
    <t>Объем отгруженных товаров собственного производства, выполненных работ и услуг собственными силами  по виду деятельности "Обрабатывающие производства" (Раздел С)</t>
  </si>
  <si>
    <t>Индекс промышленного производства по виду деятельности "Обеспечение электрической энергией, газом и паром; кондиционирование воздуха" (Раздел D)</t>
  </si>
  <si>
    <t>Объем отгруженных товаров собственного производства, выполненных работ и услуг собственными силами по виду деятельности "Обеспечение электрической энергией, газом и паром; кондиционирование воздуха" (Раздел D)</t>
  </si>
  <si>
    <t>2.7</t>
  </si>
  <si>
    <t>2.8</t>
  </si>
  <si>
    <t>2.9</t>
  </si>
  <si>
    <t>Объем отгруженных товаров собственного производства, выполненных работ и услуг собственными силами по виду деятельности "Водоснабжение; водоотведение, организация сбора и утилизации отходов, деятельность по ликвидации загрязнений" (Раздел Е)</t>
  </si>
  <si>
    <t>Индекс промышленного производства по виду деятельности "Водоснабжение; водоотведение, организация сбора и утилизации отходов, деятельность по ликвидации загрязнений" (Раздел Е)</t>
  </si>
  <si>
    <t>7.2</t>
  </si>
  <si>
    <t xml:space="preserve">Число субъектов малого и среднего предпринимательства, включая микропредприятия </t>
  </si>
  <si>
    <t>единиц</t>
  </si>
  <si>
    <t>7.3</t>
  </si>
  <si>
    <t>Число самозанятых</t>
  </si>
  <si>
    <t xml:space="preserve"> на 2024 год и плановый период 2025 и 2026 годов</t>
  </si>
  <si>
    <t>Прогноз социально-экономического развития города Белогорск</t>
  </si>
  <si>
    <r>
      <t xml:space="preserve">60,769 </t>
    </r>
    <r>
      <rPr>
        <vertAlign val="superscript"/>
        <sz val="12"/>
        <rFont val="Times New Roman"/>
        <family val="1"/>
      </rPr>
      <t>1)</t>
    </r>
  </si>
  <si>
    <r>
      <t xml:space="preserve">61,133 </t>
    </r>
    <r>
      <rPr>
        <vertAlign val="superscript"/>
        <sz val="12"/>
        <rFont val="Times New Roman"/>
        <family val="1"/>
      </rPr>
      <t>1)</t>
    </r>
  </si>
  <si>
    <t>1)</t>
  </si>
  <si>
    <t>Оценка от итогов Всероссийской переписи населения 2020 года.</t>
  </si>
  <si>
    <t>2)</t>
  </si>
  <si>
    <t>Рост объёма производства по виду деятельности "Обеспечение электрической энергией, газом и паром; кондиционирование воздуха" обусловлен переходом основного предприятия, отчитывающегося по данному виду деятельности, с категории «микропредприятие» на «среднее предприятие» и включением его в перечень учитываемых статистикой организаций.</t>
  </si>
  <si>
    <t>3)</t>
  </si>
  <si>
    <t>4)</t>
  </si>
  <si>
    <t>Примечание:</t>
  </si>
  <si>
    <t>в 13,8 р.↑</t>
  </si>
  <si>
    <t>в 13,2 р.↑</t>
  </si>
  <si>
    <t>в 13,6 р.↑</t>
  </si>
  <si>
    <t>в 12,5 р.↑</t>
  </si>
  <si>
    <r>
      <t xml:space="preserve">1034,53 </t>
    </r>
    <r>
      <rPr>
        <vertAlign val="superscript"/>
        <sz val="12"/>
        <rFont val="Times New Roman"/>
        <family val="1"/>
      </rPr>
      <t>2)</t>
    </r>
  </si>
  <si>
    <t>Рост объёма производства по виду деятельности "Водоснабжение; водоотведение, организация сбора и утилизации отходов, деятельность по ликвидации загрязнений" связан с включением в перечень учитываемых статистикой предприятий статистической отчетности организации, осуществляющей деятельность по сбору, обработке и утилизации отходов, обработке вторичного сырья.</t>
  </si>
  <si>
    <r>
      <t xml:space="preserve">Общая площадь аварийного жилищного фонда </t>
    </r>
    <r>
      <rPr>
        <vertAlign val="superscript"/>
        <sz val="12"/>
        <rFont val="Times New Roman"/>
        <family val="1"/>
      </rPr>
      <t>4)</t>
    </r>
  </si>
  <si>
    <t xml:space="preserve">Площадь жилищного фонда, признанного аварийным в период до 1 января 2023 года. </t>
  </si>
  <si>
    <t>Доля аварийного жилищного фонда в общей площади жилищного фонда муниципального образования</t>
  </si>
  <si>
    <r>
      <t xml:space="preserve">160,0 </t>
    </r>
    <r>
      <rPr>
        <vertAlign val="superscript"/>
        <sz val="12"/>
        <rFont val="Times New Roman"/>
        <family val="1"/>
      </rPr>
      <t>3)</t>
    </r>
  </si>
  <si>
    <r>
      <t xml:space="preserve">34,878 </t>
    </r>
    <r>
      <rPr>
        <vertAlign val="superscript"/>
        <sz val="12"/>
        <rFont val="Times New Roman"/>
        <family val="1"/>
      </rPr>
      <t>1)</t>
    </r>
  </si>
  <si>
    <t>Протяженность автомобильных дорог общего пользования местного значения</t>
  </si>
  <si>
    <r>
      <t>Приложение к распоряжению Администрации г. Белогорск
___</t>
    </r>
    <r>
      <rPr>
        <u val="single"/>
        <sz val="14"/>
        <rFont val="Times New Roman"/>
        <family val="1"/>
      </rPr>
      <t>12.10.2023</t>
    </r>
    <r>
      <rPr>
        <sz val="14"/>
        <rFont val="Times New Roman"/>
        <family val="1"/>
      </rPr>
      <t>____ № _</t>
    </r>
    <r>
      <rPr>
        <u val="single"/>
        <sz val="14"/>
        <rFont val="Times New Roman"/>
        <family val="1"/>
      </rPr>
      <t>261р</t>
    </r>
    <r>
      <rPr>
        <sz val="14"/>
        <rFont val="Times New Roman"/>
        <family val="1"/>
      </rPr>
      <t xml:space="preserve">_ 
</t>
    </r>
  </si>
  <si>
    <t>кв. 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</si>
</sst>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00000"/>
    <numFmt numFmtId="181" formatCode="#,##0.0"/>
    <numFmt numFmtId="182" formatCode="#,##0.000"/>
    <numFmt numFmtId="183" formatCode="0.00;[Red]0.00"/>
    <numFmt numFmtId="184" formatCode="#,##0.0_р_.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Symbol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/>
    </xf>
    <xf numFmtId="181" fontId="7" fillId="0" borderId="10" xfId="54" applyNumberFormat="1" applyFont="1" applyFill="1" applyBorder="1" applyAlignment="1">
      <alignment horizontal="center" vertical="center" wrapText="1"/>
      <protection/>
    </xf>
    <xf numFmtId="182" fontId="7" fillId="0" borderId="10" xfId="54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179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0" fillId="13" borderId="10" xfId="0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left" wrapText="1"/>
    </xf>
    <xf numFmtId="49" fontId="10" fillId="13" borderId="10" xfId="0" applyNumberFormat="1" applyFont="1" applyFill="1" applyBorder="1" applyAlignment="1">
      <alignment horizontal="center" vertical="center"/>
    </xf>
    <xf numFmtId="2" fontId="7" fillId="13" borderId="10" xfId="0" applyNumberFormat="1" applyFont="1" applyFill="1" applyBorder="1" applyAlignment="1">
      <alignment horizontal="center" vertical="center" wrapText="1"/>
    </xf>
    <xf numFmtId="0" fontId="10" fillId="13" borderId="10" xfId="53" applyFont="1" applyFill="1" applyBorder="1" applyAlignment="1">
      <alignment horizontal="left" vertical="center" wrapText="1"/>
      <protection/>
    </xf>
    <xf numFmtId="0" fontId="49" fillId="13" borderId="10" xfId="0" applyFont="1" applyFill="1" applyBorder="1" applyAlignment="1">
      <alignment horizontal="center" vertical="center" wrapText="1"/>
    </xf>
    <xf numFmtId="0" fontId="49" fillId="13" borderId="10" xfId="0" applyFont="1" applyFill="1" applyBorder="1" applyAlignment="1">
      <alignment horizontal="left" vertical="center" wrapText="1"/>
    </xf>
    <xf numFmtId="49" fontId="10" fillId="13" borderId="10" xfId="0" applyNumberFormat="1" applyFont="1" applyFill="1" applyBorder="1" applyAlignment="1">
      <alignment horizontal="center" vertical="center" wrapText="1"/>
    </xf>
    <xf numFmtId="0" fontId="7" fillId="13" borderId="10" xfId="0" applyFont="1" applyFill="1" applyBorder="1" applyAlignment="1" applyProtection="1">
      <alignment horizontal="center" vertical="center" wrapText="1"/>
      <protection/>
    </xf>
    <xf numFmtId="2" fontId="7" fillId="13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" fillId="13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10" fillId="13" borderId="10" xfId="0" applyFont="1" applyFill="1" applyBorder="1" applyAlignment="1" applyProtection="1">
      <alignment horizontal="left" vertical="center" wrapText="1" shrinkToFit="1"/>
      <protection/>
    </xf>
    <xf numFmtId="0" fontId="10" fillId="1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 shrinkToFit="1"/>
    </xf>
    <xf numFmtId="0" fontId="9" fillId="13" borderId="10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left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 shrinkToFit="1"/>
      <protection/>
    </xf>
    <xf numFmtId="0" fontId="7" fillId="0" borderId="0" xfId="0" applyFont="1" applyFill="1" applyBorder="1" applyAlignment="1">
      <alignment horizontal="center" vertical="center" wrapText="1" shrinkToFit="1"/>
    </xf>
    <xf numFmtId="179" fontId="7" fillId="0" borderId="0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2" fontId="7" fillId="13" borderId="11" xfId="0" applyNumberFormat="1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left" wrapText="1"/>
    </xf>
    <xf numFmtId="2" fontId="7" fillId="13" borderId="14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179" fontId="7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 indent="1"/>
    </xf>
    <xf numFmtId="0" fontId="4" fillId="0" borderId="0" xfId="0" applyFont="1" applyFill="1" applyAlignment="1">
      <alignment horizontal="justify" vertical="top" wrapText="1"/>
    </xf>
    <xf numFmtId="0" fontId="10" fillId="0" borderId="0" xfId="0" applyFont="1" applyFill="1" applyBorder="1" applyAlignment="1" applyProtection="1">
      <alignment horizontal="left" vertical="top" wrapText="1" shrinkToFit="1"/>
      <protection/>
    </xf>
    <xf numFmtId="0" fontId="7" fillId="0" borderId="14" xfId="0" applyFont="1" applyFill="1" applyBorder="1" applyAlignment="1">
      <alignment vertical="center" wrapText="1" shrinkToFit="1"/>
    </xf>
    <xf numFmtId="0" fontId="7" fillId="0" borderId="11" xfId="0" applyFont="1" applyFill="1" applyBorder="1" applyAlignment="1">
      <alignment vertical="center" wrapText="1" shrinkToFit="1"/>
    </xf>
    <xf numFmtId="49" fontId="7" fillId="0" borderId="14" xfId="0" applyNumberFormat="1" applyFont="1" applyFill="1" applyBorder="1" applyAlignment="1">
      <alignment horizontal="center" vertical="center" wrapText="1" shrinkToFit="1"/>
    </xf>
    <xf numFmtId="49" fontId="7" fillId="0" borderId="11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7" fillId="0" borderId="0" xfId="0" applyFont="1" applyFill="1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7" fillId="0" borderId="0" xfId="0" applyFont="1" applyFill="1" applyBorder="1" applyAlignment="1" applyProtection="1">
      <alignment horizontal="justify" vertical="top" wrapText="1" shrinkToFit="1"/>
      <protection/>
    </xf>
    <xf numFmtId="0" fontId="7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tabSelected="1" zoomScale="90" zoomScaleNormal="90" zoomScaleSheetLayoutView="80" zoomScalePageLayoutView="0" workbookViewId="0" topLeftCell="A1">
      <pane ySplit="7" topLeftCell="A54" activePane="bottomLeft" state="frozen"/>
      <selection pane="topLeft" activeCell="A1" sqref="A1"/>
      <selection pane="bottomLeft" activeCell="B57" sqref="B57"/>
    </sheetView>
  </sheetViews>
  <sheetFormatPr defaultColWidth="9.00390625" defaultRowHeight="23.25" customHeight="1"/>
  <cols>
    <col min="1" max="1" width="7.625" style="3" customWidth="1"/>
    <col min="2" max="2" width="43.75390625" style="1" customWidth="1"/>
    <col min="3" max="3" width="25.875" style="4" customWidth="1"/>
    <col min="4" max="6" width="13.75390625" style="1" customWidth="1"/>
    <col min="7" max="12" width="13.875" style="1" customWidth="1"/>
    <col min="13" max="16384" width="9.125" style="1" customWidth="1"/>
  </cols>
  <sheetData>
    <row r="1" spans="2:12" ht="69" customHeight="1">
      <c r="B1" s="3"/>
      <c r="C1" s="3"/>
      <c r="D1" s="3"/>
      <c r="E1" s="3"/>
      <c r="F1" s="3"/>
      <c r="G1" s="3"/>
      <c r="H1" s="3"/>
      <c r="I1" s="3"/>
      <c r="J1" s="83" t="s">
        <v>201</v>
      </c>
      <c r="K1" s="83"/>
      <c r="L1" s="83"/>
    </row>
    <row r="2" spans="2:12" ht="23.25" customHeight="1">
      <c r="B2" s="84" t="s">
        <v>179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2:12" ht="23.25" customHeight="1">
      <c r="B3" s="84" t="s">
        <v>178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ht="9.75" customHeight="1">
      <c r="Y4" s="43"/>
    </row>
    <row r="5" spans="1:12" ht="23.25" customHeight="1">
      <c r="A5" s="88" t="s">
        <v>14</v>
      </c>
      <c r="B5" s="85" t="s">
        <v>0</v>
      </c>
      <c r="C5" s="85" t="s">
        <v>1</v>
      </c>
      <c r="D5" s="30" t="s">
        <v>2</v>
      </c>
      <c r="E5" s="30" t="s">
        <v>2</v>
      </c>
      <c r="F5" s="30" t="s">
        <v>3</v>
      </c>
      <c r="G5" s="85" t="s">
        <v>4</v>
      </c>
      <c r="H5" s="85"/>
      <c r="I5" s="85"/>
      <c r="J5" s="85"/>
      <c r="K5" s="85"/>
      <c r="L5" s="85"/>
    </row>
    <row r="6" spans="1:12" ht="23.25" customHeight="1">
      <c r="A6" s="88"/>
      <c r="B6" s="85"/>
      <c r="C6" s="85"/>
      <c r="D6" s="85">
        <v>2021</v>
      </c>
      <c r="E6" s="85">
        <v>2022</v>
      </c>
      <c r="F6" s="85">
        <v>2023</v>
      </c>
      <c r="G6" s="85">
        <v>2024</v>
      </c>
      <c r="H6" s="85"/>
      <c r="I6" s="85">
        <v>2025</v>
      </c>
      <c r="J6" s="85"/>
      <c r="K6" s="85">
        <v>2026</v>
      </c>
      <c r="L6" s="85"/>
    </row>
    <row r="7" spans="1:12" ht="34.5" customHeight="1">
      <c r="A7" s="88"/>
      <c r="B7" s="85"/>
      <c r="C7" s="85"/>
      <c r="D7" s="85"/>
      <c r="E7" s="86"/>
      <c r="F7" s="86"/>
      <c r="G7" s="30" t="s">
        <v>151</v>
      </c>
      <c r="H7" s="30" t="s">
        <v>72</v>
      </c>
      <c r="I7" s="30" t="s">
        <v>151</v>
      </c>
      <c r="J7" s="30" t="s">
        <v>72</v>
      </c>
      <c r="K7" s="30" t="s">
        <v>151</v>
      </c>
      <c r="L7" s="30" t="s">
        <v>72</v>
      </c>
    </row>
    <row r="8" spans="1:12" ht="23.25" customHeight="1">
      <c r="A8" s="31"/>
      <c r="B8" s="44" t="s">
        <v>16</v>
      </c>
      <c r="C8" s="32"/>
      <c r="D8" s="33"/>
      <c r="E8" s="33"/>
      <c r="F8" s="33"/>
      <c r="G8" s="33"/>
      <c r="H8" s="33"/>
      <c r="I8" s="33"/>
      <c r="J8" s="33"/>
      <c r="K8" s="33"/>
      <c r="L8" s="33"/>
    </row>
    <row r="9" spans="1:12" ht="23.25" customHeight="1">
      <c r="A9" s="90" t="s">
        <v>76</v>
      </c>
      <c r="B9" s="89" t="s">
        <v>54</v>
      </c>
      <c r="C9" s="17" t="s">
        <v>6</v>
      </c>
      <c r="D9" s="59">
        <v>64.486</v>
      </c>
      <c r="E9" s="59" t="s">
        <v>181</v>
      </c>
      <c r="F9" s="7">
        <v>60.4</v>
      </c>
      <c r="G9" s="7">
        <f>(G11+I11)/2</f>
        <v>59.59</v>
      </c>
      <c r="H9" s="7">
        <f>(H11+J11)/2</f>
        <v>59.59</v>
      </c>
      <c r="I9" s="7">
        <f>(I11+K11)/2</f>
        <v>58.825</v>
      </c>
      <c r="J9" s="7">
        <f>(J11+L11)/2</f>
        <v>58.825</v>
      </c>
      <c r="K9" s="7">
        <f>(K11+58.4)/2</f>
        <v>58.45</v>
      </c>
      <c r="L9" s="7">
        <f>(L11+58.4)/2</f>
        <v>58.45</v>
      </c>
    </row>
    <row r="10" spans="1:12" ht="23.25" customHeight="1">
      <c r="A10" s="90"/>
      <c r="B10" s="89"/>
      <c r="C10" s="17" t="s">
        <v>8</v>
      </c>
      <c r="D10" s="9">
        <v>98.66</v>
      </c>
      <c r="E10" s="9">
        <v>94.8</v>
      </c>
      <c r="F10" s="6">
        <v>98.8</v>
      </c>
      <c r="G10" s="6">
        <f>G9/F9*100</f>
        <v>98.658940397351</v>
      </c>
      <c r="H10" s="6">
        <f>H9/F9*100</f>
        <v>98.658940397351</v>
      </c>
      <c r="I10" s="6">
        <f>I9/G9*100</f>
        <v>98.71622755495888</v>
      </c>
      <c r="J10" s="6">
        <f>J9/H9*100</f>
        <v>98.71622755495888</v>
      </c>
      <c r="K10" s="6">
        <f>K9/I9*100</f>
        <v>99.36251593710156</v>
      </c>
      <c r="L10" s="6">
        <f>L9/J9*100</f>
        <v>99.36251593710156</v>
      </c>
    </row>
    <row r="11" spans="1:12" ht="23.25" customHeight="1">
      <c r="A11" s="99" t="s">
        <v>77</v>
      </c>
      <c r="B11" s="101" t="s">
        <v>73</v>
      </c>
      <c r="C11" s="17" t="s">
        <v>6</v>
      </c>
      <c r="D11" s="17">
        <v>64.955</v>
      </c>
      <c r="E11" s="17">
        <v>64.017</v>
      </c>
      <c r="F11" s="17" t="s">
        <v>180</v>
      </c>
      <c r="G11" s="7">
        <v>60.03</v>
      </c>
      <c r="H11" s="7">
        <v>60.03</v>
      </c>
      <c r="I11" s="7">
        <v>59.15</v>
      </c>
      <c r="J11" s="7">
        <v>59.15</v>
      </c>
      <c r="K11" s="7">
        <v>58.5</v>
      </c>
      <c r="L11" s="7">
        <v>58.5</v>
      </c>
    </row>
    <row r="12" spans="1:12" ht="23.25" customHeight="1">
      <c r="A12" s="100"/>
      <c r="B12" s="102"/>
      <c r="C12" s="17" t="s">
        <v>8</v>
      </c>
      <c r="D12" s="9">
        <v>98.75</v>
      </c>
      <c r="E12" s="6">
        <v>98.56</v>
      </c>
      <c r="F12" s="6">
        <v>94.93</v>
      </c>
      <c r="G12" s="6">
        <f>G11/60.769*100</f>
        <v>98.78391943260544</v>
      </c>
      <c r="H12" s="6">
        <f>H11/60.769*100</f>
        <v>98.78391943260544</v>
      </c>
      <c r="I12" s="6">
        <f>I11/G11*100</f>
        <v>98.53406630018324</v>
      </c>
      <c r="J12" s="6">
        <f>J11/H11*100</f>
        <v>98.53406630018324</v>
      </c>
      <c r="K12" s="6">
        <f>K11/I11*100</f>
        <v>98.9010989010989</v>
      </c>
      <c r="L12" s="6">
        <f>L11/J11*100</f>
        <v>98.9010989010989</v>
      </c>
    </row>
    <row r="13" spans="1:12" ht="23.25" customHeight="1">
      <c r="A13" s="90" t="s">
        <v>78</v>
      </c>
      <c r="B13" s="89" t="s">
        <v>147</v>
      </c>
      <c r="C13" s="17" t="s">
        <v>6</v>
      </c>
      <c r="D13" s="17">
        <v>0.604</v>
      </c>
      <c r="E13" s="17">
        <v>0.556</v>
      </c>
      <c r="F13" s="5">
        <v>0.5</v>
      </c>
      <c r="G13" s="5">
        <v>0.45</v>
      </c>
      <c r="H13" s="5">
        <v>0.45</v>
      </c>
      <c r="I13" s="5">
        <v>0.5</v>
      </c>
      <c r="J13" s="5">
        <v>0.5</v>
      </c>
      <c r="K13" s="5">
        <v>0.55</v>
      </c>
      <c r="L13" s="5">
        <v>0.55</v>
      </c>
    </row>
    <row r="14" spans="1:12" ht="23.25" customHeight="1">
      <c r="A14" s="90"/>
      <c r="B14" s="89"/>
      <c r="C14" s="17" t="s">
        <v>8</v>
      </c>
      <c r="D14" s="17">
        <v>90.69</v>
      </c>
      <c r="E14" s="6">
        <v>92.05</v>
      </c>
      <c r="F14" s="6">
        <f>F13/E13*100</f>
        <v>89.92805755395683</v>
      </c>
      <c r="G14" s="6">
        <f>G13/F13*100</f>
        <v>90</v>
      </c>
      <c r="H14" s="6">
        <f>H13/F13*100</f>
        <v>90</v>
      </c>
      <c r="I14" s="6">
        <f>I13/G13*100</f>
        <v>111.11111111111111</v>
      </c>
      <c r="J14" s="6">
        <f>J13/H13*100</f>
        <v>111.11111111111111</v>
      </c>
      <c r="K14" s="6">
        <f>K13/I13*100</f>
        <v>110.00000000000001</v>
      </c>
      <c r="L14" s="6">
        <f>L13/J13*100</f>
        <v>110.00000000000001</v>
      </c>
    </row>
    <row r="15" spans="1:12" ht="37.5" customHeight="1">
      <c r="A15" s="60" t="s">
        <v>79</v>
      </c>
      <c r="B15" s="18" t="s">
        <v>9</v>
      </c>
      <c r="C15" s="17" t="s">
        <v>91</v>
      </c>
      <c r="D15" s="17">
        <v>9.37</v>
      </c>
      <c r="E15" s="17">
        <v>9.09</v>
      </c>
      <c r="F15" s="6">
        <f>F13/F9*1000</f>
        <v>8.27814569536424</v>
      </c>
      <c r="G15" s="6">
        <f aca="true" t="shared" si="0" ref="G15:L15">G13/G9*1000</f>
        <v>7.551602617888908</v>
      </c>
      <c r="H15" s="6">
        <f t="shared" si="0"/>
        <v>7.551602617888908</v>
      </c>
      <c r="I15" s="6">
        <f t="shared" si="0"/>
        <v>8.499787505312366</v>
      </c>
      <c r="J15" s="6">
        <f t="shared" si="0"/>
        <v>8.499787505312366</v>
      </c>
      <c r="K15" s="6">
        <f t="shared" si="0"/>
        <v>9.409751924721986</v>
      </c>
      <c r="L15" s="6">
        <f t="shared" si="0"/>
        <v>9.409751924721986</v>
      </c>
    </row>
    <row r="16" spans="1:12" ht="37.5" customHeight="1">
      <c r="A16" s="60" t="s">
        <v>80</v>
      </c>
      <c r="B16" s="18" t="s">
        <v>48</v>
      </c>
      <c r="C16" s="17" t="s">
        <v>59</v>
      </c>
      <c r="D16" s="11">
        <v>1.4</v>
      </c>
      <c r="E16" s="11">
        <v>1.4</v>
      </c>
      <c r="F16" s="10">
        <v>1.3</v>
      </c>
      <c r="G16" s="10">
        <v>1.3</v>
      </c>
      <c r="H16" s="10">
        <v>1.3</v>
      </c>
      <c r="I16" s="10">
        <v>1.4</v>
      </c>
      <c r="J16" s="10">
        <v>1.4</v>
      </c>
      <c r="K16" s="10">
        <v>1.5</v>
      </c>
      <c r="L16" s="10">
        <v>1.5</v>
      </c>
    </row>
    <row r="17" spans="1:12" ht="23.25" customHeight="1">
      <c r="A17" s="90" t="s">
        <v>81</v>
      </c>
      <c r="B17" s="89" t="s">
        <v>148</v>
      </c>
      <c r="C17" s="17" t="s">
        <v>6</v>
      </c>
      <c r="D17" s="17">
        <v>1.202</v>
      </c>
      <c r="E17" s="17">
        <v>0.889</v>
      </c>
      <c r="F17" s="5">
        <v>0.89</v>
      </c>
      <c r="G17" s="5">
        <v>0.95</v>
      </c>
      <c r="H17" s="5">
        <v>0.95</v>
      </c>
      <c r="I17" s="5">
        <v>0.9</v>
      </c>
      <c r="J17" s="5">
        <v>0.9</v>
      </c>
      <c r="K17" s="5">
        <v>0.8</v>
      </c>
      <c r="L17" s="5">
        <v>0.8</v>
      </c>
    </row>
    <row r="18" spans="1:12" ht="23.25" customHeight="1">
      <c r="A18" s="90"/>
      <c r="B18" s="89"/>
      <c r="C18" s="17" t="s">
        <v>8</v>
      </c>
      <c r="D18" s="17">
        <v>116.81</v>
      </c>
      <c r="E18" s="6">
        <v>73.96</v>
      </c>
      <c r="F18" s="6">
        <f>F17/E17*100</f>
        <v>100.1124859392576</v>
      </c>
      <c r="G18" s="6">
        <f>G17/F17*100</f>
        <v>106.74157303370787</v>
      </c>
      <c r="H18" s="6">
        <f>H17/F17*100</f>
        <v>106.74157303370787</v>
      </c>
      <c r="I18" s="6">
        <f>I17/G17*100</f>
        <v>94.73684210526316</v>
      </c>
      <c r="J18" s="6">
        <f>J17/H17*100</f>
        <v>94.73684210526316</v>
      </c>
      <c r="K18" s="6">
        <f>K17/I17*100</f>
        <v>88.8888888888889</v>
      </c>
      <c r="L18" s="6">
        <f>L17/J17*100</f>
        <v>88.8888888888889</v>
      </c>
    </row>
    <row r="19" spans="1:12" ht="37.5" customHeight="1">
      <c r="A19" s="60" t="s">
        <v>82</v>
      </c>
      <c r="B19" s="18" t="s">
        <v>10</v>
      </c>
      <c r="C19" s="17" t="s">
        <v>89</v>
      </c>
      <c r="D19" s="17">
        <v>18.64</v>
      </c>
      <c r="E19" s="17">
        <v>14.54</v>
      </c>
      <c r="F19" s="6">
        <f>F17/F9*1000</f>
        <v>14.735099337748345</v>
      </c>
      <c r="G19" s="6">
        <f aca="true" t="shared" si="1" ref="G19:L19">G17/G9*1000</f>
        <v>15.942272193321026</v>
      </c>
      <c r="H19" s="6">
        <f t="shared" si="1"/>
        <v>15.942272193321026</v>
      </c>
      <c r="I19" s="6">
        <f t="shared" si="1"/>
        <v>15.29961750956226</v>
      </c>
      <c r="J19" s="6">
        <f t="shared" si="1"/>
        <v>15.29961750956226</v>
      </c>
      <c r="K19" s="6">
        <f t="shared" si="1"/>
        <v>13.686911890504705</v>
      </c>
      <c r="L19" s="6">
        <f t="shared" si="1"/>
        <v>13.686911890504705</v>
      </c>
    </row>
    <row r="20" spans="1:12" ht="37.5" customHeight="1">
      <c r="A20" s="60" t="s">
        <v>83</v>
      </c>
      <c r="B20" s="18" t="s">
        <v>64</v>
      </c>
      <c r="C20" s="17" t="s">
        <v>6</v>
      </c>
      <c r="D20" s="52">
        <v>-0.598</v>
      </c>
      <c r="E20" s="52">
        <v>-0.333</v>
      </c>
      <c r="F20" s="5">
        <f>F13-F17</f>
        <v>-0.39</v>
      </c>
      <c r="G20" s="5">
        <f aca="true" t="shared" si="2" ref="G20:L20">G13-G17</f>
        <v>-0.49999999999999994</v>
      </c>
      <c r="H20" s="5">
        <f t="shared" si="2"/>
        <v>-0.49999999999999994</v>
      </c>
      <c r="I20" s="5">
        <f t="shared" si="2"/>
        <v>-0.4</v>
      </c>
      <c r="J20" s="5">
        <f t="shared" si="2"/>
        <v>-0.4</v>
      </c>
      <c r="K20" s="5">
        <f t="shared" si="2"/>
        <v>-0.25</v>
      </c>
      <c r="L20" s="5">
        <f t="shared" si="2"/>
        <v>-0.25</v>
      </c>
    </row>
    <row r="21" spans="1:12" ht="37.5" customHeight="1">
      <c r="A21" s="60" t="s">
        <v>84</v>
      </c>
      <c r="B21" s="18" t="s">
        <v>11</v>
      </c>
      <c r="C21" s="17" t="s">
        <v>90</v>
      </c>
      <c r="D21" s="9">
        <v>-9.27</v>
      </c>
      <c r="E21" s="9">
        <v>-5.45</v>
      </c>
      <c r="F21" s="6">
        <f>F20/F9*1000</f>
        <v>-6.456953642384106</v>
      </c>
      <c r="G21" s="6">
        <f aca="true" t="shared" si="3" ref="G21:L21">G20/G9*1000</f>
        <v>-8.390669575432119</v>
      </c>
      <c r="H21" s="6">
        <f t="shared" si="3"/>
        <v>-8.390669575432119</v>
      </c>
      <c r="I21" s="6">
        <f t="shared" si="3"/>
        <v>-6.799830004249894</v>
      </c>
      <c r="J21" s="6">
        <f t="shared" si="3"/>
        <v>-6.799830004249894</v>
      </c>
      <c r="K21" s="6">
        <f t="shared" si="3"/>
        <v>-4.277159965782721</v>
      </c>
      <c r="L21" s="6">
        <f t="shared" si="3"/>
        <v>-4.277159965782721</v>
      </c>
    </row>
    <row r="22" spans="1:12" ht="23.25" customHeight="1">
      <c r="A22" s="99" t="s">
        <v>85</v>
      </c>
      <c r="B22" s="94" t="s">
        <v>55</v>
      </c>
      <c r="C22" s="17" t="s">
        <v>6</v>
      </c>
      <c r="D22" s="17">
        <v>1.387</v>
      </c>
      <c r="E22" s="17">
        <v>1.481</v>
      </c>
      <c r="F22" s="5">
        <v>1.551</v>
      </c>
      <c r="G22" s="5">
        <v>1.57</v>
      </c>
      <c r="H22" s="5">
        <v>1.57</v>
      </c>
      <c r="I22" s="5">
        <v>1.64</v>
      </c>
      <c r="J22" s="5">
        <v>1.64</v>
      </c>
      <c r="K22" s="5">
        <v>2</v>
      </c>
      <c r="L22" s="5">
        <v>2</v>
      </c>
    </row>
    <row r="23" spans="1:12" ht="23.25" customHeight="1">
      <c r="A23" s="100"/>
      <c r="B23" s="95"/>
      <c r="C23" s="17" t="s">
        <v>8</v>
      </c>
      <c r="D23" s="17">
        <v>100.95</v>
      </c>
      <c r="E23" s="17">
        <v>106.78</v>
      </c>
      <c r="F23" s="6">
        <f>F22/E22*100</f>
        <v>104.72653612424037</v>
      </c>
      <c r="G23" s="6">
        <f>G22/F22*100</f>
        <v>101.22501611863315</v>
      </c>
      <c r="H23" s="6">
        <f>H22/F22*100</f>
        <v>101.22501611863315</v>
      </c>
      <c r="I23" s="6">
        <f>I22/G22*100</f>
        <v>104.45859872611464</v>
      </c>
      <c r="J23" s="6">
        <f>J22/H22*100</f>
        <v>104.45859872611464</v>
      </c>
      <c r="K23" s="6">
        <f>K22/I22*100</f>
        <v>121.95121951219512</v>
      </c>
      <c r="L23" s="6">
        <f>L22/J22*100</f>
        <v>121.95121951219512</v>
      </c>
    </row>
    <row r="24" spans="1:12" ht="23.25" customHeight="1">
      <c r="A24" s="99" t="s">
        <v>86</v>
      </c>
      <c r="B24" s="94" t="s">
        <v>149</v>
      </c>
      <c r="C24" s="17" t="s">
        <v>6</v>
      </c>
      <c r="D24" s="17">
        <v>1.727</v>
      </c>
      <c r="E24" s="17">
        <v>1.876</v>
      </c>
      <c r="F24" s="5">
        <v>1.9</v>
      </c>
      <c r="G24" s="5">
        <v>1.95</v>
      </c>
      <c r="H24" s="5">
        <v>1.95</v>
      </c>
      <c r="I24" s="5">
        <v>1.89</v>
      </c>
      <c r="J24" s="5">
        <v>1.89</v>
      </c>
      <c r="K24" s="5">
        <v>1.85</v>
      </c>
      <c r="L24" s="5">
        <v>1.85</v>
      </c>
    </row>
    <row r="25" spans="1:12" ht="23.25" customHeight="1">
      <c r="A25" s="100"/>
      <c r="B25" s="95"/>
      <c r="C25" s="17" t="s">
        <v>8</v>
      </c>
      <c r="D25" s="17">
        <v>95.26</v>
      </c>
      <c r="E25" s="17">
        <v>108.63</v>
      </c>
      <c r="F25" s="6">
        <f>F24/E24*100</f>
        <v>101.27931769722815</v>
      </c>
      <c r="G25" s="6">
        <f>G24/F24*100</f>
        <v>102.63157894736842</v>
      </c>
      <c r="H25" s="6">
        <f>H24/F24*100</f>
        <v>102.63157894736842</v>
      </c>
      <c r="I25" s="6">
        <f>I24/G24*100</f>
        <v>96.92307692307692</v>
      </c>
      <c r="J25" s="6">
        <f>J24/H24*100</f>
        <v>96.92307692307692</v>
      </c>
      <c r="K25" s="6">
        <f>K24/I24*100</f>
        <v>97.8835978835979</v>
      </c>
      <c r="L25" s="6">
        <f>L24/J24*100</f>
        <v>97.8835978835979</v>
      </c>
    </row>
    <row r="26" spans="1:12" ht="37.5" customHeight="1">
      <c r="A26" s="60" t="s">
        <v>87</v>
      </c>
      <c r="B26" s="18" t="s">
        <v>65</v>
      </c>
      <c r="C26" s="17" t="s">
        <v>6</v>
      </c>
      <c r="D26" s="5">
        <v>-0.34</v>
      </c>
      <c r="E26" s="5">
        <v>-0.395</v>
      </c>
      <c r="F26" s="5">
        <f>F22-F24</f>
        <v>-0.349</v>
      </c>
      <c r="G26" s="5">
        <f aca="true" t="shared" si="4" ref="G26:L26">G22-G24</f>
        <v>-0.3799999999999999</v>
      </c>
      <c r="H26" s="5">
        <f t="shared" si="4"/>
        <v>-0.3799999999999999</v>
      </c>
      <c r="I26" s="5">
        <f t="shared" si="4"/>
        <v>-0.25</v>
      </c>
      <c r="J26" s="5">
        <f t="shared" si="4"/>
        <v>-0.25</v>
      </c>
      <c r="K26" s="5">
        <f t="shared" si="4"/>
        <v>0.1499999999999999</v>
      </c>
      <c r="L26" s="5">
        <f t="shared" si="4"/>
        <v>0.1499999999999999</v>
      </c>
    </row>
    <row r="27" spans="1:12" ht="37.5" customHeight="1">
      <c r="A27" s="60" t="s">
        <v>88</v>
      </c>
      <c r="B27" s="18" t="s">
        <v>12</v>
      </c>
      <c r="C27" s="17" t="s">
        <v>67</v>
      </c>
      <c r="D27" s="52">
        <v>-52.72</v>
      </c>
      <c r="E27" s="52">
        <v>-64.61</v>
      </c>
      <c r="F27" s="6">
        <f>F26/F9*10000</f>
        <v>-57.78145695364238</v>
      </c>
      <c r="G27" s="6">
        <f aca="true" t="shared" si="5" ref="G27:L27">G26/G9*10000</f>
        <v>-63.76908877328408</v>
      </c>
      <c r="H27" s="6">
        <f t="shared" si="5"/>
        <v>-63.76908877328408</v>
      </c>
      <c r="I27" s="6">
        <f t="shared" si="5"/>
        <v>-42.49893752656183</v>
      </c>
      <c r="J27" s="6">
        <f t="shared" si="5"/>
        <v>-42.49893752656183</v>
      </c>
      <c r="K27" s="6">
        <f>K26/K9*10000</f>
        <v>25.662959794696306</v>
      </c>
      <c r="L27" s="6">
        <f t="shared" si="5"/>
        <v>25.662959794696306</v>
      </c>
    </row>
    <row r="28" spans="1:12" ht="23.25" customHeight="1">
      <c r="A28" s="34"/>
      <c r="B28" s="44" t="s">
        <v>15</v>
      </c>
      <c r="C28" s="32"/>
      <c r="D28" s="49"/>
      <c r="E28" s="49"/>
      <c r="F28" s="73"/>
      <c r="G28" s="73"/>
      <c r="H28" s="73"/>
      <c r="I28" s="73"/>
      <c r="J28" s="73"/>
      <c r="K28" s="73"/>
      <c r="L28" s="73"/>
    </row>
    <row r="29" spans="1:12" ht="40.5" customHeight="1">
      <c r="A29" s="61" t="s">
        <v>92</v>
      </c>
      <c r="B29" s="45" t="s">
        <v>40</v>
      </c>
      <c r="C29" s="17" t="s">
        <v>70</v>
      </c>
      <c r="D29" s="11">
        <v>154.34</v>
      </c>
      <c r="E29" s="11">
        <v>118.36</v>
      </c>
      <c r="F29" s="10">
        <v>103.88</v>
      </c>
      <c r="G29" s="11">
        <v>101.35</v>
      </c>
      <c r="H29" s="11">
        <v>102.57</v>
      </c>
      <c r="I29" s="11">
        <v>105.16</v>
      </c>
      <c r="J29" s="11">
        <v>108.51</v>
      </c>
      <c r="K29" s="11">
        <v>105</v>
      </c>
      <c r="L29" s="11">
        <v>109.89</v>
      </c>
    </row>
    <row r="30" spans="1:12" ht="40.5" customHeight="1">
      <c r="A30" s="61" t="s">
        <v>93</v>
      </c>
      <c r="B30" s="45" t="s">
        <v>41</v>
      </c>
      <c r="C30" s="20" t="s">
        <v>8</v>
      </c>
      <c r="D30" s="9">
        <v>106.97</v>
      </c>
      <c r="E30" s="9">
        <v>100.48</v>
      </c>
      <c r="F30" s="6">
        <v>102.6</v>
      </c>
      <c r="G30" s="6">
        <v>108.2</v>
      </c>
      <c r="H30" s="6">
        <v>108.8</v>
      </c>
      <c r="I30" s="6">
        <v>102.3</v>
      </c>
      <c r="J30" s="6">
        <v>102.9</v>
      </c>
      <c r="K30" s="6">
        <v>102.6</v>
      </c>
      <c r="L30" s="6">
        <v>102.8</v>
      </c>
    </row>
    <row r="31" spans="1:12" s="2" customFormat="1" ht="40.5" customHeight="1">
      <c r="A31" s="92" t="s">
        <v>94</v>
      </c>
      <c r="B31" s="89" t="s">
        <v>66</v>
      </c>
      <c r="C31" s="20" t="s">
        <v>7</v>
      </c>
      <c r="D31" s="8">
        <v>14011.77</v>
      </c>
      <c r="E31" s="8">
        <v>16664.15</v>
      </c>
      <c r="F31" s="8">
        <v>17760</v>
      </c>
      <c r="G31" s="8">
        <v>19475</v>
      </c>
      <c r="H31" s="8">
        <v>19820</v>
      </c>
      <c r="I31" s="8">
        <v>20950</v>
      </c>
      <c r="J31" s="8">
        <v>22130</v>
      </c>
      <c r="K31" s="8">
        <v>22570</v>
      </c>
      <c r="L31" s="8">
        <v>25000</v>
      </c>
    </row>
    <row r="32" spans="1:12" ht="40.5" customHeight="1">
      <c r="A32" s="93"/>
      <c r="B32" s="89"/>
      <c r="C32" s="17" t="s">
        <v>8</v>
      </c>
      <c r="D32" s="9">
        <v>165.1</v>
      </c>
      <c r="E32" s="9">
        <v>118.93</v>
      </c>
      <c r="F32" s="6">
        <f>F31/E31*100</f>
        <v>106.57609299004149</v>
      </c>
      <c r="G32" s="6">
        <f>G31/F31*100</f>
        <v>109.65653153153154</v>
      </c>
      <c r="H32" s="6">
        <f>H31/F31*100</f>
        <v>111.5990990990991</v>
      </c>
      <c r="I32" s="6">
        <f>I31/G31*100</f>
        <v>107.57381258023106</v>
      </c>
      <c r="J32" s="6">
        <f>J31/H31*100</f>
        <v>111.65489404641775</v>
      </c>
      <c r="K32" s="6">
        <f>K31/I31*100</f>
        <v>107.73269689737471</v>
      </c>
      <c r="L32" s="6">
        <f>L31/J31*100</f>
        <v>112.96882060551287</v>
      </c>
    </row>
    <row r="33" spans="1:12" s="2" customFormat="1" ht="40.5" customHeight="1">
      <c r="A33" s="92" t="s">
        <v>95</v>
      </c>
      <c r="B33" s="91" t="s">
        <v>165</v>
      </c>
      <c r="C33" s="20" t="s">
        <v>7</v>
      </c>
      <c r="D33" s="8">
        <v>13925.814</v>
      </c>
      <c r="E33" s="8">
        <v>15617.852</v>
      </c>
      <c r="F33" s="8">
        <v>16500</v>
      </c>
      <c r="G33" s="8">
        <v>18147</v>
      </c>
      <c r="H33" s="8">
        <v>18480</v>
      </c>
      <c r="I33" s="8">
        <v>19550</v>
      </c>
      <c r="J33" s="8">
        <v>20709</v>
      </c>
      <c r="K33" s="8">
        <v>21100</v>
      </c>
      <c r="L33" s="8">
        <v>23505</v>
      </c>
    </row>
    <row r="34" spans="1:12" ht="40.5" customHeight="1">
      <c r="A34" s="93"/>
      <c r="B34" s="91"/>
      <c r="C34" s="17" t="s">
        <v>143</v>
      </c>
      <c r="D34" s="9">
        <v>165.76</v>
      </c>
      <c r="E34" s="9">
        <v>112.15</v>
      </c>
      <c r="F34" s="6">
        <f>F33/E33*100</f>
        <v>105.64833115334937</v>
      </c>
      <c r="G34" s="6">
        <f>G33/F33*100</f>
        <v>109.98181818181818</v>
      </c>
      <c r="H34" s="6">
        <f>H33/F33*100</f>
        <v>112.00000000000001</v>
      </c>
      <c r="I34" s="6">
        <f>I33/G33*100</f>
        <v>107.73130544993663</v>
      </c>
      <c r="J34" s="6">
        <f>J33/H33*100</f>
        <v>112.0616883116883</v>
      </c>
      <c r="K34" s="6">
        <f>K33/I33*100</f>
        <v>107.92838874680307</v>
      </c>
      <c r="L34" s="6">
        <f>L33/J33*100</f>
        <v>113.50137621324062</v>
      </c>
    </row>
    <row r="35" spans="1:12" ht="52.5" customHeight="1">
      <c r="A35" s="64" t="s">
        <v>96</v>
      </c>
      <c r="B35" s="19" t="s">
        <v>164</v>
      </c>
      <c r="C35" s="17" t="s">
        <v>70</v>
      </c>
      <c r="D35" s="11">
        <v>142.5</v>
      </c>
      <c r="E35" s="11">
        <v>100.5</v>
      </c>
      <c r="F35" s="11">
        <v>102.6</v>
      </c>
      <c r="G35" s="11">
        <v>102.8</v>
      </c>
      <c r="H35" s="11">
        <v>105.1</v>
      </c>
      <c r="I35" s="11">
        <v>103.9</v>
      </c>
      <c r="J35" s="11">
        <v>107.9</v>
      </c>
      <c r="K35" s="11">
        <v>104.1</v>
      </c>
      <c r="L35" s="11">
        <v>109.6</v>
      </c>
    </row>
    <row r="36" spans="1:12" s="2" customFormat="1" ht="51" customHeight="1">
      <c r="A36" s="92" t="s">
        <v>97</v>
      </c>
      <c r="B36" s="91" t="s">
        <v>167</v>
      </c>
      <c r="C36" s="20" t="s">
        <v>7</v>
      </c>
      <c r="D36" s="6">
        <v>75.02</v>
      </c>
      <c r="E36" s="8" t="s">
        <v>193</v>
      </c>
      <c r="F36" s="8">
        <v>1100</v>
      </c>
      <c r="G36" s="8">
        <v>1160</v>
      </c>
      <c r="H36" s="8">
        <v>1170</v>
      </c>
      <c r="I36" s="8">
        <v>1220</v>
      </c>
      <c r="J36" s="8">
        <v>1237</v>
      </c>
      <c r="K36" s="8">
        <v>1280</v>
      </c>
      <c r="L36" s="8">
        <v>1300</v>
      </c>
    </row>
    <row r="37" spans="1:12" ht="50.25" customHeight="1">
      <c r="A37" s="93"/>
      <c r="B37" s="91"/>
      <c r="C37" s="17" t="s">
        <v>8</v>
      </c>
      <c r="D37" s="6">
        <v>108.34</v>
      </c>
      <c r="E37" s="6" t="s">
        <v>189</v>
      </c>
      <c r="F37" s="6">
        <v>106.33</v>
      </c>
      <c r="G37" s="6">
        <f>G36/F36*100</f>
        <v>105.45454545454544</v>
      </c>
      <c r="H37" s="6">
        <f>H36/F36*100</f>
        <v>106.36363636363637</v>
      </c>
      <c r="I37" s="6">
        <f>I36/G36*100</f>
        <v>105.17241379310344</v>
      </c>
      <c r="J37" s="6">
        <f>J36/H36*100</f>
        <v>105.72649572649573</v>
      </c>
      <c r="K37" s="6">
        <f>K36/I36*100</f>
        <v>104.91803278688525</v>
      </c>
      <c r="L37" s="6">
        <f>L36/J36*100</f>
        <v>105.09296685529507</v>
      </c>
    </row>
    <row r="38" spans="1:12" ht="67.5" customHeight="1">
      <c r="A38" s="64" t="s">
        <v>168</v>
      </c>
      <c r="B38" s="19" t="s">
        <v>166</v>
      </c>
      <c r="C38" s="17" t="s">
        <v>70</v>
      </c>
      <c r="D38" s="10">
        <v>107.1</v>
      </c>
      <c r="E38" s="6" t="s">
        <v>190</v>
      </c>
      <c r="F38" s="11">
        <v>95.4</v>
      </c>
      <c r="G38" s="10">
        <v>100.1</v>
      </c>
      <c r="H38" s="10">
        <v>101</v>
      </c>
      <c r="I38" s="10">
        <v>100.5</v>
      </c>
      <c r="J38" s="10">
        <v>101</v>
      </c>
      <c r="K38" s="10">
        <v>102.2</v>
      </c>
      <c r="L38" s="10">
        <v>102.3</v>
      </c>
    </row>
    <row r="39" spans="1:12" s="2" customFormat="1" ht="53.25" customHeight="1">
      <c r="A39" s="92" t="s">
        <v>169</v>
      </c>
      <c r="B39" s="91" t="s">
        <v>171</v>
      </c>
      <c r="C39" s="20" t="s">
        <v>7</v>
      </c>
      <c r="D39" s="6">
        <v>10.933</v>
      </c>
      <c r="E39" s="6">
        <v>11.77</v>
      </c>
      <c r="F39" s="6" t="s">
        <v>198</v>
      </c>
      <c r="G39" s="6">
        <v>168</v>
      </c>
      <c r="H39" s="6">
        <v>170</v>
      </c>
      <c r="I39" s="6">
        <v>180</v>
      </c>
      <c r="J39" s="6">
        <v>184</v>
      </c>
      <c r="K39" s="6">
        <v>190</v>
      </c>
      <c r="L39" s="6">
        <v>195</v>
      </c>
    </row>
    <row r="40" spans="1:12" ht="61.5" customHeight="1">
      <c r="A40" s="93"/>
      <c r="B40" s="96"/>
      <c r="C40" s="17" t="s">
        <v>8</v>
      </c>
      <c r="D40" s="9">
        <v>66.31</v>
      </c>
      <c r="E40" s="9">
        <v>107.66</v>
      </c>
      <c r="F40" s="6" t="s">
        <v>191</v>
      </c>
      <c r="G40" s="6">
        <f>G39/160*100</f>
        <v>105</v>
      </c>
      <c r="H40" s="6">
        <f>H39/160*100</f>
        <v>106.25</v>
      </c>
      <c r="I40" s="6">
        <f>I39/G39*100</f>
        <v>107.14285714285714</v>
      </c>
      <c r="J40" s="6">
        <f>J39/H39*100</f>
        <v>108.23529411764706</v>
      </c>
      <c r="K40" s="6">
        <f>K39/I39*100</f>
        <v>105.55555555555556</v>
      </c>
      <c r="L40" s="6">
        <f>L39/J39*100</f>
        <v>105.9782608695652</v>
      </c>
    </row>
    <row r="41" spans="1:12" ht="85.5" customHeight="1">
      <c r="A41" s="63" t="s">
        <v>170</v>
      </c>
      <c r="B41" s="19" t="s">
        <v>172</v>
      </c>
      <c r="C41" s="17" t="s">
        <v>70</v>
      </c>
      <c r="D41" s="11">
        <v>64.3</v>
      </c>
      <c r="E41" s="11">
        <v>100.7</v>
      </c>
      <c r="F41" s="6" t="s">
        <v>192</v>
      </c>
      <c r="G41" s="10">
        <v>100.7</v>
      </c>
      <c r="H41" s="10">
        <v>101.9</v>
      </c>
      <c r="I41" s="10">
        <v>101.1</v>
      </c>
      <c r="J41" s="10">
        <v>102.1</v>
      </c>
      <c r="K41" s="10">
        <v>101</v>
      </c>
      <c r="L41" s="10">
        <v>101.4</v>
      </c>
    </row>
    <row r="42" spans="1:12" ht="23.25" customHeight="1">
      <c r="A42" s="34"/>
      <c r="B42" s="44" t="s">
        <v>44</v>
      </c>
      <c r="C42" s="32"/>
      <c r="D42" s="32"/>
      <c r="E42" s="66"/>
      <c r="F42" s="68"/>
      <c r="G42" s="68"/>
      <c r="H42" s="68"/>
      <c r="I42" s="68"/>
      <c r="J42" s="68"/>
      <c r="K42" s="69"/>
      <c r="L42" s="69"/>
    </row>
    <row r="43" spans="1:12" ht="48.75" customHeight="1">
      <c r="A43" s="61" t="s">
        <v>98</v>
      </c>
      <c r="B43" s="21" t="s">
        <v>152</v>
      </c>
      <c r="C43" s="20" t="s">
        <v>7</v>
      </c>
      <c r="D43" s="65">
        <v>270.78</v>
      </c>
      <c r="E43" s="74">
        <v>301.27</v>
      </c>
      <c r="F43" s="20">
        <v>317.55</v>
      </c>
      <c r="G43" s="20">
        <v>333.81</v>
      </c>
      <c r="H43" s="20">
        <v>333.93</v>
      </c>
      <c r="I43" s="20">
        <v>350.63</v>
      </c>
      <c r="J43" s="20">
        <v>350.91</v>
      </c>
      <c r="K43" s="20">
        <v>367.87</v>
      </c>
      <c r="L43" s="20">
        <v>368.19</v>
      </c>
    </row>
    <row r="44" spans="1:12" ht="48.75" customHeight="1">
      <c r="A44" s="61" t="s">
        <v>99</v>
      </c>
      <c r="B44" s="21" t="s">
        <v>153</v>
      </c>
      <c r="C44" s="20" t="s">
        <v>70</v>
      </c>
      <c r="D44" s="75">
        <v>100.8</v>
      </c>
      <c r="E44" s="75">
        <v>114.6</v>
      </c>
      <c r="F44" s="10">
        <v>100.27</v>
      </c>
      <c r="G44" s="10">
        <v>100.04</v>
      </c>
      <c r="H44" s="10">
        <v>100.22</v>
      </c>
      <c r="I44" s="10">
        <v>100.13</v>
      </c>
      <c r="J44" s="10">
        <v>100.3</v>
      </c>
      <c r="K44" s="10">
        <v>100.16</v>
      </c>
      <c r="L44" s="10">
        <v>100.41</v>
      </c>
    </row>
    <row r="45" spans="1:12" ht="48.75" customHeight="1">
      <c r="A45" s="61" t="s">
        <v>154</v>
      </c>
      <c r="B45" s="21" t="s">
        <v>156</v>
      </c>
      <c r="C45" s="20" t="s">
        <v>7</v>
      </c>
      <c r="D45" s="65">
        <v>195.68</v>
      </c>
      <c r="E45" s="65">
        <v>238.028</v>
      </c>
      <c r="F45" s="20">
        <v>250.29</v>
      </c>
      <c r="G45" s="20">
        <v>262.96</v>
      </c>
      <c r="H45" s="20">
        <v>263.03</v>
      </c>
      <c r="I45" s="20">
        <v>276.05</v>
      </c>
      <c r="J45" s="20">
        <v>276.16</v>
      </c>
      <c r="K45" s="20">
        <v>289.39</v>
      </c>
      <c r="L45" s="20">
        <v>289.45</v>
      </c>
    </row>
    <row r="46" spans="1:12" ht="48.75" customHeight="1">
      <c r="A46" s="61" t="s">
        <v>155</v>
      </c>
      <c r="B46" s="21" t="s">
        <v>157</v>
      </c>
      <c r="C46" s="20" t="s">
        <v>70</v>
      </c>
      <c r="D46" s="75">
        <v>100.7</v>
      </c>
      <c r="E46" s="75">
        <v>125</v>
      </c>
      <c r="F46" s="10">
        <v>100.05</v>
      </c>
      <c r="G46" s="10">
        <v>100.06</v>
      </c>
      <c r="H46" s="10">
        <v>100.18</v>
      </c>
      <c r="I46" s="10">
        <v>100.09</v>
      </c>
      <c r="J46" s="10">
        <v>100.23</v>
      </c>
      <c r="K46" s="10">
        <v>100.1</v>
      </c>
      <c r="L46" s="10">
        <v>100.3</v>
      </c>
    </row>
    <row r="47" spans="1:12" ht="48.75" customHeight="1">
      <c r="A47" s="61" t="s">
        <v>158</v>
      </c>
      <c r="B47" s="21" t="s">
        <v>160</v>
      </c>
      <c r="C47" s="20" t="s">
        <v>7</v>
      </c>
      <c r="D47" s="65">
        <v>75.1</v>
      </c>
      <c r="E47" s="65">
        <v>63.243</v>
      </c>
      <c r="F47" s="20">
        <v>67.26</v>
      </c>
      <c r="G47" s="20">
        <v>70.85</v>
      </c>
      <c r="H47" s="6">
        <v>70.9</v>
      </c>
      <c r="I47" s="20">
        <v>74.58</v>
      </c>
      <c r="J47" s="20">
        <v>74.75</v>
      </c>
      <c r="K47" s="20">
        <v>78.48</v>
      </c>
      <c r="L47" s="20">
        <v>78.74</v>
      </c>
    </row>
    <row r="48" spans="1:12" ht="48.75" customHeight="1">
      <c r="A48" s="61" t="s">
        <v>159</v>
      </c>
      <c r="B48" s="21" t="s">
        <v>161</v>
      </c>
      <c r="C48" s="20" t="s">
        <v>70</v>
      </c>
      <c r="D48" s="75">
        <v>101.3</v>
      </c>
      <c r="E48" s="75">
        <v>87.7</v>
      </c>
      <c r="F48" s="10">
        <v>101</v>
      </c>
      <c r="G48" s="10">
        <v>100.19</v>
      </c>
      <c r="H48" s="10">
        <v>100.4</v>
      </c>
      <c r="I48" s="10">
        <v>100.3</v>
      </c>
      <c r="J48" s="10">
        <v>100.59</v>
      </c>
      <c r="K48" s="10">
        <v>100.4</v>
      </c>
      <c r="L48" s="10">
        <v>100.8</v>
      </c>
    </row>
    <row r="49" spans="1:12" ht="23.25" customHeight="1">
      <c r="A49" s="34"/>
      <c r="B49" s="36" t="s">
        <v>42</v>
      </c>
      <c r="C49" s="32"/>
      <c r="D49" s="35"/>
      <c r="E49" s="67"/>
      <c r="F49" s="67"/>
      <c r="G49" s="67"/>
      <c r="H49" s="67"/>
      <c r="I49" s="67"/>
      <c r="J49" s="67"/>
      <c r="K49" s="67"/>
      <c r="L49" s="67"/>
    </row>
    <row r="50" spans="1:12" ht="52.5" customHeight="1">
      <c r="A50" s="61" t="s">
        <v>100</v>
      </c>
      <c r="B50" s="22" t="s">
        <v>200</v>
      </c>
      <c r="C50" s="20" t="s">
        <v>17</v>
      </c>
      <c r="D50" s="6">
        <v>225.4</v>
      </c>
      <c r="E50" s="6">
        <v>225.4</v>
      </c>
      <c r="F50" s="6">
        <v>227.2</v>
      </c>
      <c r="G50" s="6">
        <v>227.2</v>
      </c>
      <c r="H50" s="6">
        <v>227.2</v>
      </c>
      <c r="I50" s="6">
        <v>227.2</v>
      </c>
      <c r="J50" s="6">
        <v>227.2</v>
      </c>
      <c r="K50" s="6">
        <v>227.2</v>
      </c>
      <c r="L50" s="6">
        <v>227.2</v>
      </c>
    </row>
    <row r="51" spans="1:12" ht="52.5" customHeight="1">
      <c r="A51" s="61" t="s">
        <v>101</v>
      </c>
      <c r="B51" s="22" t="s">
        <v>18</v>
      </c>
      <c r="C51" s="20" t="s">
        <v>17</v>
      </c>
      <c r="D51" s="6">
        <v>217.1</v>
      </c>
      <c r="E51" s="6">
        <v>217.1</v>
      </c>
      <c r="F51" s="6">
        <v>217.1</v>
      </c>
      <c r="G51" s="6">
        <v>217.1</v>
      </c>
      <c r="H51" s="6">
        <v>217.1</v>
      </c>
      <c r="I51" s="6">
        <v>217.1</v>
      </c>
      <c r="J51" s="6">
        <v>217.1</v>
      </c>
      <c r="K51" s="6">
        <v>217.1</v>
      </c>
      <c r="L51" s="6">
        <v>217.1</v>
      </c>
    </row>
    <row r="52" spans="1:12" ht="23.25" customHeight="1">
      <c r="A52" s="34"/>
      <c r="B52" s="46" t="s">
        <v>19</v>
      </c>
      <c r="C52" s="32"/>
      <c r="D52" s="35"/>
      <c r="E52" s="35"/>
      <c r="F52" s="35"/>
      <c r="G52" s="35"/>
      <c r="H52" s="35"/>
      <c r="I52" s="35"/>
      <c r="J52" s="35"/>
      <c r="K52" s="35"/>
      <c r="L52" s="35"/>
    </row>
    <row r="53" spans="1:12" ht="40.5" customHeight="1">
      <c r="A53" s="61" t="s">
        <v>103</v>
      </c>
      <c r="B53" s="19" t="s">
        <v>20</v>
      </c>
      <c r="C53" s="20" t="s">
        <v>102</v>
      </c>
      <c r="D53" s="17">
        <v>4.506</v>
      </c>
      <c r="E53" s="17">
        <v>10.078</v>
      </c>
      <c r="F53" s="51">
        <v>17</v>
      </c>
      <c r="G53" s="51">
        <v>2.5</v>
      </c>
      <c r="H53" s="5">
        <v>6.9</v>
      </c>
      <c r="I53" s="51">
        <v>6.2</v>
      </c>
      <c r="J53" s="51">
        <v>11.4</v>
      </c>
      <c r="K53" s="5">
        <v>2.5</v>
      </c>
      <c r="L53" s="5">
        <v>6.8</v>
      </c>
    </row>
    <row r="54" spans="1:12" ht="40.5" customHeight="1">
      <c r="A54" s="61" t="s">
        <v>104</v>
      </c>
      <c r="B54" s="19" t="s">
        <v>21</v>
      </c>
      <c r="C54" s="20" t="s">
        <v>5</v>
      </c>
      <c r="D54" s="11">
        <v>100</v>
      </c>
      <c r="E54" s="11">
        <v>64</v>
      </c>
      <c r="F54" s="11">
        <v>54.5</v>
      </c>
      <c r="G54" s="11">
        <v>100</v>
      </c>
      <c r="H54" s="11">
        <v>43.5</v>
      </c>
      <c r="I54" s="11">
        <v>40.3</v>
      </c>
      <c r="J54" s="11">
        <v>26.3</v>
      </c>
      <c r="K54" s="10">
        <v>100</v>
      </c>
      <c r="L54" s="10">
        <v>44.1</v>
      </c>
    </row>
    <row r="55" spans="1:12" ht="40.5" customHeight="1">
      <c r="A55" s="61" t="s">
        <v>105</v>
      </c>
      <c r="B55" s="19" t="s">
        <v>195</v>
      </c>
      <c r="C55" s="20" t="s">
        <v>39</v>
      </c>
      <c r="D55" s="5">
        <v>39.826</v>
      </c>
      <c r="E55" s="5">
        <v>39.601</v>
      </c>
      <c r="F55" s="5">
        <v>39.375</v>
      </c>
      <c r="G55" s="5">
        <v>39.375</v>
      </c>
      <c r="H55" s="5">
        <v>39.375</v>
      </c>
      <c r="I55" s="5">
        <v>39.375</v>
      </c>
      <c r="J55" s="5">
        <v>39.375</v>
      </c>
      <c r="K55" s="5">
        <v>36</v>
      </c>
      <c r="L55" s="5">
        <v>31.275</v>
      </c>
    </row>
    <row r="56" spans="1:12" ht="51.75" customHeight="1">
      <c r="A56" s="61" t="s">
        <v>106</v>
      </c>
      <c r="B56" s="19" t="s">
        <v>197</v>
      </c>
      <c r="C56" s="20" t="s">
        <v>5</v>
      </c>
      <c r="D56" s="70">
        <v>2.7</v>
      </c>
      <c r="E56" s="70">
        <v>2.7</v>
      </c>
      <c r="F56" s="70">
        <v>2.7</v>
      </c>
      <c r="G56" s="70">
        <v>2.7</v>
      </c>
      <c r="H56" s="70">
        <v>2.6</v>
      </c>
      <c r="I56" s="70">
        <v>2.6</v>
      </c>
      <c r="J56" s="70">
        <v>2.6</v>
      </c>
      <c r="K56" s="70">
        <v>2.4</v>
      </c>
      <c r="L56" s="70">
        <v>2.1</v>
      </c>
    </row>
    <row r="57" spans="1:12" ht="40.5" customHeight="1">
      <c r="A57" s="61" t="s">
        <v>107</v>
      </c>
      <c r="B57" s="19" t="s">
        <v>22</v>
      </c>
      <c r="C57" s="20" t="s">
        <v>202</v>
      </c>
      <c r="D57" s="17">
        <v>23.1</v>
      </c>
      <c r="E57" s="17">
        <v>24.4</v>
      </c>
      <c r="F57" s="11">
        <v>24.7</v>
      </c>
      <c r="G57" s="11">
        <v>25.1</v>
      </c>
      <c r="H57" s="11">
        <v>25.1</v>
      </c>
      <c r="I57" s="11">
        <v>25.4</v>
      </c>
      <c r="J57" s="11">
        <v>25.4</v>
      </c>
      <c r="K57" s="11">
        <v>25.5</v>
      </c>
      <c r="L57" s="11">
        <v>25.7</v>
      </c>
    </row>
    <row r="58" spans="1:12" ht="23.25" customHeight="1">
      <c r="A58" s="34"/>
      <c r="B58" s="47" t="s">
        <v>23</v>
      </c>
      <c r="C58" s="32"/>
      <c r="D58" s="35"/>
      <c r="E58" s="35"/>
      <c r="F58" s="35"/>
      <c r="G58" s="35"/>
      <c r="H58" s="35"/>
      <c r="I58" s="35"/>
      <c r="J58" s="35"/>
      <c r="K58" s="33"/>
      <c r="L58" s="33"/>
    </row>
    <row r="59" spans="1:12" ht="40.5" customHeight="1">
      <c r="A59" s="61" t="s">
        <v>108</v>
      </c>
      <c r="B59" s="48" t="s">
        <v>49</v>
      </c>
      <c r="C59" s="20" t="s">
        <v>50</v>
      </c>
      <c r="D59" s="9">
        <v>106.27</v>
      </c>
      <c r="E59" s="9">
        <v>112.26</v>
      </c>
      <c r="F59" s="6">
        <v>107.5</v>
      </c>
      <c r="G59" s="6">
        <v>105.4</v>
      </c>
      <c r="H59" s="6">
        <v>104.5</v>
      </c>
      <c r="I59" s="6">
        <v>103.6</v>
      </c>
      <c r="J59" s="6">
        <v>104</v>
      </c>
      <c r="K59" s="6">
        <v>104</v>
      </c>
      <c r="L59" s="6">
        <v>104</v>
      </c>
    </row>
    <row r="60" spans="1:12" s="2" customFormat="1" ht="40.5" customHeight="1">
      <c r="A60" s="61" t="s">
        <v>109</v>
      </c>
      <c r="B60" s="19" t="s">
        <v>75</v>
      </c>
      <c r="C60" s="20" t="s">
        <v>8</v>
      </c>
      <c r="D60" s="6">
        <v>106.14</v>
      </c>
      <c r="E60" s="6">
        <v>112</v>
      </c>
      <c r="F60" s="53">
        <v>105.8</v>
      </c>
      <c r="G60" s="53">
        <v>108.2</v>
      </c>
      <c r="H60" s="53">
        <v>107.2</v>
      </c>
      <c r="I60" s="6">
        <v>104</v>
      </c>
      <c r="J60" s="6">
        <v>104.2</v>
      </c>
      <c r="K60" s="6">
        <v>103.9</v>
      </c>
      <c r="L60" s="6">
        <v>104</v>
      </c>
    </row>
    <row r="61" spans="1:12" ht="40.5" customHeight="1">
      <c r="A61" s="87" t="s">
        <v>110</v>
      </c>
      <c r="B61" s="104" t="s">
        <v>24</v>
      </c>
      <c r="C61" s="24" t="s">
        <v>7</v>
      </c>
      <c r="D61" s="12">
        <v>4716.8</v>
      </c>
      <c r="E61" s="12">
        <v>4352.2</v>
      </c>
      <c r="F61" s="8">
        <v>4600</v>
      </c>
      <c r="G61" s="8">
        <v>4900</v>
      </c>
      <c r="H61" s="8">
        <v>4980</v>
      </c>
      <c r="I61" s="8">
        <v>5080</v>
      </c>
      <c r="J61" s="8">
        <v>5200</v>
      </c>
      <c r="K61" s="8">
        <v>5300</v>
      </c>
      <c r="L61" s="8">
        <v>5500</v>
      </c>
    </row>
    <row r="62" spans="1:12" ht="40.5" customHeight="1">
      <c r="A62" s="87"/>
      <c r="B62" s="104"/>
      <c r="C62" s="20" t="s">
        <v>8</v>
      </c>
      <c r="D62" s="9">
        <v>116.4</v>
      </c>
      <c r="E62" s="9">
        <v>92.27</v>
      </c>
      <c r="F62" s="6">
        <f>F61/E61*100</f>
        <v>105.69367216580122</v>
      </c>
      <c r="G62" s="6">
        <f>G61/F61*100</f>
        <v>106.5217391304348</v>
      </c>
      <c r="H62" s="6">
        <f>H61/F61*100</f>
        <v>108.26086956521739</v>
      </c>
      <c r="I62" s="6">
        <f>I61/G61*100</f>
        <v>103.6734693877551</v>
      </c>
      <c r="J62" s="6">
        <f>J61/H61*100</f>
        <v>104.41767068273093</v>
      </c>
      <c r="K62" s="6">
        <f>K61/I61*100</f>
        <v>104.33070866141732</v>
      </c>
      <c r="L62" s="6">
        <f>L61/J61*100</f>
        <v>105.76923076923077</v>
      </c>
    </row>
    <row r="63" spans="1:12" ht="40.5" customHeight="1">
      <c r="A63" s="61" t="s">
        <v>111</v>
      </c>
      <c r="B63" s="23" t="s">
        <v>140</v>
      </c>
      <c r="C63" s="20" t="s">
        <v>70</v>
      </c>
      <c r="D63" s="11">
        <v>108.3</v>
      </c>
      <c r="E63" s="11">
        <v>82.4</v>
      </c>
      <c r="F63" s="10">
        <v>101.1</v>
      </c>
      <c r="G63" s="10">
        <v>98.1</v>
      </c>
      <c r="H63" s="10">
        <v>100.2</v>
      </c>
      <c r="I63" s="10">
        <v>100</v>
      </c>
      <c r="J63" s="10">
        <v>100.2</v>
      </c>
      <c r="K63" s="10">
        <v>100.2</v>
      </c>
      <c r="L63" s="10">
        <v>101.6</v>
      </c>
    </row>
    <row r="64" spans="1:12" ht="40.5" customHeight="1">
      <c r="A64" s="87" t="s">
        <v>112</v>
      </c>
      <c r="B64" s="105" t="s">
        <v>25</v>
      </c>
      <c r="C64" s="24" t="s">
        <v>7</v>
      </c>
      <c r="D64" s="9">
        <v>374.8</v>
      </c>
      <c r="E64" s="9">
        <v>531.2</v>
      </c>
      <c r="F64" s="6">
        <v>520</v>
      </c>
      <c r="G64" s="6">
        <v>600</v>
      </c>
      <c r="H64" s="6">
        <v>650</v>
      </c>
      <c r="I64" s="6">
        <v>640</v>
      </c>
      <c r="J64" s="6">
        <v>710</v>
      </c>
      <c r="K64" s="6">
        <v>680</v>
      </c>
      <c r="L64" s="6">
        <v>760</v>
      </c>
    </row>
    <row r="65" spans="1:12" ht="40.5" customHeight="1">
      <c r="A65" s="87"/>
      <c r="B65" s="105"/>
      <c r="C65" s="20" t="s">
        <v>8</v>
      </c>
      <c r="D65" s="11" t="s">
        <v>144</v>
      </c>
      <c r="E65" s="9">
        <v>141.73</v>
      </c>
      <c r="F65" s="6">
        <f>F64/E64*100</f>
        <v>97.89156626506023</v>
      </c>
      <c r="G65" s="6">
        <f>G64/F64*100</f>
        <v>115.38461538461537</v>
      </c>
      <c r="H65" s="6">
        <f>H64/F64*100</f>
        <v>125</v>
      </c>
      <c r="I65" s="6">
        <f>I64/G64*100</f>
        <v>106.66666666666667</v>
      </c>
      <c r="J65" s="6">
        <f>J64/H64*100</f>
        <v>109.23076923076923</v>
      </c>
      <c r="K65" s="6">
        <f>K64/I64*100</f>
        <v>106.25</v>
      </c>
      <c r="L65" s="6">
        <f>L64/J64*100</f>
        <v>107.04225352112675</v>
      </c>
    </row>
    <row r="66" spans="1:12" ht="40.5" customHeight="1">
      <c r="A66" s="60" t="s">
        <v>113</v>
      </c>
      <c r="B66" s="22" t="s">
        <v>141</v>
      </c>
      <c r="C66" s="24" t="s">
        <v>70</v>
      </c>
      <c r="D66" s="11" t="s">
        <v>145</v>
      </c>
      <c r="E66" s="11">
        <v>126.54</v>
      </c>
      <c r="F66" s="10">
        <v>92.53</v>
      </c>
      <c r="G66" s="10">
        <v>106.64</v>
      </c>
      <c r="H66" s="10">
        <v>116.6</v>
      </c>
      <c r="I66" s="10">
        <v>102.56</v>
      </c>
      <c r="J66" s="10">
        <v>104.83</v>
      </c>
      <c r="K66" s="10">
        <v>102.26</v>
      </c>
      <c r="L66" s="10">
        <v>102.93</v>
      </c>
    </row>
    <row r="67" spans="1:12" s="2" customFormat="1" ht="40.5" customHeight="1">
      <c r="A67" s="103" t="s">
        <v>114</v>
      </c>
      <c r="B67" s="104" t="s">
        <v>26</v>
      </c>
      <c r="C67" s="24" t="s">
        <v>7</v>
      </c>
      <c r="D67" s="6">
        <v>10.77</v>
      </c>
      <c r="E67" s="6">
        <v>12.05</v>
      </c>
      <c r="F67" s="6">
        <v>12.3</v>
      </c>
      <c r="G67" s="6">
        <v>12.7</v>
      </c>
      <c r="H67" s="6">
        <v>13.05</v>
      </c>
      <c r="I67" s="6">
        <v>13.45</v>
      </c>
      <c r="J67" s="6">
        <v>13.75</v>
      </c>
      <c r="K67" s="6">
        <v>14.05</v>
      </c>
      <c r="L67" s="6">
        <v>14.5</v>
      </c>
    </row>
    <row r="68" spans="1:12" s="2" customFormat="1" ht="40.5" customHeight="1">
      <c r="A68" s="103"/>
      <c r="B68" s="104"/>
      <c r="C68" s="20" t="s">
        <v>8</v>
      </c>
      <c r="D68" s="6">
        <v>109.31</v>
      </c>
      <c r="E68" s="6">
        <v>111.83</v>
      </c>
      <c r="F68" s="6">
        <v>102.1</v>
      </c>
      <c r="G68" s="6">
        <f>G67/F67*100</f>
        <v>103.2520325203252</v>
      </c>
      <c r="H68" s="6">
        <f>H67/F67*100</f>
        <v>106.09756097560977</v>
      </c>
      <c r="I68" s="6">
        <f>I67/G67*100</f>
        <v>105.90551181102362</v>
      </c>
      <c r="J68" s="6">
        <f>J67/H67*100</f>
        <v>105.3639846743295</v>
      </c>
      <c r="K68" s="6">
        <f>K67/I67*100</f>
        <v>104.46096654275094</v>
      </c>
      <c r="L68" s="6">
        <f>L67/J67*100</f>
        <v>105.45454545454544</v>
      </c>
    </row>
    <row r="69" spans="1:12" ht="40.5" customHeight="1">
      <c r="A69" s="60" t="s">
        <v>115</v>
      </c>
      <c r="B69" s="23" t="s">
        <v>142</v>
      </c>
      <c r="C69" s="24" t="s">
        <v>70</v>
      </c>
      <c r="D69" s="11">
        <v>105.88</v>
      </c>
      <c r="E69" s="11">
        <v>105.41</v>
      </c>
      <c r="F69" s="10">
        <v>91.98</v>
      </c>
      <c r="G69" s="10">
        <v>96.86</v>
      </c>
      <c r="H69" s="10">
        <v>100.38</v>
      </c>
      <c r="I69" s="10">
        <v>100.19</v>
      </c>
      <c r="J69" s="10">
        <v>100.44</v>
      </c>
      <c r="K69" s="10">
        <v>100.15</v>
      </c>
      <c r="L69" s="10">
        <v>100.82</v>
      </c>
    </row>
    <row r="70" spans="1:12" ht="40.5" customHeight="1">
      <c r="A70" s="37"/>
      <c r="B70" s="38" t="s">
        <v>27</v>
      </c>
      <c r="C70" s="49"/>
      <c r="D70" s="35"/>
      <c r="E70" s="35"/>
      <c r="F70" s="35"/>
      <c r="G70" s="35"/>
      <c r="H70" s="35"/>
      <c r="I70" s="35"/>
      <c r="J70" s="35"/>
      <c r="K70" s="33"/>
      <c r="L70" s="33"/>
    </row>
    <row r="71" spans="1:12" s="2" customFormat="1" ht="52.5" customHeight="1">
      <c r="A71" s="62" t="s">
        <v>139</v>
      </c>
      <c r="B71" s="19" t="s">
        <v>146</v>
      </c>
      <c r="C71" s="20" t="s">
        <v>68</v>
      </c>
      <c r="D71" s="7">
        <v>374.5</v>
      </c>
      <c r="E71" s="7">
        <v>521.813</v>
      </c>
      <c r="F71" s="7">
        <v>634.934</v>
      </c>
      <c r="G71" s="7">
        <f aca="true" t="shared" si="6" ref="G71:L71">(G72+G73)/G9*10</f>
        <v>641.0471555630138</v>
      </c>
      <c r="H71" s="7">
        <f t="shared" si="6"/>
        <v>644.4034233931868</v>
      </c>
      <c r="I71" s="7">
        <f t="shared" si="6"/>
        <v>646.8338291542711</v>
      </c>
      <c r="J71" s="7">
        <f t="shared" si="6"/>
        <v>653.633659158521</v>
      </c>
      <c r="K71" s="7">
        <f t="shared" si="6"/>
        <v>648.4174508126604</v>
      </c>
      <c r="L71" s="7">
        <f t="shared" si="6"/>
        <v>660.393498716852</v>
      </c>
    </row>
    <row r="72" spans="1:12" s="2" customFormat="1" ht="52.5" customHeight="1">
      <c r="A72" s="62" t="s">
        <v>173</v>
      </c>
      <c r="B72" s="19" t="s">
        <v>174</v>
      </c>
      <c r="C72" s="20" t="s">
        <v>175</v>
      </c>
      <c r="D72" s="42">
        <v>1470</v>
      </c>
      <c r="E72" s="42">
        <v>1480</v>
      </c>
      <c r="F72" s="42">
        <v>1450</v>
      </c>
      <c r="G72" s="42">
        <v>1440</v>
      </c>
      <c r="H72" s="42">
        <v>1450</v>
      </c>
      <c r="I72" s="42">
        <v>1425</v>
      </c>
      <c r="J72" s="42">
        <v>1450</v>
      </c>
      <c r="K72" s="42">
        <v>1405</v>
      </c>
      <c r="L72" s="42">
        <v>1460</v>
      </c>
    </row>
    <row r="73" spans="1:12" s="2" customFormat="1" ht="40.5" customHeight="1">
      <c r="A73" s="62" t="s">
        <v>176</v>
      </c>
      <c r="B73" s="19" t="s">
        <v>177</v>
      </c>
      <c r="C73" s="20" t="s">
        <v>175</v>
      </c>
      <c r="D73" s="42">
        <v>945</v>
      </c>
      <c r="E73" s="42">
        <v>1710</v>
      </c>
      <c r="F73" s="42">
        <v>2385</v>
      </c>
      <c r="G73" s="42">
        <v>2380</v>
      </c>
      <c r="H73" s="42">
        <v>2390</v>
      </c>
      <c r="I73" s="42">
        <v>2380</v>
      </c>
      <c r="J73" s="42">
        <v>2395</v>
      </c>
      <c r="K73" s="42">
        <v>2385</v>
      </c>
      <c r="L73" s="42">
        <v>2400</v>
      </c>
    </row>
    <row r="74" spans="1:12" ht="23.25" customHeight="1">
      <c r="A74" s="31"/>
      <c r="B74" s="44" t="s">
        <v>28</v>
      </c>
      <c r="C74" s="32"/>
      <c r="D74" s="32"/>
      <c r="E74" s="32"/>
      <c r="F74" s="33"/>
      <c r="G74" s="33"/>
      <c r="H74" s="33"/>
      <c r="I74" s="33"/>
      <c r="J74" s="33"/>
      <c r="K74" s="33"/>
      <c r="L74" s="33"/>
    </row>
    <row r="75" spans="1:12" ht="40.5" customHeight="1">
      <c r="A75" s="99" t="s">
        <v>116</v>
      </c>
      <c r="B75" s="109" t="s">
        <v>69</v>
      </c>
      <c r="C75" s="17" t="s">
        <v>29</v>
      </c>
      <c r="D75" s="12">
        <v>2375.385</v>
      </c>
      <c r="E75" s="12">
        <v>1930.38</v>
      </c>
      <c r="F75" s="12">
        <v>1100</v>
      </c>
      <c r="G75" s="12">
        <v>1200</v>
      </c>
      <c r="H75" s="12">
        <v>1350</v>
      </c>
      <c r="I75" s="12">
        <v>1400</v>
      </c>
      <c r="J75" s="12">
        <v>1700</v>
      </c>
      <c r="K75" s="12">
        <v>1700</v>
      </c>
      <c r="L75" s="12">
        <v>2200</v>
      </c>
    </row>
    <row r="76" spans="1:12" ht="40.5" customHeight="1">
      <c r="A76" s="100"/>
      <c r="B76" s="110"/>
      <c r="C76" s="17" t="s">
        <v>8</v>
      </c>
      <c r="D76" s="9">
        <v>180.59</v>
      </c>
      <c r="E76" s="6">
        <v>81.27</v>
      </c>
      <c r="F76" s="6">
        <f>F75/E75*100</f>
        <v>56.983599084118154</v>
      </c>
      <c r="G76" s="6">
        <f>G75/F75*100</f>
        <v>109.09090909090908</v>
      </c>
      <c r="H76" s="6">
        <f>H75/F75*100</f>
        <v>122.72727272727273</v>
      </c>
      <c r="I76" s="6">
        <f>I75/G75*100</f>
        <v>116.66666666666667</v>
      </c>
      <c r="J76" s="6">
        <f>J75/H75*100</f>
        <v>125.92592592592592</v>
      </c>
      <c r="K76" s="6">
        <f>K75/I75*100</f>
        <v>121.42857142857142</v>
      </c>
      <c r="L76" s="6">
        <f>L75/J75*100</f>
        <v>129.41176470588235</v>
      </c>
    </row>
    <row r="77" spans="1:12" ht="40.5" customHeight="1">
      <c r="A77" s="60" t="s">
        <v>117</v>
      </c>
      <c r="B77" s="25" t="s">
        <v>43</v>
      </c>
      <c r="C77" s="17" t="s">
        <v>13</v>
      </c>
      <c r="D77" s="10">
        <v>166.81</v>
      </c>
      <c r="E77" s="11">
        <v>78.54</v>
      </c>
      <c r="F77" s="11">
        <v>53.26</v>
      </c>
      <c r="G77" s="11">
        <v>103.21</v>
      </c>
      <c r="H77" s="11">
        <v>116.55</v>
      </c>
      <c r="I77" s="11">
        <v>111.74</v>
      </c>
      <c r="J77" s="11">
        <v>120.16</v>
      </c>
      <c r="K77" s="11">
        <v>116.09</v>
      </c>
      <c r="L77" s="11">
        <v>123.72</v>
      </c>
    </row>
    <row r="78" spans="1:12" ht="23.25" customHeight="1">
      <c r="A78" s="39"/>
      <c r="B78" s="47" t="s">
        <v>30</v>
      </c>
      <c r="C78" s="40"/>
      <c r="D78" s="41"/>
      <c r="E78" s="41"/>
      <c r="F78" s="41"/>
      <c r="G78" s="41"/>
      <c r="H78" s="41"/>
      <c r="I78" s="41"/>
      <c r="J78" s="41"/>
      <c r="K78" s="41"/>
      <c r="L78" s="41"/>
    </row>
    <row r="79" spans="1:12" ht="52.5" customHeight="1">
      <c r="A79" s="62" t="s">
        <v>118</v>
      </c>
      <c r="B79" s="18" t="s">
        <v>74</v>
      </c>
      <c r="C79" s="17" t="s">
        <v>6</v>
      </c>
      <c r="D79" s="51">
        <v>38.209</v>
      </c>
      <c r="E79" s="17">
        <v>38.548</v>
      </c>
      <c r="F79" s="5" t="s">
        <v>199</v>
      </c>
      <c r="G79" s="5">
        <v>34.215</v>
      </c>
      <c r="H79" s="5">
        <v>34.215</v>
      </c>
      <c r="I79" s="5">
        <v>33.775</v>
      </c>
      <c r="J79" s="5">
        <v>33.775</v>
      </c>
      <c r="K79" s="5">
        <v>33.465</v>
      </c>
      <c r="L79" s="5">
        <v>33.465</v>
      </c>
    </row>
    <row r="80" spans="1:12" ht="52.5" customHeight="1">
      <c r="A80" s="26" t="s">
        <v>119</v>
      </c>
      <c r="B80" s="19" t="s">
        <v>31</v>
      </c>
      <c r="C80" s="17" t="s">
        <v>6</v>
      </c>
      <c r="D80" s="51">
        <v>14.873</v>
      </c>
      <c r="E80" s="17">
        <v>14.966</v>
      </c>
      <c r="F80" s="5">
        <v>15</v>
      </c>
      <c r="G80" s="5">
        <v>15.01</v>
      </c>
      <c r="H80" s="5">
        <v>15.1</v>
      </c>
      <c r="I80" s="5">
        <v>15.04</v>
      </c>
      <c r="J80" s="5">
        <v>15.2</v>
      </c>
      <c r="K80" s="5">
        <v>15.1</v>
      </c>
      <c r="L80" s="5">
        <v>15.6</v>
      </c>
    </row>
    <row r="81" spans="1:12" ht="45" customHeight="1">
      <c r="A81" s="81" t="s">
        <v>120</v>
      </c>
      <c r="B81" s="79" t="s">
        <v>162</v>
      </c>
      <c r="C81" s="24" t="s">
        <v>51</v>
      </c>
      <c r="D81" s="12">
        <v>56800.8</v>
      </c>
      <c r="E81" s="12">
        <v>63682</v>
      </c>
      <c r="F81" s="8">
        <v>69500</v>
      </c>
      <c r="G81" s="8">
        <v>75200</v>
      </c>
      <c r="H81" s="8">
        <v>75250</v>
      </c>
      <c r="I81" s="8">
        <v>78360</v>
      </c>
      <c r="J81" s="8">
        <v>78700</v>
      </c>
      <c r="K81" s="8">
        <v>81650</v>
      </c>
      <c r="L81" s="8">
        <v>82250</v>
      </c>
    </row>
    <row r="82" spans="1:12" ht="40.5" customHeight="1">
      <c r="A82" s="82"/>
      <c r="B82" s="80"/>
      <c r="C82" s="20" t="s">
        <v>32</v>
      </c>
      <c r="D82" s="9">
        <v>106.12</v>
      </c>
      <c r="E82" s="17">
        <v>112.11</v>
      </c>
      <c r="F82" s="6">
        <f>F81/E81*100</f>
        <v>109.13601959737444</v>
      </c>
      <c r="G82" s="6">
        <f>G81/F81*100</f>
        <v>108.20143884892086</v>
      </c>
      <c r="H82" s="6">
        <f>H81/F81*100</f>
        <v>108.27338129496403</v>
      </c>
      <c r="I82" s="6">
        <f>I81/G81*100</f>
        <v>104.20212765957446</v>
      </c>
      <c r="J82" s="6">
        <f>J81/H81*100</f>
        <v>104.58471760797343</v>
      </c>
      <c r="K82" s="6">
        <f>K81/I81*100</f>
        <v>104.1985706993364</v>
      </c>
      <c r="L82" s="6">
        <f>L81/J81*100</f>
        <v>104.51080050825921</v>
      </c>
    </row>
    <row r="83" spans="1:12" ht="52.5" customHeight="1">
      <c r="A83" s="26" t="s">
        <v>121</v>
      </c>
      <c r="B83" s="19" t="s">
        <v>163</v>
      </c>
      <c r="C83" s="20" t="s">
        <v>32</v>
      </c>
      <c r="D83" s="11">
        <v>100</v>
      </c>
      <c r="E83" s="29">
        <f>E82/E60*100</f>
        <v>100.09821428571428</v>
      </c>
      <c r="F83" s="29">
        <f>F82/F60*100</f>
        <v>103.15313761566583</v>
      </c>
      <c r="G83" s="29">
        <f aca="true" t="shared" si="7" ref="G83:L83">G82/G60*100</f>
        <v>100.0013298049176</v>
      </c>
      <c r="H83" s="29">
        <f t="shared" si="7"/>
        <v>101.00128852142167</v>
      </c>
      <c r="I83" s="29">
        <f t="shared" si="7"/>
        <v>100.1943535188216</v>
      </c>
      <c r="J83" s="29">
        <f t="shared" si="7"/>
        <v>100.3692107562125</v>
      </c>
      <c r="K83" s="29">
        <f t="shared" si="7"/>
        <v>100.2873635219792</v>
      </c>
      <c r="L83" s="29">
        <f t="shared" si="7"/>
        <v>100.49115433486462</v>
      </c>
    </row>
    <row r="84" spans="1:12" ht="63.75" customHeight="1">
      <c r="A84" s="26" t="s">
        <v>122</v>
      </c>
      <c r="B84" s="48" t="s">
        <v>52</v>
      </c>
      <c r="C84" s="24" t="s">
        <v>51</v>
      </c>
      <c r="D84" s="12">
        <v>30947.1</v>
      </c>
      <c r="E84" s="12">
        <v>34368.7</v>
      </c>
      <c r="F84" s="13">
        <v>36098.7</v>
      </c>
      <c r="G84" s="8">
        <v>37975.83</v>
      </c>
      <c r="H84" s="8">
        <v>38697.81</v>
      </c>
      <c r="I84" s="8">
        <v>39627.78</v>
      </c>
      <c r="J84" s="8">
        <v>41387.3</v>
      </c>
      <c r="K84" s="8">
        <v>41232.71</v>
      </c>
      <c r="L84" s="8">
        <v>44276.14</v>
      </c>
    </row>
    <row r="85" spans="1:12" ht="63.75" customHeight="1">
      <c r="A85" s="26" t="s">
        <v>123</v>
      </c>
      <c r="B85" s="48" t="s">
        <v>63</v>
      </c>
      <c r="C85" s="24" t="s">
        <v>51</v>
      </c>
      <c r="D85" s="12">
        <v>44741.2</v>
      </c>
      <c r="E85" s="12">
        <v>50099.9</v>
      </c>
      <c r="F85" s="13">
        <v>50946.3</v>
      </c>
      <c r="G85" s="8">
        <v>53595.51</v>
      </c>
      <c r="H85" s="8">
        <v>54614.43</v>
      </c>
      <c r="I85" s="8">
        <v>55926.91</v>
      </c>
      <c r="J85" s="8">
        <v>58410.14</v>
      </c>
      <c r="K85" s="8">
        <v>58191.95</v>
      </c>
      <c r="L85" s="8">
        <v>62487.16</v>
      </c>
    </row>
    <row r="86" spans="1:12" ht="63.75" customHeight="1">
      <c r="A86" s="26" t="s">
        <v>124</v>
      </c>
      <c r="B86" s="48" t="s">
        <v>53</v>
      </c>
      <c r="C86" s="24" t="s">
        <v>51</v>
      </c>
      <c r="D86" s="12">
        <v>47818.6</v>
      </c>
      <c r="E86" s="12">
        <v>52739.89</v>
      </c>
      <c r="F86" s="13">
        <v>57455</v>
      </c>
      <c r="G86" s="8">
        <v>60442.66</v>
      </c>
      <c r="H86" s="8">
        <v>60681.39</v>
      </c>
      <c r="I86" s="8">
        <v>63071.92</v>
      </c>
      <c r="J86" s="8">
        <v>64898.75</v>
      </c>
      <c r="K86" s="8">
        <v>65626.33</v>
      </c>
      <c r="L86" s="8">
        <v>69376.71</v>
      </c>
    </row>
    <row r="87" spans="1:12" ht="45" customHeight="1">
      <c r="A87" s="81" t="s">
        <v>125</v>
      </c>
      <c r="B87" s="79" t="s">
        <v>60</v>
      </c>
      <c r="C87" s="24" t="s">
        <v>7</v>
      </c>
      <c r="D87" s="12">
        <v>10137.699</v>
      </c>
      <c r="E87" s="12">
        <v>11436.11</v>
      </c>
      <c r="F87" s="13">
        <f aca="true" t="shared" si="8" ref="F87:L87">F80*F81*12/1000</f>
        <v>12510</v>
      </c>
      <c r="G87" s="13">
        <f t="shared" si="8"/>
        <v>13545.024</v>
      </c>
      <c r="H87" s="13">
        <f t="shared" si="8"/>
        <v>13635.3</v>
      </c>
      <c r="I87" s="13">
        <f t="shared" si="8"/>
        <v>14142.412799999998</v>
      </c>
      <c r="J87" s="13">
        <f t="shared" si="8"/>
        <v>14354.88</v>
      </c>
      <c r="K87" s="13">
        <f t="shared" si="8"/>
        <v>14794.98</v>
      </c>
      <c r="L87" s="13">
        <f t="shared" si="8"/>
        <v>15397.2</v>
      </c>
    </row>
    <row r="88" spans="1:12" ht="40.5" customHeight="1">
      <c r="A88" s="82"/>
      <c r="B88" s="80"/>
      <c r="C88" s="20" t="s">
        <v>32</v>
      </c>
      <c r="D88" s="9">
        <v>107.43</v>
      </c>
      <c r="E88" s="17">
        <v>112.81</v>
      </c>
      <c r="F88" s="6">
        <f>F87/E87*100</f>
        <v>109.39034339473824</v>
      </c>
      <c r="G88" s="6">
        <f>G87/F87*100</f>
        <v>108.2735731414868</v>
      </c>
      <c r="H88" s="6">
        <f>H87/F87*100</f>
        <v>108.99520383693044</v>
      </c>
      <c r="I88" s="6">
        <f>I87/G87*100</f>
        <v>104.41039307128581</v>
      </c>
      <c r="J88" s="6">
        <f>J87/H87*100</f>
        <v>105.27733163186727</v>
      </c>
      <c r="K88" s="6">
        <f>K87/I87*100</f>
        <v>104.61425648670077</v>
      </c>
      <c r="L88" s="6">
        <f>L87/J87*100</f>
        <v>107.26108473216078</v>
      </c>
    </row>
    <row r="89" spans="1:12" ht="40.5" customHeight="1">
      <c r="A89" s="26" t="s">
        <v>126</v>
      </c>
      <c r="B89" s="48" t="s">
        <v>33</v>
      </c>
      <c r="C89" s="20" t="s">
        <v>5</v>
      </c>
      <c r="D89" s="17">
        <v>1.1</v>
      </c>
      <c r="E89" s="17">
        <v>0.7</v>
      </c>
      <c r="F89" s="15">
        <v>0.6</v>
      </c>
      <c r="G89" s="15">
        <v>0.7</v>
      </c>
      <c r="H89" s="15">
        <v>0.6</v>
      </c>
      <c r="I89" s="15">
        <v>0.6</v>
      </c>
      <c r="J89" s="15">
        <v>0.5</v>
      </c>
      <c r="K89" s="15">
        <v>0.6</v>
      </c>
      <c r="L89" s="15">
        <v>0.5</v>
      </c>
    </row>
    <row r="90" spans="1:12" ht="67.5" customHeight="1">
      <c r="A90" s="26" t="s">
        <v>127</v>
      </c>
      <c r="B90" s="48" t="s">
        <v>34</v>
      </c>
      <c r="C90" s="17" t="s">
        <v>6</v>
      </c>
      <c r="D90" s="17">
        <v>0.416</v>
      </c>
      <c r="E90" s="17">
        <v>0.285</v>
      </c>
      <c r="F90" s="16">
        <v>0.225</v>
      </c>
      <c r="G90" s="16">
        <v>0.25</v>
      </c>
      <c r="H90" s="16">
        <v>0.22</v>
      </c>
      <c r="I90" s="16">
        <v>0.215</v>
      </c>
      <c r="J90" s="16">
        <v>0.185</v>
      </c>
      <c r="K90" s="16">
        <v>0.21</v>
      </c>
      <c r="L90" s="16">
        <v>0.16</v>
      </c>
    </row>
    <row r="91" spans="1:12" ht="23.25" customHeight="1">
      <c r="A91" s="39"/>
      <c r="B91" s="50" t="s">
        <v>45</v>
      </c>
      <c r="C91" s="40"/>
      <c r="D91" s="41"/>
      <c r="E91" s="41"/>
      <c r="F91" s="41"/>
      <c r="G91" s="41"/>
      <c r="H91" s="41"/>
      <c r="I91" s="41"/>
      <c r="J91" s="41"/>
      <c r="K91" s="41"/>
      <c r="L91" s="41"/>
    </row>
    <row r="92" spans="1:12" s="2" customFormat="1" ht="40.5" customHeight="1">
      <c r="A92" s="61" t="s">
        <v>128</v>
      </c>
      <c r="B92" s="23" t="s">
        <v>35</v>
      </c>
      <c r="C92" s="24" t="s">
        <v>47</v>
      </c>
      <c r="D92" s="42">
        <v>3241</v>
      </c>
      <c r="E92" s="42">
        <v>3138</v>
      </c>
      <c r="F92" s="27">
        <v>3000</v>
      </c>
      <c r="G92" s="27">
        <v>3050</v>
      </c>
      <c r="H92" s="27">
        <v>3070</v>
      </c>
      <c r="I92" s="27">
        <v>3070</v>
      </c>
      <c r="J92" s="27">
        <v>3090</v>
      </c>
      <c r="K92" s="27">
        <v>3090</v>
      </c>
      <c r="L92" s="27">
        <v>3100</v>
      </c>
    </row>
    <row r="93" spans="1:12" s="2" customFormat="1" ht="40.5" customHeight="1">
      <c r="A93" s="61" t="s">
        <v>129</v>
      </c>
      <c r="B93" s="22" t="s">
        <v>46</v>
      </c>
      <c r="C93" s="24" t="s">
        <v>38</v>
      </c>
      <c r="D93" s="20">
        <v>773</v>
      </c>
      <c r="E93" s="20">
        <v>723</v>
      </c>
      <c r="F93" s="27">
        <v>822</v>
      </c>
      <c r="G93" s="27">
        <v>830</v>
      </c>
      <c r="H93" s="27">
        <v>830</v>
      </c>
      <c r="I93" s="27">
        <v>843</v>
      </c>
      <c r="J93" s="27">
        <v>843</v>
      </c>
      <c r="K93" s="27">
        <v>852</v>
      </c>
      <c r="L93" s="27">
        <v>852</v>
      </c>
    </row>
    <row r="94" spans="1:12" s="2" customFormat="1" ht="96" customHeight="1">
      <c r="A94" s="61" t="s">
        <v>130</v>
      </c>
      <c r="B94" s="22" t="s">
        <v>71</v>
      </c>
      <c r="C94" s="28" t="s">
        <v>5</v>
      </c>
      <c r="D94" s="6">
        <v>76.6</v>
      </c>
      <c r="E94" s="20">
        <v>69.92</v>
      </c>
      <c r="F94" s="53">
        <v>70</v>
      </c>
      <c r="G94" s="53">
        <v>69.8</v>
      </c>
      <c r="H94" s="53">
        <v>70.5</v>
      </c>
      <c r="I94" s="53">
        <v>69.9</v>
      </c>
      <c r="J94" s="53">
        <v>71</v>
      </c>
      <c r="K94" s="53">
        <v>70</v>
      </c>
      <c r="L94" s="53">
        <v>71.5</v>
      </c>
    </row>
    <row r="95" spans="1:12" s="2" customFormat="1" ht="52.5" customHeight="1">
      <c r="A95" s="61" t="s">
        <v>131</v>
      </c>
      <c r="B95" s="23" t="s">
        <v>150</v>
      </c>
      <c r="C95" s="24" t="s">
        <v>47</v>
      </c>
      <c r="D95" s="42">
        <v>8065</v>
      </c>
      <c r="E95" s="42">
        <v>8135</v>
      </c>
      <c r="F95" s="27">
        <f>F96+F97</f>
        <v>8010</v>
      </c>
      <c r="G95" s="27">
        <f aca="true" t="shared" si="9" ref="G95:L95">G96+G97</f>
        <v>8000</v>
      </c>
      <c r="H95" s="27">
        <f t="shared" si="9"/>
        <v>8012</v>
      </c>
      <c r="I95" s="27">
        <f t="shared" si="9"/>
        <v>8020</v>
      </c>
      <c r="J95" s="27">
        <f t="shared" si="9"/>
        <v>8030</v>
      </c>
      <c r="K95" s="27">
        <f t="shared" si="9"/>
        <v>8040</v>
      </c>
      <c r="L95" s="27">
        <f t="shared" si="9"/>
        <v>8050</v>
      </c>
    </row>
    <row r="96" spans="1:12" s="2" customFormat="1" ht="85.5" customHeight="1">
      <c r="A96" s="61" t="s">
        <v>132</v>
      </c>
      <c r="B96" s="22" t="s">
        <v>61</v>
      </c>
      <c r="C96" s="24" t="s">
        <v>47</v>
      </c>
      <c r="D96" s="42">
        <v>4478</v>
      </c>
      <c r="E96" s="42">
        <v>4487</v>
      </c>
      <c r="F96" s="27">
        <v>4518</v>
      </c>
      <c r="G96" s="27">
        <v>4518</v>
      </c>
      <c r="H96" s="27">
        <v>4520</v>
      </c>
      <c r="I96" s="27">
        <v>4528</v>
      </c>
      <c r="J96" s="27">
        <v>4530</v>
      </c>
      <c r="K96" s="27">
        <v>4540</v>
      </c>
      <c r="L96" s="27">
        <v>4545</v>
      </c>
    </row>
    <row r="97" spans="1:12" s="2" customFormat="1" ht="85.5" customHeight="1">
      <c r="A97" s="61" t="s">
        <v>133</v>
      </c>
      <c r="B97" s="22" t="s">
        <v>62</v>
      </c>
      <c r="C97" s="24" t="s">
        <v>47</v>
      </c>
      <c r="D97" s="42">
        <v>3587</v>
      </c>
      <c r="E97" s="42">
        <v>3648</v>
      </c>
      <c r="F97" s="27">
        <v>3492</v>
      </c>
      <c r="G97" s="27">
        <v>3482</v>
      </c>
      <c r="H97" s="27">
        <v>3492</v>
      </c>
      <c r="I97" s="27">
        <v>3492</v>
      </c>
      <c r="J97" s="27">
        <v>3500</v>
      </c>
      <c r="K97" s="27">
        <v>3500</v>
      </c>
      <c r="L97" s="27">
        <v>3505</v>
      </c>
    </row>
    <row r="98" spans="1:12" s="2" customFormat="1" ht="102.75" customHeight="1">
      <c r="A98" s="61" t="s">
        <v>134</v>
      </c>
      <c r="B98" s="22" t="s">
        <v>36</v>
      </c>
      <c r="C98" s="28" t="s">
        <v>5</v>
      </c>
      <c r="D98" s="6">
        <v>95.83</v>
      </c>
      <c r="E98" s="6">
        <v>95.83</v>
      </c>
      <c r="F98" s="6">
        <v>95.83</v>
      </c>
      <c r="G98" s="6">
        <v>95.83</v>
      </c>
      <c r="H98" s="6">
        <v>95.83</v>
      </c>
      <c r="I98" s="6">
        <v>95.83</v>
      </c>
      <c r="J98" s="6">
        <v>95.83</v>
      </c>
      <c r="K98" s="6">
        <v>95.83</v>
      </c>
      <c r="L98" s="6">
        <v>95.83</v>
      </c>
    </row>
    <row r="99" spans="1:12" s="2" customFormat="1" ht="52.5" customHeight="1">
      <c r="A99" s="61" t="s">
        <v>135</v>
      </c>
      <c r="B99" s="22" t="s">
        <v>56</v>
      </c>
      <c r="C99" s="24" t="s">
        <v>5</v>
      </c>
      <c r="D99" s="14">
        <v>100</v>
      </c>
      <c r="E99" s="14">
        <v>100</v>
      </c>
      <c r="F99" s="14">
        <v>100</v>
      </c>
      <c r="G99" s="14">
        <v>100</v>
      </c>
      <c r="H99" s="14">
        <v>100</v>
      </c>
      <c r="I99" s="14">
        <v>100</v>
      </c>
      <c r="J99" s="14">
        <v>100</v>
      </c>
      <c r="K99" s="14">
        <v>100</v>
      </c>
      <c r="L99" s="14">
        <v>100</v>
      </c>
    </row>
    <row r="100" spans="1:12" s="2" customFormat="1" ht="52.5" customHeight="1">
      <c r="A100" s="61" t="s">
        <v>136</v>
      </c>
      <c r="B100" s="22" t="s">
        <v>57</v>
      </c>
      <c r="C100" s="24" t="s">
        <v>5</v>
      </c>
      <c r="D100" s="14">
        <v>50</v>
      </c>
      <c r="E100" s="14">
        <v>50</v>
      </c>
      <c r="F100" s="14">
        <v>50</v>
      </c>
      <c r="G100" s="14">
        <v>50</v>
      </c>
      <c r="H100" s="14">
        <v>50</v>
      </c>
      <c r="I100" s="14">
        <v>50</v>
      </c>
      <c r="J100" s="14">
        <v>100</v>
      </c>
      <c r="K100" s="14">
        <v>100</v>
      </c>
      <c r="L100" s="14">
        <v>100</v>
      </c>
    </row>
    <row r="101" spans="1:12" s="2" customFormat="1" ht="52.5" customHeight="1">
      <c r="A101" s="61" t="s">
        <v>137</v>
      </c>
      <c r="B101" s="22" t="s">
        <v>58</v>
      </c>
      <c r="C101" s="24" t="s">
        <v>5</v>
      </c>
      <c r="D101" s="14">
        <v>75</v>
      </c>
      <c r="E101" s="14">
        <v>75</v>
      </c>
      <c r="F101" s="14">
        <v>75</v>
      </c>
      <c r="G101" s="14">
        <v>75</v>
      </c>
      <c r="H101" s="14">
        <v>75</v>
      </c>
      <c r="I101" s="14">
        <v>75</v>
      </c>
      <c r="J101" s="14">
        <v>100</v>
      </c>
      <c r="K101" s="14">
        <v>100</v>
      </c>
      <c r="L101" s="14">
        <v>100</v>
      </c>
    </row>
    <row r="102" spans="1:12" s="2" customFormat="1" ht="52.5" customHeight="1">
      <c r="A102" s="61" t="s">
        <v>138</v>
      </c>
      <c r="B102" s="22" t="s">
        <v>37</v>
      </c>
      <c r="C102" s="28" t="s">
        <v>5</v>
      </c>
      <c r="D102" s="10">
        <v>42.5</v>
      </c>
      <c r="E102" s="20">
        <v>47.5</v>
      </c>
      <c r="F102" s="29">
        <v>50.3</v>
      </c>
      <c r="G102" s="29">
        <v>51</v>
      </c>
      <c r="H102" s="29">
        <v>56.1</v>
      </c>
      <c r="I102" s="29">
        <v>52</v>
      </c>
      <c r="J102" s="29">
        <v>56.1</v>
      </c>
      <c r="K102" s="29">
        <v>53</v>
      </c>
      <c r="L102" s="29">
        <v>58</v>
      </c>
    </row>
    <row r="103" spans="1:12" s="2" customFormat="1" ht="23.25" customHeight="1">
      <c r="A103" s="71"/>
      <c r="B103" s="55"/>
      <c r="C103" s="56"/>
      <c r="D103" s="58"/>
      <c r="E103" s="72"/>
      <c r="F103" s="57"/>
      <c r="G103" s="57"/>
      <c r="H103" s="57"/>
      <c r="I103" s="57"/>
      <c r="J103" s="57"/>
      <c r="K103" s="57"/>
      <c r="L103" s="57"/>
    </row>
    <row r="104" spans="1:12" s="2" customFormat="1" ht="23.25" customHeight="1">
      <c r="A104" s="54"/>
      <c r="B104" s="78" t="s">
        <v>188</v>
      </c>
      <c r="C104" s="56"/>
      <c r="D104" s="58"/>
      <c r="E104" s="58"/>
      <c r="F104" s="57"/>
      <c r="G104" s="57"/>
      <c r="H104" s="57"/>
      <c r="I104" s="57"/>
      <c r="J104" s="57"/>
      <c r="K104" s="57"/>
      <c r="L104" s="57"/>
    </row>
    <row r="105" spans="1:12" s="77" customFormat="1" ht="24" customHeight="1">
      <c r="A105" s="76" t="s">
        <v>182</v>
      </c>
      <c r="B105" s="108" t="s">
        <v>183</v>
      </c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</row>
    <row r="106" spans="1:12" s="77" customFormat="1" ht="39.75" customHeight="1">
      <c r="A106" s="76" t="s">
        <v>184</v>
      </c>
      <c r="B106" s="106" t="s">
        <v>185</v>
      </c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</row>
    <row r="107" spans="1:12" s="77" customFormat="1" ht="39.75" customHeight="1">
      <c r="A107" s="76" t="s">
        <v>186</v>
      </c>
      <c r="B107" s="106" t="s">
        <v>194</v>
      </c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</row>
    <row r="108" spans="1:12" s="77" customFormat="1" ht="33" customHeight="1">
      <c r="A108" s="76" t="s">
        <v>187</v>
      </c>
      <c r="B108" s="97" t="s">
        <v>196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</sheetData>
  <sheetProtection/>
  <mergeCells count="49">
    <mergeCell ref="B67:B68"/>
    <mergeCell ref="B64:B65"/>
    <mergeCell ref="A64:A65"/>
    <mergeCell ref="B106:L106"/>
    <mergeCell ref="B105:L105"/>
    <mergeCell ref="B107:L107"/>
    <mergeCell ref="A75:A76"/>
    <mergeCell ref="B75:B76"/>
    <mergeCell ref="A81:A82"/>
    <mergeCell ref="B81:B82"/>
    <mergeCell ref="D6:D7"/>
    <mergeCell ref="B108:L108"/>
    <mergeCell ref="A11:A12"/>
    <mergeCell ref="B11:B12"/>
    <mergeCell ref="A24:A25"/>
    <mergeCell ref="B24:B25"/>
    <mergeCell ref="A67:A68"/>
    <mergeCell ref="A22:A23"/>
    <mergeCell ref="A17:A18"/>
    <mergeCell ref="B61:B62"/>
    <mergeCell ref="B9:B10"/>
    <mergeCell ref="A31:A32"/>
    <mergeCell ref="B33:B34"/>
    <mergeCell ref="B22:B23"/>
    <mergeCell ref="A39:A40"/>
    <mergeCell ref="A36:A37"/>
    <mergeCell ref="B39:B40"/>
    <mergeCell ref="B31:B32"/>
    <mergeCell ref="A33:A34"/>
    <mergeCell ref="E6:E7"/>
    <mergeCell ref="F6:F7"/>
    <mergeCell ref="A61:A62"/>
    <mergeCell ref="A5:A7"/>
    <mergeCell ref="C5:C7"/>
    <mergeCell ref="B13:B14"/>
    <mergeCell ref="B17:B18"/>
    <mergeCell ref="A9:A10"/>
    <mergeCell ref="B36:B37"/>
    <mergeCell ref="A13:A14"/>
    <mergeCell ref="B87:B88"/>
    <mergeCell ref="A87:A88"/>
    <mergeCell ref="J1:L1"/>
    <mergeCell ref="B3:L3"/>
    <mergeCell ref="G5:L5"/>
    <mergeCell ref="K6:L6"/>
    <mergeCell ref="G6:H6"/>
    <mergeCell ref="I6:J6"/>
    <mergeCell ref="B2:L2"/>
    <mergeCell ref="B5:B7"/>
  </mergeCells>
  <printOptions horizontalCentered="1"/>
  <pageMargins left="0.5905511811023623" right="0.31496062992125984" top="0.7874015748031497" bottom="0.3937007874015748" header="0" footer="0"/>
  <pageSetup fitToHeight="6" horizontalDpi="600" verticalDpi="600" orientation="landscape" paperSize="9" scale="68" r:id="rId1"/>
  <headerFooter differentFirst="1" alignWithMargins="0">
    <oddHeader>&amp;C
&amp;"Times New Roman,обычный"&amp;12&amp;P</oddHeader>
  </headerFooter>
  <rowBreaks count="5" manualBreakCount="5">
    <brk id="27" max="11" man="1"/>
    <brk id="41" max="11" man="1"/>
    <brk id="57" max="11" man="1"/>
    <brk id="73" max="11" man="1"/>
    <brk id="8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pkpk</cp:lastModifiedBy>
  <cp:lastPrinted>2023-10-17T06:23:02Z</cp:lastPrinted>
  <dcterms:created xsi:type="dcterms:W3CDTF">2013-05-25T16:45:04Z</dcterms:created>
  <dcterms:modified xsi:type="dcterms:W3CDTF">2023-10-24T02:32:28Z</dcterms:modified>
  <cp:category/>
  <cp:version/>
  <cp:contentType/>
  <cp:contentStatus/>
</cp:coreProperties>
</file>