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activeTab="0"/>
  </bookViews>
  <sheets>
    <sheet name="2022-2024" sheetId="1" r:id="rId1"/>
  </sheets>
  <definedNames/>
  <calcPr fullCalcOnLoad="1"/>
</workbook>
</file>

<file path=xl/sharedStrings.xml><?xml version="1.0" encoding="utf-8"?>
<sst xmlns="http://schemas.openxmlformats.org/spreadsheetml/2006/main" count="60" uniqueCount="40">
  <si>
    <t>№ п/п</t>
  </si>
  <si>
    <t>Формы долговых обязательств</t>
  </si>
  <si>
    <t>1.</t>
  </si>
  <si>
    <t>3.</t>
  </si>
  <si>
    <t>Бюджетные  кредиты, привлеченные в  бюджет  муниципального  образования от  других  бюджетов  бюджетной  системы Российской  Федерации,всего</t>
  </si>
  <si>
    <t>4.</t>
  </si>
  <si>
    <t>Муниципальные  гарантии,всего</t>
  </si>
  <si>
    <t>Итого:</t>
  </si>
  <si>
    <t xml:space="preserve">Привлечение кредитов   </t>
  </si>
  <si>
    <t>Погашение кредитов</t>
  </si>
  <si>
    <t xml:space="preserve">       (руб.)</t>
  </si>
  <si>
    <t>2021 год</t>
  </si>
  <si>
    <t>Остаток долга на 01.01.2022</t>
  </si>
  <si>
    <t>Наименование  показателей</t>
  </si>
  <si>
    <t>Муниципальные  гарантии</t>
  </si>
  <si>
    <t xml:space="preserve">Верхний предел муниципального долга </t>
  </si>
  <si>
    <t>2022 год</t>
  </si>
  <si>
    <t>Наименование  показателя</t>
  </si>
  <si>
    <t>Ограничения по муниципальному долгу (не более)</t>
  </si>
  <si>
    <t>Остаток долга на 01.01.2023</t>
  </si>
  <si>
    <t>Кредиты,  кредитных  организаций, всего</t>
  </si>
  <si>
    <t>Сведения об объемах муниципального долга по состоянию на начало и конец отчетного финансового года</t>
  </si>
  <si>
    <t>по состоянию на 1 января года, следующего за очередным  финансовым годом (очередным финансовым годом и каждым годом планового периода), в том числе по муниципальным гарантиям</t>
  </si>
  <si>
    <t>Сведения о соблюдении в отчетном финансовом году ограничений по объему муниципального долга  ( ст.107, ст. 111 БК РФ)</t>
  </si>
  <si>
    <t>2023 год</t>
  </si>
  <si>
    <t>Остаток долга на 01.01.2024</t>
  </si>
  <si>
    <t>2.</t>
  </si>
  <si>
    <t>Сведения об объеме муниципального долга и о соблюдении ограничений по объему муниципального долга на 2022 год и плановый период  2023 и 2024 годов</t>
  </si>
  <si>
    <t>2024 год</t>
  </si>
  <si>
    <t>Муниципальный долг на 01.01.2021 года</t>
  </si>
  <si>
    <t xml:space="preserve"> 2024 год</t>
  </si>
  <si>
    <t>Величина муниципальный долга на 01.01.2022, 2023, 2024</t>
  </si>
  <si>
    <t xml:space="preserve"> не более 15 %</t>
  </si>
  <si>
    <t xml:space="preserve"> не более 18 %</t>
  </si>
  <si>
    <t xml:space="preserve"> не более 85 %</t>
  </si>
  <si>
    <t>не более 8%</t>
  </si>
  <si>
    <t xml:space="preserve">Объем муниципального долга,утвержденный решением о местном бюджете на очередной финансовый год и плановый период, не должен превышать 85 процентов общего объема доходов местного бюджета без учета безвозмездных поступлений и (или) поступлений налоговых доходов по дополнительным нормативам отчислений от налога на доходы физических лиц (ст.107 БК РФ)
</t>
  </si>
  <si>
    <t>Годовая сумма платежей в очередном финансовом году и плановом периоде по погашению и обслуживанию муниципального долга, возникшего по состоянию на 1 января очередного финансового года,без учета платежей, направляемых на досрочное погашение долговых обязательств со сроками погашения после 1 января года, следующего за очередным финансовым годом, не должна превышать 18 процентов общего объема налоговых, неналоговых доходов местного бюджета и дотаций из бюджетов бюджетной системы Российской Федерации (ст.107 БК РФ).</t>
  </si>
  <si>
    <t>Доля расходов на обслуживание муниципального долга, утвержденного решением о местном бюджете на очередной финансовый год и плановый период, не должна превышать 8 процентов  общего объема расходов местного бюджета, за исключением объема расходов, которые осуществляются за счет субвенций, предоставляемых из бюджетов бюджетной системы Российской Федерации (ст.107 БК РФ).</t>
  </si>
  <si>
    <t>Объем расходов на обслуживание муниципального долга в очередном финансовом году и плановом периоде, утвержденный решением о местном бюджете, по данным отчета об исполнении местного бюджета за отчетный финансовый год не должен превышать 15 процентов объема расходов местного бюджета, за исключением объема расходов, которые осуществляются за счет субвенций, предоставляемых из бюджетов бюджетной системы Российской Федерации (ст.111 БК РФ)</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</si>
</sst>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0"/>
    <numFmt numFmtId="181" formatCode="#,##0.00_ ;\-#,##0.00\ "/>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0000"/>
    <numFmt numFmtId="187" formatCode="0.000000"/>
    <numFmt numFmtId="188" formatCode="0.00000"/>
    <numFmt numFmtId="189" formatCode="0.0000"/>
    <numFmt numFmtId="190" formatCode="0.000"/>
    <numFmt numFmtId="191" formatCode="0.00000000"/>
  </numFmts>
  <fonts count="57">
    <font>
      <sz val="11"/>
      <color theme="1"/>
      <name val="Calibri"/>
      <family val="2"/>
    </font>
    <font>
      <sz val="11"/>
      <color indexed="8"/>
      <name val="Calibri"/>
      <family val="2"/>
    </font>
    <font>
      <sz val="12"/>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b/>
      <sz val="9"/>
      <color indexed="8"/>
      <name val="Times New Roman"/>
      <family val="1"/>
    </font>
    <font>
      <b/>
      <sz val="9"/>
      <color indexed="8"/>
      <name val="Calibri"/>
      <family val="2"/>
    </font>
    <font>
      <sz val="12"/>
      <color indexed="8"/>
      <name val="Times New Roman"/>
      <family val="1"/>
    </font>
    <font>
      <b/>
      <sz val="12"/>
      <color indexed="8"/>
      <name val="Times New Roman"/>
      <family val="1"/>
    </font>
    <font>
      <b/>
      <sz val="8"/>
      <color indexed="8"/>
      <name val="Times New Roman"/>
      <family val="1"/>
    </font>
    <font>
      <sz val="11"/>
      <color indexed="8"/>
      <name val="Times New Roman"/>
      <family val="1"/>
    </font>
    <font>
      <sz val="14"/>
      <color indexed="8"/>
      <name val="Times New Roman"/>
      <family val="1"/>
    </font>
    <font>
      <sz val="10"/>
      <color indexed="8"/>
      <name val="Times New Roman"/>
      <family val="1"/>
    </font>
    <font>
      <sz val="9"/>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Times New Roman"/>
      <family val="1"/>
    </font>
    <font>
      <b/>
      <sz val="9"/>
      <color theme="1"/>
      <name val="Times New Roman"/>
      <family val="1"/>
    </font>
    <font>
      <b/>
      <sz val="9"/>
      <color theme="1"/>
      <name val="Calibri"/>
      <family val="2"/>
    </font>
    <font>
      <sz val="12"/>
      <color theme="1"/>
      <name val="Times New Roman"/>
      <family val="1"/>
    </font>
    <font>
      <b/>
      <sz val="12"/>
      <color theme="1"/>
      <name val="Times New Roman"/>
      <family val="1"/>
    </font>
    <font>
      <b/>
      <sz val="8"/>
      <color theme="1"/>
      <name val="Times New Roman"/>
      <family val="1"/>
    </font>
    <font>
      <sz val="12"/>
      <color rgb="FF000000"/>
      <name val="Times New Roman"/>
      <family val="1"/>
    </font>
    <font>
      <sz val="11"/>
      <color theme="1"/>
      <name val="Times New Roman"/>
      <family val="1"/>
    </font>
    <font>
      <sz val="14"/>
      <color theme="1"/>
      <name val="Times New Roman"/>
      <family val="1"/>
    </font>
    <font>
      <sz val="10"/>
      <color theme="1"/>
      <name val="Times New Roman"/>
      <family val="1"/>
    </font>
    <font>
      <sz val="9"/>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78">
    <xf numFmtId="0" fontId="0" fillId="0" borderId="0" xfId="0" applyFont="1" applyAlignment="1">
      <alignment/>
    </xf>
    <xf numFmtId="0" fontId="46" fillId="0" borderId="0" xfId="0" applyFont="1" applyAlignment="1">
      <alignment/>
    </xf>
    <xf numFmtId="0" fontId="46" fillId="0" borderId="0" xfId="0" applyFont="1" applyBorder="1" applyAlignment="1">
      <alignment/>
    </xf>
    <xf numFmtId="0" fontId="47" fillId="0" borderId="0" xfId="0" applyFont="1" applyAlignment="1">
      <alignment/>
    </xf>
    <xf numFmtId="0" fontId="48" fillId="0" borderId="0" xfId="0" applyFont="1" applyAlignment="1">
      <alignment/>
    </xf>
    <xf numFmtId="0" fontId="47" fillId="0" borderId="0" xfId="0" applyFont="1" applyFill="1" applyAlignment="1">
      <alignment/>
    </xf>
    <xf numFmtId="0" fontId="0" fillId="33" borderId="0" xfId="0" applyFill="1" applyAlignment="1">
      <alignment/>
    </xf>
    <xf numFmtId="0" fontId="0" fillId="0" borderId="0" xfId="0" applyBorder="1" applyAlignment="1">
      <alignment/>
    </xf>
    <xf numFmtId="0" fontId="49" fillId="0" borderId="10" xfId="0" applyFont="1" applyBorder="1" applyAlignment="1">
      <alignment horizontal="center"/>
    </xf>
    <xf numFmtId="0" fontId="50" fillId="0" borderId="0" xfId="0" applyFont="1" applyBorder="1" applyAlignment="1">
      <alignment/>
    </xf>
    <xf numFmtId="0" fontId="51" fillId="0" borderId="0" xfId="0" applyFont="1" applyBorder="1" applyAlignment="1">
      <alignment/>
    </xf>
    <xf numFmtId="0" fontId="51" fillId="0" borderId="0" xfId="0" applyFont="1" applyAlignment="1">
      <alignment/>
    </xf>
    <xf numFmtId="0" fontId="49" fillId="0" borderId="10" xfId="0" applyFont="1" applyBorder="1" applyAlignment="1">
      <alignment horizontal="center" vertical="center" wrapText="1"/>
    </xf>
    <xf numFmtId="0" fontId="49" fillId="0" borderId="10" xfId="0" applyFont="1" applyBorder="1" applyAlignment="1">
      <alignment horizontal="center" vertical="center"/>
    </xf>
    <xf numFmtId="0" fontId="49" fillId="33" borderId="10" xfId="0" applyFont="1" applyFill="1" applyBorder="1" applyAlignment="1">
      <alignment horizontal="center" vertical="center"/>
    </xf>
    <xf numFmtId="0" fontId="49" fillId="33" borderId="10" xfId="0" applyFont="1" applyFill="1" applyBorder="1" applyAlignment="1">
      <alignment horizontal="center" vertical="center" wrapText="1"/>
    </xf>
    <xf numFmtId="0" fontId="50" fillId="0" borderId="10" xfId="0" applyFont="1" applyBorder="1" applyAlignment="1">
      <alignment horizontal="center" vertical="center"/>
    </xf>
    <xf numFmtId="0" fontId="49" fillId="0" borderId="0" xfId="0" applyFont="1" applyAlignment="1">
      <alignment horizontal="center"/>
    </xf>
    <xf numFmtId="0" fontId="0" fillId="0" borderId="0" xfId="0" applyFont="1" applyAlignment="1">
      <alignment/>
    </xf>
    <xf numFmtId="0" fontId="52" fillId="0" borderId="10" xfId="0" applyFont="1" applyBorder="1" applyAlignment="1">
      <alignment horizontal="center" wrapText="1"/>
    </xf>
    <xf numFmtId="0" fontId="52" fillId="0" borderId="10" xfId="0" applyFont="1" applyBorder="1" applyAlignment="1">
      <alignment/>
    </xf>
    <xf numFmtId="0" fontId="49" fillId="0" borderId="0" xfId="0" applyFont="1" applyBorder="1" applyAlignment="1">
      <alignment horizontal="center" vertical="center"/>
    </xf>
    <xf numFmtId="0" fontId="50" fillId="0" borderId="0" xfId="0" applyFont="1" applyBorder="1" applyAlignment="1">
      <alignment horizontal="center" vertical="center"/>
    </xf>
    <xf numFmtId="2" fontId="50" fillId="0" borderId="0" xfId="0" applyNumberFormat="1" applyFont="1" applyBorder="1" applyAlignment="1">
      <alignment horizontal="center" vertical="center"/>
    </xf>
    <xf numFmtId="2" fontId="50" fillId="0" borderId="0" xfId="0" applyNumberFormat="1" applyFont="1" applyBorder="1" applyAlignment="1">
      <alignment horizontal="center" vertical="center" wrapText="1"/>
    </xf>
    <xf numFmtId="2" fontId="50" fillId="0" borderId="0" xfId="58" applyNumberFormat="1" applyFont="1" applyBorder="1" applyAlignment="1">
      <alignment horizontal="center" vertical="center"/>
    </xf>
    <xf numFmtId="2" fontId="50" fillId="0" borderId="0" xfId="0" applyNumberFormat="1" applyFont="1" applyFill="1" applyBorder="1" applyAlignment="1">
      <alignment horizontal="center" vertical="center"/>
    </xf>
    <xf numFmtId="2" fontId="50" fillId="0" borderId="0" xfId="58" applyNumberFormat="1" applyFont="1" applyFill="1" applyBorder="1" applyAlignment="1">
      <alignment horizontal="center" vertical="center"/>
    </xf>
    <xf numFmtId="0" fontId="53" fillId="0" borderId="0" xfId="0" applyFont="1" applyAlignment="1">
      <alignment/>
    </xf>
    <xf numFmtId="0" fontId="54" fillId="0" borderId="0" xfId="0" applyFont="1" applyAlignment="1">
      <alignment/>
    </xf>
    <xf numFmtId="0" fontId="54" fillId="0" borderId="0" xfId="0" applyFont="1" applyBorder="1" applyAlignment="1">
      <alignment/>
    </xf>
    <xf numFmtId="0" fontId="49" fillId="0" borderId="10" xfId="0" applyFont="1" applyFill="1" applyBorder="1" applyAlignment="1">
      <alignment horizontal="center" vertical="center" wrapText="1"/>
    </xf>
    <xf numFmtId="0" fontId="49" fillId="0" borderId="10" xfId="0" applyFont="1" applyBorder="1" applyAlignment="1">
      <alignment horizontal="center" vertical="center" wrapText="1"/>
    </xf>
    <xf numFmtId="0" fontId="55" fillId="0" borderId="0" xfId="0" applyFont="1" applyBorder="1" applyAlignment="1">
      <alignment horizontal="center" wrapText="1"/>
    </xf>
    <xf numFmtId="180" fontId="49" fillId="0" borderId="10" xfId="0" applyNumberFormat="1" applyFont="1" applyFill="1" applyBorder="1" applyAlignment="1">
      <alignment horizontal="center" vertical="center"/>
    </xf>
    <xf numFmtId="4" fontId="49" fillId="0" borderId="10" xfId="0" applyNumberFormat="1" applyFont="1" applyBorder="1" applyAlignment="1">
      <alignment horizontal="center" vertical="center" wrapText="1"/>
    </xf>
    <xf numFmtId="4" fontId="49" fillId="0" borderId="10" xfId="0" applyNumberFormat="1" applyFont="1" applyFill="1" applyBorder="1" applyAlignment="1">
      <alignment horizontal="center" vertical="center"/>
    </xf>
    <xf numFmtId="4" fontId="49" fillId="0" borderId="10" xfId="58" applyNumberFormat="1" applyFont="1" applyFill="1" applyBorder="1" applyAlignment="1">
      <alignment horizontal="center" vertical="center"/>
    </xf>
    <xf numFmtId="4" fontId="49" fillId="0" borderId="10" xfId="58" applyNumberFormat="1" applyFont="1" applyBorder="1" applyAlignment="1">
      <alignment horizontal="center" vertical="center"/>
    </xf>
    <xf numFmtId="4" fontId="49" fillId="33" borderId="10" xfId="0" applyNumberFormat="1" applyFont="1" applyFill="1" applyBorder="1" applyAlignment="1">
      <alignment horizontal="center" vertical="center" wrapText="1"/>
    </xf>
    <xf numFmtId="4" fontId="2" fillId="33" borderId="10" xfId="58" applyNumberFormat="1" applyFont="1" applyFill="1" applyBorder="1" applyAlignment="1">
      <alignment horizontal="center" vertical="center"/>
    </xf>
    <xf numFmtId="4" fontId="49" fillId="0" borderId="10" xfId="0" applyNumberFormat="1" applyFont="1" applyBorder="1" applyAlignment="1">
      <alignment horizontal="center" vertical="center"/>
    </xf>
    <xf numFmtId="4" fontId="2" fillId="0" borderId="10" xfId="0" applyNumberFormat="1" applyFont="1" applyFill="1" applyBorder="1" applyAlignment="1">
      <alignment horizontal="center" vertical="center"/>
    </xf>
    <xf numFmtId="4" fontId="2" fillId="33" borderId="10" xfId="0" applyNumberFormat="1" applyFont="1" applyFill="1" applyBorder="1" applyAlignment="1">
      <alignment horizontal="center" vertical="center"/>
    </xf>
    <xf numFmtId="4" fontId="50" fillId="0" borderId="10" xfId="0" applyNumberFormat="1" applyFont="1" applyBorder="1" applyAlignment="1">
      <alignment horizontal="center" vertical="center"/>
    </xf>
    <xf numFmtId="0" fontId="56" fillId="0" borderId="10" xfId="0" applyFont="1" applyFill="1" applyBorder="1" applyAlignment="1">
      <alignment horizontal="center"/>
    </xf>
    <xf numFmtId="4" fontId="53" fillId="0" borderId="0" xfId="0" applyNumberFormat="1" applyFont="1" applyAlignment="1">
      <alignment/>
    </xf>
    <xf numFmtId="0" fontId="49" fillId="0" borderId="0" xfId="0" applyFont="1" applyAlignment="1">
      <alignment/>
    </xf>
    <xf numFmtId="4" fontId="49" fillId="0" borderId="0" xfId="0" applyNumberFormat="1" applyFont="1" applyAlignment="1">
      <alignment/>
    </xf>
    <xf numFmtId="0" fontId="49" fillId="0" borderId="0" xfId="0" applyFont="1" applyFill="1" applyBorder="1" applyAlignment="1">
      <alignment horizontal="center" vertical="center" wrapText="1"/>
    </xf>
    <xf numFmtId="0" fontId="56" fillId="0" borderId="0" xfId="0" applyFont="1" applyFill="1" applyBorder="1" applyAlignment="1">
      <alignment horizontal="center"/>
    </xf>
    <xf numFmtId="0" fontId="49" fillId="0" borderId="0" xfId="0" applyFont="1" applyFill="1" applyBorder="1" applyAlignment="1">
      <alignment vertical="center" wrapText="1"/>
    </xf>
    <xf numFmtId="2" fontId="2" fillId="0" borderId="10" xfId="0" applyNumberFormat="1" applyFont="1" applyFill="1" applyBorder="1" applyAlignment="1">
      <alignment horizontal="center" vertical="center"/>
    </xf>
    <xf numFmtId="2" fontId="53" fillId="0" borderId="10" xfId="0" applyNumberFormat="1" applyFont="1" applyBorder="1" applyAlignment="1">
      <alignment horizontal="center" vertical="center"/>
    </xf>
    <xf numFmtId="2" fontId="49" fillId="0" borderId="10" xfId="0" applyNumberFormat="1" applyFont="1" applyBorder="1" applyAlignment="1">
      <alignment horizontal="center" vertical="center"/>
    </xf>
    <xf numFmtId="2" fontId="2" fillId="0" borderId="10" xfId="0" applyNumberFormat="1" applyFont="1" applyBorder="1" applyAlignment="1">
      <alignment horizontal="center" vertical="center"/>
    </xf>
    <xf numFmtId="9" fontId="49" fillId="0" borderId="11" xfId="58" applyNumberFormat="1" applyFont="1" applyFill="1" applyBorder="1" applyAlignment="1">
      <alignment horizontal="center" vertical="center"/>
    </xf>
    <xf numFmtId="9" fontId="49" fillId="0" borderId="12" xfId="58" applyNumberFormat="1" applyFont="1" applyFill="1" applyBorder="1" applyAlignment="1">
      <alignment horizontal="center" vertical="center"/>
    </xf>
    <xf numFmtId="0" fontId="3" fillId="0" borderId="0" xfId="0" applyFont="1" applyAlignment="1">
      <alignment horizontal="center" wrapText="1"/>
    </xf>
    <xf numFmtId="0" fontId="49" fillId="0" borderId="13" xfId="0" applyFont="1" applyBorder="1" applyAlignment="1">
      <alignment horizontal="center" vertical="center" wrapText="1"/>
    </xf>
    <xf numFmtId="0" fontId="49" fillId="0" borderId="14" xfId="0" applyFont="1" applyBorder="1" applyAlignment="1">
      <alignment horizontal="center" vertical="center" wrapText="1"/>
    </xf>
    <xf numFmtId="0" fontId="49" fillId="0" borderId="15" xfId="0" applyFont="1" applyBorder="1" applyAlignment="1">
      <alignment horizontal="center" wrapText="1"/>
    </xf>
    <xf numFmtId="0" fontId="49" fillId="0" borderId="12" xfId="0" applyFont="1" applyBorder="1" applyAlignment="1">
      <alignment horizontal="center" wrapText="1"/>
    </xf>
    <xf numFmtId="0" fontId="49" fillId="0" borderId="11" xfId="0" applyFont="1" applyBorder="1" applyAlignment="1">
      <alignment horizontal="center" wrapText="1"/>
    </xf>
    <xf numFmtId="0" fontId="54" fillId="0" borderId="0" xfId="0" applyFont="1" applyAlignment="1">
      <alignment horizontal="center"/>
    </xf>
    <xf numFmtId="0" fontId="49" fillId="0" borderId="10" xfId="0" applyFont="1" applyFill="1" applyBorder="1" applyAlignment="1">
      <alignment horizontal="center" vertical="center" wrapText="1"/>
    </xf>
    <xf numFmtId="0" fontId="56" fillId="0" borderId="10" xfId="0" applyFont="1" applyFill="1" applyBorder="1" applyAlignment="1">
      <alignment horizontal="center"/>
    </xf>
    <xf numFmtId="0" fontId="46" fillId="0" borderId="0" xfId="0" applyFont="1" applyAlignment="1">
      <alignment horizontal="center"/>
    </xf>
    <xf numFmtId="0" fontId="52" fillId="0" borderId="10" xfId="0" applyFont="1" applyBorder="1" applyAlignment="1">
      <alignment wrapText="1"/>
    </xf>
    <xf numFmtId="0" fontId="52" fillId="0" borderId="10" xfId="0" applyFont="1" applyBorder="1" applyAlignment="1">
      <alignment horizontal="center" vertical="center" wrapText="1"/>
    </xf>
    <xf numFmtId="4" fontId="52" fillId="33" borderId="10" xfId="0" applyNumberFormat="1" applyFont="1" applyFill="1" applyBorder="1" applyAlignment="1">
      <alignment horizontal="center" vertical="center"/>
    </xf>
    <xf numFmtId="0" fontId="52" fillId="0" borderId="10" xfId="0" applyFont="1" applyBorder="1" applyAlignment="1">
      <alignment horizontal="center" vertical="center"/>
    </xf>
    <xf numFmtId="0" fontId="54" fillId="0" borderId="0" xfId="0" applyFont="1" applyBorder="1" applyAlignment="1">
      <alignment horizontal="center" wrapText="1"/>
    </xf>
    <xf numFmtId="9" fontId="49" fillId="0" borderId="10" xfId="58" applyNumberFormat="1" applyFont="1" applyFill="1" applyBorder="1" applyAlignment="1">
      <alignment horizontal="center" vertical="center"/>
    </xf>
    <xf numFmtId="2" fontId="52" fillId="0" borderId="10" xfId="0" applyNumberFormat="1" applyFont="1" applyBorder="1" applyAlignment="1">
      <alignment horizontal="center" vertical="center" wrapText="1"/>
    </xf>
    <xf numFmtId="0" fontId="49" fillId="33" borderId="10" xfId="0" applyFont="1" applyFill="1" applyBorder="1" applyAlignment="1">
      <alignment horizontal="left" vertical="top" wrapText="1"/>
    </xf>
    <xf numFmtId="0" fontId="49" fillId="33" borderId="10" xfId="0" applyFont="1" applyFill="1" applyBorder="1" applyAlignment="1">
      <alignment horizontal="left" wrapText="1"/>
    </xf>
    <xf numFmtId="2" fontId="49" fillId="33" borderId="10" xfId="0" applyNumberFormat="1" applyFont="1" applyFill="1" applyBorder="1" applyAlignment="1">
      <alignment horizontal="lef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T43"/>
  <sheetViews>
    <sheetView tabSelected="1" zoomScalePageLayoutView="0" workbookViewId="0" topLeftCell="C11">
      <selection activeCell="F30" sqref="F30"/>
    </sheetView>
  </sheetViews>
  <sheetFormatPr defaultColWidth="9.140625" defaultRowHeight="15"/>
  <cols>
    <col min="1" max="1" width="3.8515625" style="0" customWidth="1"/>
    <col min="2" max="2" width="26.00390625" style="0" customWidth="1"/>
    <col min="3" max="3" width="38.57421875" style="0" customWidth="1"/>
    <col min="4" max="4" width="16.00390625" style="0" customWidth="1"/>
    <col min="5" max="5" width="17.140625" style="0" customWidth="1"/>
    <col min="6" max="6" width="16.140625" style="0" customWidth="1"/>
    <col min="7" max="7" width="16.7109375" style="0" customWidth="1"/>
    <col min="8" max="8" width="18.421875" style="0" customWidth="1"/>
    <col min="9" max="9" width="18.7109375" style="0" customWidth="1"/>
    <col min="10" max="10" width="17.57421875" style="0" customWidth="1"/>
    <col min="11" max="11" width="19.00390625" style="0" customWidth="1"/>
    <col min="12" max="12" width="18.7109375" style="0" customWidth="1"/>
    <col min="13" max="13" width="15.7109375" style="0" customWidth="1"/>
    <col min="14" max="15" width="19.140625" style="0" customWidth="1"/>
  </cols>
  <sheetData>
    <row r="2" spans="1:15" ht="18.75">
      <c r="A2" s="58" t="s">
        <v>27</v>
      </c>
      <c r="B2" s="58"/>
      <c r="C2" s="58"/>
      <c r="D2" s="58"/>
      <c r="E2" s="58"/>
      <c r="F2" s="58"/>
      <c r="G2" s="58"/>
      <c r="H2" s="58"/>
      <c r="I2" s="58"/>
      <c r="J2" s="58"/>
      <c r="K2" s="58"/>
      <c r="L2" s="58"/>
      <c r="M2" s="58"/>
      <c r="N2" s="58"/>
      <c r="O2" s="58"/>
    </row>
    <row r="3" spans="2:12" ht="15">
      <c r="B3" s="3"/>
      <c r="C3" s="3"/>
      <c r="D3" s="3"/>
      <c r="E3" s="3"/>
      <c r="F3" s="3"/>
      <c r="G3" s="3"/>
      <c r="H3" s="3"/>
      <c r="J3" s="4"/>
      <c r="K3" s="5"/>
      <c r="L3" s="4"/>
    </row>
    <row r="4" spans="2:15" ht="18.75">
      <c r="B4" s="64" t="s">
        <v>21</v>
      </c>
      <c r="C4" s="64"/>
      <c r="D4" s="64"/>
      <c r="E4" s="64"/>
      <c r="F4" s="64"/>
      <c r="G4" s="64"/>
      <c r="H4" s="64"/>
      <c r="I4" s="64"/>
      <c r="J4" s="64"/>
      <c r="K4" s="64"/>
      <c r="L4" s="64"/>
      <c r="M4" s="64"/>
      <c r="N4" s="64"/>
      <c r="O4" s="64"/>
    </row>
    <row r="5" spans="14:15" ht="15.75">
      <c r="N5" s="1"/>
      <c r="O5" s="17" t="s">
        <v>10</v>
      </c>
    </row>
    <row r="6" spans="1:15" s="18" customFormat="1" ht="15" customHeight="1">
      <c r="A6" s="59" t="s">
        <v>0</v>
      </c>
      <c r="B6" s="59" t="s">
        <v>1</v>
      </c>
      <c r="C6" s="63" t="s">
        <v>11</v>
      </c>
      <c r="D6" s="61"/>
      <c r="E6" s="61"/>
      <c r="F6" s="62"/>
      <c r="G6" s="61" t="s">
        <v>16</v>
      </c>
      <c r="H6" s="61"/>
      <c r="I6" s="62"/>
      <c r="J6" s="61" t="s">
        <v>24</v>
      </c>
      <c r="K6" s="61"/>
      <c r="L6" s="62"/>
      <c r="M6" s="61" t="s">
        <v>28</v>
      </c>
      <c r="N6" s="61"/>
      <c r="O6" s="62"/>
    </row>
    <row r="7" spans="1:15" ht="70.5" customHeight="1">
      <c r="A7" s="60"/>
      <c r="B7" s="60"/>
      <c r="C7" s="12" t="s">
        <v>29</v>
      </c>
      <c r="D7" s="12" t="s">
        <v>8</v>
      </c>
      <c r="E7" s="12" t="s">
        <v>9</v>
      </c>
      <c r="F7" s="12" t="s">
        <v>12</v>
      </c>
      <c r="G7" s="12" t="s">
        <v>8</v>
      </c>
      <c r="H7" s="12" t="s">
        <v>9</v>
      </c>
      <c r="I7" s="12" t="s">
        <v>12</v>
      </c>
      <c r="J7" s="12" t="s">
        <v>8</v>
      </c>
      <c r="K7" s="12" t="s">
        <v>9</v>
      </c>
      <c r="L7" s="12" t="s">
        <v>19</v>
      </c>
      <c r="M7" s="12" t="s">
        <v>8</v>
      </c>
      <c r="N7" s="12" t="s">
        <v>9</v>
      </c>
      <c r="O7" s="12" t="s">
        <v>25</v>
      </c>
    </row>
    <row r="8" spans="1:15" ht="15.75">
      <c r="A8" s="8">
        <v>1</v>
      </c>
      <c r="B8" s="8">
        <v>2</v>
      </c>
      <c r="C8" s="8"/>
      <c r="D8" s="8"/>
      <c r="E8" s="8"/>
      <c r="F8" s="8"/>
      <c r="G8" s="8">
        <v>5</v>
      </c>
      <c r="H8" s="8">
        <v>6</v>
      </c>
      <c r="I8" s="8">
        <v>7</v>
      </c>
      <c r="J8" s="8">
        <v>15</v>
      </c>
      <c r="K8" s="8">
        <v>17</v>
      </c>
      <c r="L8" s="8">
        <v>18</v>
      </c>
      <c r="M8" s="8">
        <v>22</v>
      </c>
      <c r="N8" s="8">
        <v>24</v>
      </c>
      <c r="O8" s="8">
        <v>25</v>
      </c>
    </row>
    <row r="9" spans="1:20" ht="71.25" customHeight="1">
      <c r="A9" s="13" t="s">
        <v>2</v>
      </c>
      <c r="B9" s="32" t="s">
        <v>20</v>
      </c>
      <c r="C9" s="35">
        <v>151799000</v>
      </c>
      <c r="D9" s="35">
        <v>127000000</v>
      </c>
      <c r="E9" s="35">
        <v>127299000</v>
      </c>
      <c r="F9" s="35">
        <f>C9+D9-E9</f>
        <v>151500000</v>
      </c>
      <c r="G9" s="36">
        <v>113701000</v>
      </c>
      <c r="H9" s="37">
        <v>24500000</v>
      </c>
      <c r="I9" s="38">
        <f>F9+G9-H9</f>
        <v>240701000</v>
      </c>
      <c r="J9" s="37">
        <v>131843000</v>
      </c>
      <c r="K9" s="37">
        <v>127000000</v>
      </c>
      <c r="L9" s="37">
        <f>I9+J9-K9</f>
        <v>245544000</v>
      </c>
      <c r="M9" s="36">
        <v>115336000</v>
      </c>
      <c r="N9" s="37">
        <v>113701000</v>
      </c>
      <c r="O9" s="37">
        <f>L9+M9-N9</f>
        <v>247179000</v>
      </c>
      <c r="R9" s="33"/>
      <c r="T9" s="7"/>
    </row>
    <row r="10" spans="1:15" s="6" customFormat="1" ht="144" customHeight="1">
      <c r="A10" s="14" t="s">
        <v>3</v>
      </c>
      <c r="B10" s="15" t="s">
        <v>4</v>
      </c>
      <c r="C10" s="39">
        <v>95679040</v>
      </c>
      <c r="D10" s="39">
        <v>0</v>
      </c>
      <c r="E10" s="39">
        <v>0</v>
      </c>
      <c r="F10" s="35">
        <f>C10+D10-E10</f>
        <v>95679040</v>
      </c>
      <c r="G10" s="40">
        <v>0</v>
      </c>
      <c r="H10" s="40">
        <v>89201000</v>
      </c>
      <c r="I10" s="41">
        <f>F10+G10-H10</f>
        <v>6478040</v>
      </c>
      <c r="J10" s="42">
        <v>0</v>
      </c>
      <c r="K10" s="43">
        <v>4843040</v>
      </c>
      <c r="L10" s="37">
        <f>I10+J10-K10</f>
        <v>1635000</v>
      </c>
      <c r="M10" s="43">
        <v>0</v>
      </c>
      <c r="N10" s="43">
        <v>1635000</v>
      </c>
      <c r="O10" s="36">
        <f>L10-N10</f>
        <v>0</v>
      </c>
    </row>
    <row r="11" spans="1:15" ht="36" customHeight="1">
      <c r="A11" s="13" t="s">
        <v>5</v>
      </c>
      <c r="B11" s="12" t="s">
        <v>6</v>
      </c>
      <c r="C11" s="35">
        <v>0</v>
      </c>
      <c r="D11" s="35">
        <v>0</v>
      </c>
      <c r="E11" s="35">
        <v>0</v>
      </c>
      <c r="F11" s="35">
        <f>C11+D11-E11</f>
        <v>0</v>
      </c>
      <c r="G11" s="41">
        <v>0</v>
      </c>
      <c r="H11" s="41">
        <v>0</v>
      </c>
      <c r="I11" s="41">
        <f>F11+G11-H11</f>
        <v>0</v>
      </c>
      <c r="J11" s="36">
        <v>0</v>
      </c>
      <c r="K11" s="36">
        <v>0</v>
      </c>
      <c r="L11" s="36">
        <f>I11+J11-K11</f>
        <v>0</v>
      </c>
      <c r="M11" s="36">
        <v>0</v>
      </c>
      <c r="N11" s="36">
        <v>0</v>
      </c>
      <c r="O11" s="36">
        <f>L11+M11-N11</f>
        <v>0</v>
      </c>
    </row>
    <row r="12" spans="1:15" ht="15.75">
      <c r="A12" s="13"/>
      <c r="B12" s="16" t="s">
        <v>7</v>
      </c>
      <c r="C12" s="44">
        <f>C9+C10+C11</f>
        <v>247478040</v>
      </c>
      <c r="D12" s="44">
        <f aca="true" t="shared" si="0" ref="D12:O12">D9+D10+D11</f>
        <v>127000000</v>
      </c>
      <c r="E12" s="44">
        <f t="shared" si="0"/>
        <v>127299000</v>
      </c>
      <c r="F12" s="44">
        <f t="shared" si="0"/>
        <v>247179040</v>
      </c>
      <c r="G12" s="44">
        <f t="shared" si="0"/>
        <v>113701000</v>
      </c>
      <c r="H12" s="44">
        <f t="shared" si="0"/>
        <v>113701000</v>
      </c>
      <c r="I12" s="44">
        <f t="shared" si="0"/>
        <v>247179040</v>
      </c>
      <c r="J12" s="44">
        <f t="shared" si="0"/>
        <v>131843000</v>
      </c>
      <c r="K12" s="44">
        <f t="shared" si="0"/>
        <v>131843040</v>
      </c>
      <c r="L12" s="44">
        <f t="shared" si="0"/>
        <v>247179000</v>
      </c>
      <c r="M12" s="44">
        <f t="shared" si="0"/>
        <v>115336000</v>
      </c>
      <c r="N12" s="44">
        <f t="shared" si="0"/>
        <v>115336000</v>
      </c>
      <c r="O12" s="44">
        <f t="shared" si="0"/>
        <v>247179000</v>
      </c>
    </row>
    <row r="13" spans="1:15" ht="15.75">
      <c r="A13" s="21"/>
      <c r="B13" s="22"/>
      <c r="C13" s="23"/>
      <c r="D13" s="23"/>
      <c r="E13" s="23"/>
      <c r="F13" s="24"/>
      <c r="G13" s="23"/>
      <c r="H13" s="23"/>
      <c r="I13" s="25"/>
      <c r="J13" s="26"/>
      <c r="K13" s="26"/>
      <c r="L13" s="27"/>
      <c r="M13" s="26"/>
      <c r="N13" s="26"/>
      <c r="O13" s="26"/>
    </row>
    <row r="14" spans="1:15" ht="15">
      <c r="A14" s="2"/>
      <c r="B14" s="2"/>
      <c r="C14" s="2"/>
      <c r="D14" s="2"/>
      <c r="E14" s="2"/>
      <c r="F14" s="2"/>
      <c r="G14" s="2"/>
      <c r="H14" s="2"/>
      <c r="I14" s="2"/>
      <c r="J14" s="2"/>
      <c r="K14" s="2"/>
      <c r="L14" s="2"/>
      <c r="M14" s="2"/>
      <c r="N14" s="2"/>
      <c r="O14" s="2"/>
    </row>
    <row r="15" spans="2:15" ht="18.75">
      <c r="B15" s="64" t="s">
        <v>15</v>
      </c>
      <c r="C15" s="64"/>
      <c r="D15" s="64"/>
      <c r="E15" s="64"/>
      <c r="F15" s="64"/>
      <c r="G15" s="64"/>
      <c r="H15" s="64"/>
      <c r="I15" s="64"/>
      <c r="J15" s="29"/>
      <c r="K15" s="29"/>
      <c r="L15" s="29"/>
      <c r="M15" s="29"/>
      <c r="N15" s="29"/>
      <c r="O15" s="29"/>
    </row>
    <row r="16" spans="1:15" ht="14.25" customHeight="1">
      <c r="A16" s="2"/>
      <c r="B16" s="2"/>
      <c r="C16" s="2"/>
      <c r="D16" s="2"/>
      <c r="E16" s="2"/>
      <c r="F16" s="2"/>
      <c r="G16" s="9"/>
      <c r="H16" s="9"/>
      <c r="I16" s="2"/>
      <c r="J16" s="2"/>
      <c r="K16" s="2"/>
      <c r="L16" s="2"/>
      <c r="M16" s="2"/>
      <c r="N16" s="2"/>
      <c r="O16" s="2"/>
    </row>
    <row r="17" spans="1:15" ht="32.25" customHeight="1">
      <c r="A17" s="2"/>
      <c r="B17" s="72" t="s">
        <v>22</v>
      </c>
      <c r="C17" s="72"/>
      <c r="D17" s="72"/>
      <c r="E17" s="72"/>
      <c r="F17" s="72"/>
      <c r="G17" s="72"/>
      <c r="H17" s="72"/>
      <c r="I17" s="72"/>
      <c r="J17" s="30"/>
      <c r="K17" s="30"/>
      <c r="L17" s="30"/>
      <c r="M17" s="30"/>
      <c r="N17" s="30"/>
      <c r="O17" s="30"/>
    </row>
    <row r="18" spans="1:15" ht="15.75" customHeight="1">
      <c r="A18" s="2"/>
      <c r="B18" s="2"/>
      <c r="C18" s="2"/>
      <c r="D18" s="2"/>
      <c r="E18" s="2"/>
      <c r="F18" s="2"/>
      <c r="G18" s="2"/>
      <c r="H18" s="2"/>
      <c r="I18" s="10"/>
      <c r="J18" s="10"/>
      <c r="K18" s="10"/>
      <c r="L18" s="10"/>
      <c r="M18" s="2"/>
      <c r="N18" s="2"/>
      <c r="O18" s="2"/>
    </row>
    <row r="19" spans="1:15" ht="15.75">
      <c r="A19" s="1"/>
      <c r="B19" s="67"/>
      <c r="C19" s="67"/>
      <c r="D19" s="1"/>
      <c r="E19" s="1"/>
      <c r="F19" s="1"/>
      <c r="G19" s="1"/>
      <c r="H19" s="1"/>
      <c r="I19" s="17" t="s">
        <v>10</v>
      </c>
      <c r="J19" s="11"/>
      <c r="K19" s="11"/>
      <c r="L19" s="11"/>
      <c r="M19" s="1"/>
      <c r="N19" s="1"/>
      <c r="O19" s="1"/>
    </row>
    <row r="20" spans="1:15" ht="47.25">
      <c r="A20" s="19" t="s">
        <v>0</v>
      </c>
      <c r="B20" s="69" t="s">
        <v>13</v>
      </c>
      <c r="C20" s="69"/>
      <c r="D20" s="71" t="s">
        <v>16</v>
      </c>
      <c r="E20" s="71"/>
      <c r="F20" s="71" t="s">
        <v>24</v>
      </c>
      <c r="G20" s="71"/>
      <c r="H20" s="71" t="s">
        <v>30</v>
      </c>
      <c r="I20" s="71"/>
      <c r="J20" s="1"/>
      <c r="K20" s="1"/>
      <c r="L20" s="1"/>
      <c r="M20" s="1"/>
      <c r="N20" s="1"/>
      <c r="O20" s="1"/>
    </row>
    <row r="21" spans="1:15" ht="44.25" customHeight="1">
      <c r="A21" s="20" t="s">
        <v>2</v>
      </c>
      <c r="B21" s="68" t="s">
        <v>31</v>
      </c>
      <c r="C21" s="68"/>
      <c r="D21" s="70">
        <v>313442100</v>
      </c>
      <c r="E21" s="70"/>
      <c r="F21" s="70">
        <v>333785300</v>
      </c>
      <c r="G21" s="70"/>
      <c r="H21" s="70">
        <v>345261000</v>
      </c>
      <c r="I21" s="70"/>
      <c r="J21" s="1"/>
      <c r="K21" s="1"/>
      <c r="L21" s="1"/>
      <c r="M21" s="1"/>
      <c r="N21" s="1"/>
      <c r="O21" s="1"/>
    </row>
    <row r="22" spans="1:15" ht="32.25" customHeight="1">
      <c r="A22" s="20" t="s">
        <v>5</v>
      </c>
      <c r="B22" s="68" t="s">
        <v>14</v>
      </c>
      <c r="C22" s="68"/>
      <c r="D22" s="74">
        <v>0</v>
      </c>
      <c r="E22" s="74"/>
      <c r="F22" s="74">
        <v>0</v>
      </c>
      <c r="G22" s="74"/>
      <c r="H22" s="74">
        <v>0</v>
      </c>
      <c r="I22" s="74"/>
      <c r="J22" s="1"/>
      <c r="K22" s="1"/>
      <c r="L22" s="1"/>
      <c r="M22" s="1"/>
      <c r="N22" s="1"/>
      <c r="O22" s="1"/>
    </row>
    <row r="23" spans="1:15" ht="15">
      <c r="A23" s="1"/>
      <c r="B23" s="1"/>
      <c r="C23" s="1"/>
      <c r="D23" s="1"/>
      <c r="E23" s="1"/>
      <c r="F23" s="1"/>
      <c r="G23" s="1"/>
      <c r="H23" s="1"/>
      <c r="I23" s="1"/>
      <c r="J23" s="1"/>
      <c r="K23" s="1"/>
      <c r="L23" s="1"/>
      <c r="M23" s="1"/>
      <c r="N23" s="1"/>
      <c r="O23" s="1"/>
    </row>
    <row r="25" spans="2:15" ht="18.75">
      <c r="B25" s="64" t="s">
        <v>23</v>
      </c>
      <c r="C25" s="64"/>
      <c r="D25" s="64"/>
      <c r="E25" s="64"/>
      <c r="F25" s="64"/>
      <c r="G25" s="64"/>
      <c r="H25" s="64"/>
      <c r="I25" s="64"/>
      <c r="J25" s="29"/>
      <c r="K25" s="29"/>
      <c r="L25" s="29"/>
      <c r="M25" s="29"/>
      <c r="N25" s="29"/>
      <c r="O25" s="29"/>
    </row>
    <row r="27" spans="1:9" s="28" customFormat="1" ht="15.75">
      <c r="A27" s="65" t="s">
        <v>0</v>
      </c>
      <c r="B27" s="65" t="s">
        <v>17</v>
      </c>
      <c r="C27" s="65"/>
      <c r="D27" s="65" t="s">
        <v>18</v>
      </c>
      <c r="E27" s="65"/>
      <c r="F27" s="65" t="s">
        <v>16</v>
      </c>
      <c r="G27" s="65" t="s">
        <v>24</v>
      </c>
      <c r="H27" s="65" t="s">
        <v>28</v>
      </c>
      <c r="I27" s="51"/>
    </row>
    <row r="28" spans="1:9" s="28" customFormat="1" ht="35.25" customHeight="1">
      <c r="A28" s="65"/>
      <c r="B28" s="65"/>
      <c r="C28" s="65"/>
      <c r="D28" s="65"/>
      <c r="E28" s="65"/>
      <c r="F28" s="65"/>
      <c r="G28" s="65"/>
      <c r="H28" s="65"/>
      <c r="I28" s="49"/>
    </row>
    <row r="29" spans="1:9" s="28" customFormat="1" ht="15" customHeight="1">
      <c r="A29" s="31">
        <v>1</v>
      </c>
      <c r="B29" s="66">
        <v>2</v>
      </c>
      <c r="C29" s="66"/>
      <c r="D29" s="66">
        <v>3</v>
      </c>
      <c r="E29" s="66"/>
      <c r="F29" s="45">
        <v>4</v>
      </c>
      <c r="G29" s="45">
        <v>5</v>
      </c>
      <c r="H29" s="45">
        <v>6</v>
      </c>
      <c r="I29" s="50"/>
    </row>
    <row r="30" spans="1:8" s="28" customFormat="1" ht="111.75" customHeight="1">
      <c r="A30" s="34" t="s">
        <v>2</v>
      </c>
      <c r="B30" s="75" t="s">
        <v>36</v>
      </c>
      <c r="C30" s="75"/>
      <c r="D30" s="73" t="s">
        <v>34</v>
      </c>
      <c r="E30" s="73"/>
      <c r="F30" s="52">
        <f>C12/626884267.76%</f>
        <v>39.47746860585532</v>
      </c>
      <c r="G30" s="53">
        <f>C12/667570781.09%</f>
        <v>37.07143077711122</v>
      </c>
      <c r="H30" s="53">
        <f>C12/690522110.22%</f>
        <v>35.8392637016581</v>
      </c>
    </row>
    <row r="31" spans="1:8" s="47" customFormat="1" ht="160.5" customHeight="1">
      <c r="A31" s="13" t="s">
        <v>26</v>
      </c>
      <c r="B31" s="76" t="s">
        <v>37</v>
      </c>
      <c r="C31" s="76"/>
      <c r="D31" s="73" t="s">
        <v>33</v>
      </c>
      <c r="E31" s="73"/>
      <c r="F31" s="54">
        <f>(H12+21461516)/(796106500+64330800)%</f>
        <v>15.708583995603165</v>
      </c>
      <c r="G31" s="55">
        <f>(K12+24254386)/(839896430+40150800)%</f>
        <v>17.737391889751187</v>
      </c>
      <c r="H31" s="54">
        <f>(N12+24668993)/(874660240+35174000)%</f>
        <v>15.387967043315493</v>
      </c>
    </row>
    <row r="32" spans="1:8" s="47" customFormat="1" ht="110.25" customHeight="1">
      <c r="A32" s="13" t="s">
        <v>3</v>
      </c>
      <c r="B32" s="76" t="s">
        <v>38</v>
      </c>
      <c r="C32" s="76"/>
      <c r="D32" s="56" t="s">
        <v>35</v>
      </c>
      <c r="E32" s="57"/>
      <c r="F32" s="54">
        <f>21461516/(1796324698.04-800364667.04)%</f>
        <v>2.154857156110113</v>
      </c>
      <c r="G32" s="54">
        <f>24254386/(1820239991.04-836996646.04)%</f>
        <v>2.4667734720340264</v>
      </c>
      <c r="H32" s="54">
        <f>24668993/(1731036605.28-767873565.28)%</f>
        <v>2.5612478859238617</v>
      </c>
    </row>
    <row r="33" spans="1:8" s="47" customFormat="1" ht="125.25" customHeight="1">
      <c r="A33" s="13" t="s">
        <v>5</v>
      </c>
      <c r="B33" s="77" t="s">
        <v>39</v>
      </c>
      <c r="C33" s="77"/>
      <c r="D33" s="73" t="s">
        <v>32</v>
      </c>
      <c r="E33" s="73"/>
      <c r="F33" s="54">
        <f>21461516/(1796324698.04-800364667.04)%</f>
        <v>2.154857156110113</v>
      </c>
      <c r="G33" s="54">
        <f>24254386/(1820239991.04-836996646.04)%</f>
        <v>2.4667734720340264</v>
      </c>
      <c r="H33" s="54">
        <f>24668993/(1731036605.28-767873565.28)%</f>
        <v>2.5612478859238617</v>
      </c>
    </row>
    <row r="34" s="47" customFormat="1" ht="15.75"/>
    <row r="35" s="28" customFormat="1" ht="15"/>
    <row r="38" ht="15" hidden="1"/>
    <row r="39" spans="2:5" ht="15" hidden="1">
      <c r="B39" s="28"/>
      <c r="C39" s="28">
        <v>21</v>
      </c>
      <c r="D39" s="28">
        <v>22</v>
      </c>
      <c r="E39" s="28">
        <v>23</v>
      </c>
    </row>
    <row r="40" spans="2:5" ht="15" hidden="1">
      <c r="B40" s="46"/>
      <c r="C40" s="46"/>
      <c r="D40" s="46"/>
      <c r="E40" s="28"/>
    </row>
    <row r="41" spans="2:5" ht="15" hidden="1">
      <c r="B41" s="46"/>
      <c r="C41" s="46">
        <f>12402731+130000000</f>
        <v>142402731</v>
      </c>
      <c r="D41" s="46">
        <f>11808785+126201000</f>
        <v>138009785</v>
      </c>
      <c r="E41" s="46">
        <f>16614998+122343000</f>
        <v>138957998</v>
      </c>
    </row>
    <row r="42" spans="2:5" ht="15.75" hidden="1">
      <c r="B42" s="48"/>
      <c r="C42" s="48">
        <f>12402731/(715312400+48392000)%</f>
        <v>1.6240224620939725</v>
      </c>
      <c r="D42" s="48">
        <f>11808785/(736606500+46683700)%</f>
        <v>1.5075874816255839</v>
      </c>
      <c r="E42" s="48">
        <f>16614998/(755372500+17518800)%</f>
        <v>2.149719889459229</v>
      </c>
    </row>
    <row r="43" spans="2:5" ht="15.75" hidden="1">
      <c r="B43" s="48"/>
      <c r="C43" s="48">
        <f>C41/(1648016400-727685700)%</f>
        <v>15.472995848122855</v>
      </c>
      <c r="D43" s="48">
        <f>D41/(1668552345-761950200)%</f>
        <v>15.222750769026694</v>
      </c>
      <c r="E43" s="48">
        <f>E41/(1497496935-678745900)%</f>
        <v>16.97194776675916</v>
      </c>
    </row>
  </sheetData>
  <sheetProtection/>
  <mergeCells count="40">
    <mergeCell ref="H20:I20"/>
    <mergeCell ref="H21:I21"/>
    <mergeCell ref="B33:C33"/>
    <mergeCell ref="D33:E33"/>
    <mergeCell ref="B31:C31"/>
    <mergeCell ref="D31:E31"/>
    <mergeCell ref="G27:G28"/>
    <mergeCell ref="H27:H28"/>
    <mergeCell ref="F22:G22"/>
    <mergeCell ref="D22:E22"/>
    <mergeCell ref="B15:I15"/>
    <mergeCell ref="B17:I17"/>
    <mergeCell ref="B25:I25"/>
    <mergeCell ref="B30:C30"/>
    <mergeCell ref="B27:C28"/>
    <mergeCell ref="D29:E29"/>
    <mergeCell ref="D30:E30"/>
    <mergeCell ref="D27:E28"/>
    <mergeCell ref="H22:I22"/>
    <mergeCell ref="D20:E20"/>
    <mergeCell ref="A27:A28"/>
    <mergeCell ref="B29:C29"/>
    <mergeCell ref="F27:F28"/>
    <mergeCell ref="B19:C19"/>
    <mergeCell ref="B22:C22"/>
    <mergeCell ref="B20:C20"/>
    <mergeCell ref="B21:C21"/>
    <mergeCell ref="F21:G21"/>
    <mergeCell ref="D21:E21"/>
    <mergeCell ref="F20:G20"/>
    <mergeCell ref="B32:C32"/>
    <mergeCell ref="D32:E32"/>
    <mergeCell ref="A2:O2"/>
    <mergeCell ref="A6:A7"/>
    <mergeCell ref="B6:B7"/>
    <mergeCell ref="G6:I6"/>
    <mergeCell ref="J6:L6"/>
    <mergeCell ref="M6:O6"/>
    <mergeCell ref="C6:F6"/>
    <mergeCell ref="B4:O4"/>
  </mergeCells>
  <printOptions/>
  <pageMargins left="0" right="0" top="0.35433070866141736" bottom="0.35433070866141736" header="0.31496062992125984" footer="0.31496062992125984"/>
  <pageSetup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2021-11-12T04:36:04Z</dcterms:modified>
  <cp:category/>
  <cp:version/>
  <cp:contentType/>
  <cp:contentStatus/>
</cp:coreProperties>
</file>