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75" yWindow="-30" windowWidth="13995" windowHeight="12840"/>
  </bookViews>
  <sheets>
    <sheet name="Лист1" sheetId="1" r:id="rId1"/>
  </sheets>
  <definedNames>
    <definedName name="_xlnm.Print_Titles" localSheetId="0">Лист1!$6:$6</definedName>
  </definedNames>
  <calcPr calcId="145621"/>
</workbook>
</file>

<file path=xl/calcChain.xml><?xml version="1.0" encoding="utf-8"?>
<calcChain xmlns="http://schemas.openxmlformats.org/spreadsheetml/2006/main">
  <c r="F62" i="1" l="1"/>
  <c r="F90" i="1"/>
  <c r="F87" i="1"/>
  <c r="F82" i="1"/>
  <c r="F77" i="1"/>
  <c r="F74" i="1"/>
  <c r="F71" i="1"/>
  <c r="F68" i="1"/>
  <c r="F59" i="1"/>
  <c r="F56" i="1"/>
  <c r="F53" i="1"/>
  <c r="F48" i="1"/>
  <c r="F43" i="1" l="1"/>
  <c r="G45" i="1" s="1"/>
  <c r="D90" i="1"/>
  <c r="B90" i="1"/>
  <c r="D87" i="1"/>
  <c r="B87" i="1"/>
  <c r="D82" i="1"/>
  <c r="B82" i="1"/>
  <c r="D77" i="1"/>
  <c r="B77" i="1"/>
  <c r="D74" i="1"/>
  <c r="B74" i="1"/>
  <c r="D71" i="1"/>
  <c r="B71" i="1"/>
  <c r="D68" i="1"/>
  <c r="B68" i="1"/>
  <c r="D62" i="1"/>
  <c r="B62" i="1"/>
  <c r="D59" i="1"/>
  <c r="B59" i="1"/>
  <c r="D56" i="1"/>
  <c r="B56" i="1"/>
  <c r="D53" i="1"/>
  <c r="B53" i="1"/>
  <c r="B51" i="1"/>
  <c r="D48" i="1"/>
  <c r="B48" i="1"/>
  <c r="D43" i="1" l="1"/>
  <c r="E47" i="1" s="1"/>
  <c r="B43" i="1"/>
  <c r="E51" i="1"/>
  <c r="E52" i="1"/>
  <c r="E102" i="1"/>
  <c r="F102" i="1"/>
  <c r="E99" i="1"/>
  <c r="F99" i="1"/>
  <c r="F98" i="1" s="1"/>
  <c r="C99" i="1"/>
  <c r="D99" i="1"/>
  <c r="C102" i="1"/>
  <c r="D102" i="1"/>
  <c r="E73" i="1" l="1"/>
  <c r="D18" i="1"/>
  <c r="B102" i="1"/>
  <c r="B99" i="1"/>
  <c r="F18" i="1" l="1"/>
  <c r="B18" i="1"/>
  <c r="B10" i="1" s="1"/>
  <c r="B34" i="1" l="1"/>
  <c r="D34" i="1"/>
  <c r="F34" i="1"/>
  <c r="G52" i="1" l="1"/>
  <c r="G51" i="1"/>
  <c r="C94" i="1" l="1"/>
  <c r="C93" i="1"/>
  <c r="C96" i="1"/>
  <c r="C95" i="1"/>
  <c r="C91" i="1"/>
  <c r="C92" i="1"/>
  <c r="C90" i="1"/>
  <c r="C88" i="1"/>
  <c r="C89" i="1"/>
  <c r="C87" i="1"/>
  <c r="C86" i="1"/>
  <c r="C85" i="1"/>
  <c r="C84" i="1"/>
  <c r="C82" i="1"/>
  <c r="C83" i="1"/>
  <c r="C81" i="1"/>
  <c r="C80" i="1"/>
  <c r="C79" i="1"/>
  <c r="C78" i="1"/>
  <c r="C77" i="1"/>
  <c r="C75" i="1"/>
  <c r="C76" i="1"/>
  <c r="C74" i="1"/>
  <c r="C73" i="1"/>
  <c r="C72" i="1"/>
  <c r="C71" i="1"/>
  <c r="C67" i="1"/>
  <c r="C70" i="1"/>
  <c r="C69" i="1"/>
  <c r="C68" i="1"/>
  <c r="C66" i="1"/>
  <c r="C65" i="1"/>
  <c r="C64" i="1"/>
  <c r="C63" i="1"/>
  <c r="C62" i="1"/>
  <c r="C59" i="1"/>
  <c r="C60" i="1"/>
  <c r="C61" i="1"/>
  <c r="C57" i="1"/>
  <c r="C58" i="1"/>
  <c r="C56" i="1"/>
  <c r="C54" i="1"/>
  <c r="C55" i="1"/>
  <c r="C53" i="1"/>
  <c r="E50" i="1"/>
  <c r="C52" i="1"/>
  <c r="C51" i="1"/>
  <c r="C45" i="1"/>
  <c r="C48" i="1"/>
  <c r="C44" i="1"/>
  <c r="C47" i="1"/>
  <c r="C50" i="1"/>
  <c r="C46" i="1"/>
  <c r="C49" i="1"/>
  <c r="E55" i="1" l="1"/>
  <c r="E53" i="1"/>
  <c r="E54" i="1"/>
  <c r="C43" i="1"/>
  <c r="E95" i="1" l="1"/>
  <c r="E44" i="1"/>
  <c r="F23" i="1" l="1"/>
  <c r="D23" i="1"/>
  <c r="B23" i="1"/>
  <c r="F10" i="1"/>
  <c r="D10" i="1"/>
  <c r="D8" i="1" l="1"/>
  <c r="B8" i="1"/>
  <c r="C40" i="1" s="1"/>
  <c r="F8" i="1"/>
  <c r="B98" i="1"/>
  <c r="D98" i="1"/>
  <c r="E93" i="1"/>
  <c r="E40" i="1" l="1"/>
  <c r="G49" i="1"/>
  <c r="G55" i="1"/>
  <c r="G59" i="1"/>
  <c r="G63" i="1"/>
  <c r="G67" i="1"/>
  <c r="G70" i="1"/>
  <c r="G74" i="1"/>
  <c r="G78" i="1"/>
  <c r="G84" i="1"/>
  <c r="G88" i="1"/>
  <c r="G92" i="1"/>
  <c r="G95" i="1"/>
  <c r="G46" i="1"/>
  <c r="G50" i="1"/>
  <c r="G56" i="1"/>
  <c r="G60" i="1"/>
  <c r="G64" i="1"/>
  <c r="G71" i="1"/>
  <c r="G75" i="1"/>
  <c r="G79" i="1"/>
  <c r="G85" i="1"/>
  <c r="G89" i="1"/>
  <c r="G93" i="1"/>
  <c r="G96" i="1"/>
  <c r="G47" i="1"/>
  <c r="G53" i="1"/>
  <c r="G57" i="1"/>
  <c r="G61" i="1"/>
  <c r="G65" i="1"/>
  <c r="G68" i="1"/>
  <c r="G72" i="1"/>
  <c r="G76" i="1"/>
  <c r="G80" i="1"/>
  <c r="G82" i="1"/>
  <c r="G86" i="1"/>
  <c r="G90" i="1"/>
  <c r="G44" i="1"/>
  <c r="G48" i="1"/>
  <c r="G54" i="1"/>
  <c r="G58" i="1"/>
  <c r="G66" i="1"/>
  <c r="G69" i="1"/>
  <c r="G73" i="1"/>
  <c r="G77" i="1"/>
  <c r="G81" i="1"/>
  <c r="G83" i="1"/>
  <c r="G87" i="1"/>
  <c r="G91" i="1"/>
  <c r="G94" i="1"/>
  <c r="G62" i="1"/>
  <c r="C14" i="1"/>
  <c r="C18" i="1"/>
  <c r="C22" i="1"/>
  <c r="C26" i="1"/>
  <c r="C30" i="1"/>
  <c r="C34" i="1"/>
  <c r="C38" i="1"/>
  <c r="C12" i="1"/>
  <c r="C20" i="1"/>
  <c r="C24" i="1"/>
  <c r="C32" i="1"/>
  <c r="C11" i="1"/>
  <c r="C13" i="1"/>
  <c r="C21" i="1"/>
  <c r="C29" i="1"/>
  <c r="C15" i="1"/>
  <c r="C19" i="1"/>
  <c r="C23" i="1"/>
  <c r="C27" i="1"/>
  <c r="C31" i="1"/>
  <c r="C35" i="1"/>
  <c r="C39" i="1"/>
  <c r="C16" i="1"/>
  <c r="C28" i="1"/>
  <c r="C36" i="1"/>
  <c r="C17" i="1"/>
  <c r="C25" i="1"/>
  <c r="C33" i="1"/>
  <c r="C37" i="1"/>
  <c r="E13" i="1"/>
  <c r="E17" i="1"/>
  <c r="E21" i="1"/>
  <c r="E25" i="1"/>
  <c r="E29" i="1"/>
  <c r="E33" i="1"/>
  <c r="E37" i="1"/>
  <c r="E23" i="1"/>
  <c r="E31" i="1"/>
  <c r="E12" i="1"/>
  <c r="E20" i="1"/>
  <c r="E28" i="1"/>
  <c r="E36" i="1"/>
  <c r="E14" i="1"/>
  <c r="E18" i="1"/>
  <c r="E22" i="1"/>
  <c r="E26" i="1"/>
  <c r="E30" i="1"/>
  <c r="E34" i="1"/>
  <c r="E38" i="1"/>
  <c r="E15" i="1"/>
  <c r="E19" i="1"/>
  <c r="E27" i="1"/>
  <c r="E35" i="1"/>
  <c r="E39" i="1"/>
  <c r="E16" i="1"/>
  <c r="E24" i="1"/>
  <c r="E32" i="1"/>
  <c r="E11" i="1"/>
  <c r="G12" i="1"/>
  <c r="G16" i="1"/>
  <c r="G24" i="1"/>
  <c r="G36" i="1"/>
  <c r="G25" i="1"/>
  <c r="G37" i="1"/>
  <c r="G14" i="1"/>
  <c r="G18" i="1"/>
  <c r="G22" i="1"/>
  <c r="G26" i="1"/>
  <c r="G30" i="1"/>
  <c r="G34" i="1"/>
  <c r="G38" i="1"/>
  <c r="G20" i="1"/>
  <c r="G32" i="1"/>
  <c r="G17" i="1"/>
  <c r="G33" i="1"/>
  <c r="G15" i="1"/>
  <c r="G19" i="1"/>
  <c r="G23" i="1"/>
  <c r="G27" i="1"/>
  <c r="G31" i="1"/>
  <c r="G35" i="1"/>
  <c r="G11" i="1"/>
  <c r="G28" i="1"/>
  <c r="G13" i="1"/>
  <c r="G21" i="1"/>
  <c r="G29" i="1"/>
  <c r="E62" i="1"/>
  <c r="E91" i="1"/>
  <c r="E88" i="1"/>
  <c r="E85" i="1"/>
  <c r="E79" i="1"/>
  <c r="E76" i="1"/>
  <c r="E70" i="1"/>
  <c r="E65" i="1"/>
  <c r="E74" i="1"/>
  <c r="E71" i="1"/>
  <c r="E68" i="1"/>
  <c r="E58" i="1"/>
  <c r="E94" i="1"/>
  <c r="E92" i="1"/>
  <c r="E89" i="1"/>
  <c r="E86" i="1"/>
  <c r="E80" i="1"/>
  <c r="E66" i="1"/>
  <c r="E45" i="1"/>
  <c r="E77" i="1"/>
  <c r="E49" i="1"/>
  <c r="E96" i="1"/>
  <c r="E83" i="1"/>
  <c r="E81" i="1"/>
  <c r="E63" i="1"/>
  <c r="E60" i="1"/>
  <c r="E57" i="1"/>
  <c r="E84" i="1"/>
  <c r="E78" i="1"/>
  <c r="E75" i="1"/>
  <c r="E72" i="1"/>
  <c r="E69" i="1"/>
  <c r="E64" i="1"/>
  <c r="E61" i="1"/>
  <c r="E48" i="1"/>
  <c r="E67" i="1"/>
  <c r="E56" i="1"/>
  <c r="E82" i="1"/>
  <c r="E87" i="1"/>
  <c r="E59" i="1"/>
  <c r="E90" i="1"/>
  <c r="E46" i="1"/>
  <c r="E43" i="1" l="1"/>
  <c r="G43" i="1"/>
  <c r="E10" i="1"/>
  <c r="E8" i="1" s="1"/>
  <c r="G10" i="1"/>
  <c r="C10" i="1"/>
  <c r="G8" i="1" l="1"/>
  <c r="C8" i="1"/>
</calcChain>
</file>

<file path=xl/sharedStrings.xml><?xml version="1.0" encoding="utf-8"?>
<sst xmlns="http://schemas.openxmlformats.org/spreadsheetml/2006/main" count="108" uniqueCount="107">
  <si>
    <t>тыс. руб.</t>
  </si>
  <si>
    <t>Наименование показателя</t>
  </si>
  <si>
    <t>Удельный вес,%</t>
  </si>
  <si>
    <t xml:space="preserve">Ожидаемое исполнение </t>
  </si>
  <si>
    <t>ДОХОДЫ</t>
  </si>
  <si>
    <t>ИТОГО ДОХОДОВ</t>
  </si>
  <si>
    <t>в том числе:</t>
  </si>
  <si>
    <t>Налоговые доходы</t>
  </si>
  <si>
    <t>Налог на доходы физических лиц</t>
  </si>
  <si>
    <t>Доходы от уплаты акцизов (дорожный фонд)</t>
  </si>
  <si>
    <t>Налог, взимаемый  в связи с применением  упрощенной 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</si>
  <si>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</si>
  <si>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</si>
  <si>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 в связи с применением патентной системы налогообложения</t>
  </si>
  <si>
    <t>Налог на имущество физических лиц</t>
  </si>
  <si>
    <t>Земельный налог в т.ч.</t>
  </si>
  <si>
    <t>Земельный налог организаций</t>
  </si>
  <si>
    <t>Земельный налог физ.лиц</t>
  </si>
  <si>
    <t>Государственная пошлина по делам, рассматриваемым в арбитражных судах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</si>
  <si>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</si>
  <si>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</si>
  <si>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получаемые в виде арендной платы за земельные участки</t>
  </si>
  <si>
    <t>Прочие поступления от использования имущества, находящегося в собственности городских округов</t>
  </si>
  <si>
    <t>Доходы от перечисления части прибыли, остающейся после уплаты налогов муниципальных унитарных предприятий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</si>
  <si>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</si>
  <si>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</si>
  <si>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</si>
  <si>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</si>
  <si>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</si>
  <si>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</si>
  <si>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 (нестационарная торговля)</t>
  </si>
  <si>
    <t>Дотации</t>
  </si>
  <si>
    <t>Субсидии</t>
  </si>
  <si>
    <t>Субвенции</t>
  </si>
  <si>
    <t>Межбюджетные трансферты</t>
  </si>
  <si>
    <t>Возврат остатков</t>
  </si>
  <si>
    <t>РАСХОДЫ</t>
  </si>
  <si>
    <t>ИТОГО РАСХОДОВ</t>
  </si>
  <si>
    <t>Муниципальная программа "Создание условий для развития малого и среднего бизнеса в г. Белогорск"</t>
  </si>
  <si>
    <t>Подпрограмма "Развитие субъектов малого и среднего бизнеса"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</si>
  <si>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</si>
  <si>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>Подпрограмма "Поддержка малых форм хозяйствования"</t>
  </si>
  <si>
    <t>Муниципальная программа "Обеспечение безопасности населения г. Белогорска "</t>
  </si>
  <si>
    <t>Подпрограмма "Безопасный город"</t>
  </si>
  <si>
    <t>Подпрограмма "Профилактика наркомании, алкоголизма и табакокурения"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</si>
  <si>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</si>
  <si>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>Подпрограмма "Обеспечение мер пожарной безопасности в границах муниципального образования город Белогорск"</t>
  </si>
  <si>
    <t>Подпрограмма "Обеспечение реализации муниципальной программы"</t>
  </si>
  <si>
    <t>Муниципальная программа "Развитие физической культуры и спорта на территории города Белогорск"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</si>
  <si>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</si>
  <si>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Подпрограмма "Обеспечение условий реализации муниципальной программы"</t>
  </si>
  <si>
    <t>Муниципальная программа "Развитие и сохранение культуры и искусства в г. Белогорске"</t>
  </si>
  <si>
    <t>Подпрограмма "Сохранение и развитие культурной деятельности и самодеятельного творчества, обеспечение доступа граждан к ценностям культуры и искусства"</t>
  </si>
  <si>
    <t>Подпрограмма "Обеспечение реализации основных направлений муниципальной программы"</t>
  </si>
  <si>
    <t>Муниципальная программа "Развитие образования города Белогорск"</t>
  </si>
  <si>
    <t>Подпрограмма "Развитие дошкольного, общего и дополнительного образования детей"</t>
  </si>
  <si>
    <t>Подпрограмма "Развитие системы защиты прав детей"</t>
  </si>
  <si>
    <t>Подпрограмма "Вовлечение молодежи в социальную практику"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</si>
  <si>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</si>
  <si>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"Меры адресной поддержки отдельных категорий граждан г.Белогорск"</t>
  </si>
  <si>
    <t>Муниципальная программа "Благоустройство территории муниципального образования г.Белогорск"</t>
  </si>
  <si>
    <t>Подпрограмма "Повышение благоустроенности муниципального образования г.Белогорск"</t>
  </si>
  <si>
    <t>Подпрограмма "Развитие наружного освещения"</t>
  </si>
  <si>
    <t>Муниципальная программа "Развитие сети автомобильных дорог и объектов транспортной инфраструктуры г.Белогорск"</t>
  </si>
  <si>
    <t>Подпрограмма "Дорожная деятельность в границах муниципального образования"</t>
  </si>
  <si>
    <t>Подпрограмма "Организация транспортного обслуживания населения"</t>
  </si>
  <si>
    <t>Подпрограмма "Обеспечение деятельности органов местного самоуправления транспортом"</t>
  </si>
  <si>
    <t>Подпрограмма "Обеспечение деятельности учреждений по реализации отдельных полномочий органов местного самоуправления"</t>
  </si>
  <si>
    <t>Муниципальная программа "Обеспечение доступным и качественным жильем населения г.Белогорск"</t>
  </si>
  <si>
    <t>Подпрограмма "Обеспечение мероприятий, связанных с переселением граждан из ветхого и аварийного жилищного фонда"</t>
  </si>
  <si>
    <t>Подпрограмма "Обеспечение жильем молодых семей"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</si>
  <si>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</si>
  <si>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</si>
  <si>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Подпрограмма "Модернизация объектов коммунальной инфраструктуры"</t>
  </si>
  <si>
    <t>Подпрограмма "Капитальный, текущий ремонт муниципального жилищного фонда"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</si>
  <si>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</si>
  <si>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Подпрограмма "Энергосбережение и повышение энергетической эффективности на территории муниципального образования г. Белогорск"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</si>
  <si>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</si>
  <si>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>Подпрограмма "Организация бюджетного процесса"</t>
  </si>
  <si>
    <t>Подпрограмма "Управление муниципальным долгом"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</si>
  <si>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</si>
  <si>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</si>
  <si>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Подпрограмма "Организация и обеспечение эффективного исполнения функций в сфере реализации муниципальной программы"</t>
  </si>
  <si>
    <t>Муниципальная программа "Создание условий для развития территории опережающего социально-экономического развития "Белогорск"</t>
  </si>
  <si>
    <t>Непрограммные расходы</t>
  </si>
  <si>
    <t>ИСТОЧНИКИ</t>
  </si>
  <si>
    <t>ИТОГО ИСТОЧНИКОВ: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</si>
  <si>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</si>
  <si>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</si>
  <si>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</si>
  <si>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</si>
  <si>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Муниципальная программа «Цифровое развитие муниципального образования г. Белогорск»</t>
  </si>
  <si>
    <t>Бюджетные кредиты, полученные от других бюджетов</t>
  </si>
  <si>
    <t xml:space="preserve"> - получение бюджетных кредитов </t>
  </si>
  <si>
    <t xml:space="preserve"> - погашение бюджетных кредитов </t>
  </si>
  <si>
    <t>Прочие безвозмездные поступления</t>
  </si>
  <si>
    <t xml:space="preserve">Доходы от возврата остатков субсидий,субвенций и иных МБТ прошлых лет </t>
  </si>
  <si>
    <t xml:space="preserve">Безвозмездные поступления </t>
  </si>
  <si>
    <t xml:space="preserve">Оценка ожидаемого исполнения местного бюджета за 2023 год   </t>
  </si>
  <si>
    <t>Утверждено бюджетной росписью на 01.10.2023 год</t>
  </si>
  <si>
    <t>Утверждено решением Белогорского городского Совета народных депутатов от 29.12.2022 года № 03/17 (первоначальный бюджет)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</si>
  <si>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Белогорск"</t>
  </si>
  <si>
    <t>Подпрограмма «Формирование системы комплексной реабилитации и абилитации инвалидов, в том числе детей-инвалидов»</t>
  </si>
  <si>
    <t>Муниципальная программа "Обеспечение деятельности органов местного самоуправления г.Белогорск"</t>
  </si>
  <si>
    <t>Подпрограмма «Улучшение жилищных условий отдельных категорий граждан, проживающих на территории г. Белогорск»</t>
  </si>
  <si>
    <t>Муниципальная программа "Формирование современной городской среды на 2018-2024 годы"</t>
  </si>
  <si>
    <t>Удель ный вес,%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</si>
</sst>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/>
    <xf numFmtId="3" fontId="7" fillId="0" borderId="3" xfId="2" applyNumberFormat="1" applyFont="1" applyBorder="1" applyAlignment="1" applyProtection="1">
      <alignment horizontal="left" vertical="center" wrapText="1"/>
      <protection locked="0"/>
    </xf>
    <xf numFmtId="0" fontId="6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justify" vertical="top" wrapText="1"/>
    </xf>
    <xf numFmtId="49" fontId="8" fillId="2" borderId="3" xfId="0" applyNumberFormat="1" applyFont="1" applyFill="1" applyBorder="1" applyAlignment="1">
      <alignment horizontal="justify" wrapText="1"/>
    </xf>
    <xf numFmtId="0" fontId="5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1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0" borderId="3" xfId="1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43" fontId="5" fillId="2" borderId="3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7" fillId="2" borderId="3" xfId="1" applyNumberFormat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5" fontId="0" fillId="0" borderId="0" xfId="0" applyNumberFormat="1"/>
    <xf numFmtId="43" fontId="16" fillId="0" borderId="3" xfId="1" applyFont="1" applyFill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wrapText="1"/>
    </xf>
    <xf numFmtId="165" fontId="12" fillId="2" borderId="0" xfId="0" applyNumberFormat="1" applyFont="1" applyFill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7"/>
  <sheetViews>
    <sheetView tabSelected="1" topLeftCell="A2" zoomScale="80" zoomScaleNormal="80" workbookViewId="0">
      <pane ySplit="4" topLeftCell="A30" activePane="bottomLeft" state="frozen"/>
      <selection activeCell="A2" sqref="A2"/>
      <selection pane="bottomLeft" activeCell="A4" sqref="A4:A5"/>
    </sheetView>
  </sheetViews>
  <sheetFormatPr defaultRowHeight="15" x14ac:dyDescent="0.25"/>
  <cols>
    <col min="1" max="1" width="51" customWidth="1"/>
    <col min="2" max="2" width="16.140625" style="22" customWidth="1"/>
    <col min="3" max="3" width="7.28515625" style="23" customWidth="1"/>
    <col min="4" max="4" width="15.42578125" style="23" customWidth="1"/>
    <col min="5" max="5" width="7.85546875" style="23" customWidth="1"/>
    <col min="6" max="6" width="15.42578125" style="22" customWidth="1"/>
    <col min="7" max="7" width="8" style="40" customWidth="1"/>
    <col min="9" max="9" width="14" customWidth="1"/>
  </cols>
  <sheetData>
    <row r="2" spans="1:7" ht="20.25" x14ac:dyDescent="0.3">
      <c r="A2" s="57" t="s">
        <v>98</v>
      </c>
      <c r="B2" s="57"/>
      <c r="C2" s="57"/>
      <c r="D2" s="57"/>
      <c r="E2" s="57"/>
      <c r="F2" s="57"/>
      <c r="G2" s="57"/>
    </row>
    <row r="3" spans="1:7" ht="21.75" customHeight="1" x14ac:dyDescent="0.25">
      <c r="A3" s="58" t="s">
        <v>0</v>
      </c>
      <c r="B3" s="58"/>
      <c r="C3" s="58"/>
      <c r="D3" s="58"/>
      <c r="E3" s="58"/>
      <c r="F3" s="58"/>
      <c r="G3" s="58"/>
    </row>
    <row r="4" spans="1:7" x14ac:dyDescent="0.25">
      <c r="A4" s="59" t="s">
        <v>1</v>
      </c>
      <c r="B4" s="61" t="s">
        <v>100</v>
      </c>
      <c r="C4" s="63" t="s">
        <v>2</v>
      </c>
      <c r="D4" s="65" t="s">
        <v>99</v>
      </c>
      <c r="E4" s="67" t="s">
        <v>106</v>
      </c>
      <c r="F4" s="68" t="s">
        <v>3</v>
      </c>
      <c r="G4" s="69" t="s">
        <v>106</v>
      </c>
    </row>
    <row r="5" spans="1:7" ht="141.75" customHeight="1" x14ac:dyDescent="0.25">
      <c r="A5" s="60"/>
      <c r="B5" s="62"/>
      <c r="C5" s="64"/>
      <c r="D5" s="66"/>
      <c r="E5" s="67"/>
      <c r="F5" s="68"/>
      <c r="G5" s="69"/>
    </row>
    <row r="6" spans="1:7" x14ac:dyDescent="0.25">
      <c r="A6" s="1">
        <v>1</v>
      </c>
      <c r="B6" s="1">
        <v>3</v>
      </c>
      <c r="C6" s="2">
        <v>4</v>
      </c>
      <c r="D6" s="6">
        <v>5</v>
      </c>
      <c r="E6" s="6">
        <v>6</v>
      </c>
      <c r="F6" s="2">
        <v>7</v>
      </c>
      <c r="G6" s="1">
        <v>8</v>
      </c>
    </row>
    <row r="7" spans="1:7" ht="22.5" customHeight="1" x14ac:dyDescent="0.25">
      <c r="A7" s="48" t="s">
        <v>4</v>
      </c>
      <c r="B7" s="49"/>
      <c r="C7" s="49"/>
      <c r="D7" s="49"/>
      <c r="E7" s="49"/>
      <c r="F7" s="49"/>
      <c r="G7" s="50"/>
    </row>
    <row r="8" spans="1:7" x14ac:dyDescent="0.25">
      <c r="A8" s="9" t="s">
        <v>5</v>
      </c>
      <c r="B8" s="7">
        <f>B10+B23+B34</f>
        <v>2228642.4</v>
      </c>
      <c r="C8" s="7">
        <f>C10+C23+C34+C41</f>
        <v>100</v>
      </c>
      <c r="D8" s="7">
        <f>D10+D23+D34</f>
        <v>3101995.4000000004</v>
      </c>
      <c r="E8" s="7">
        <f>E10+E23+E34+E41</f>
        <v>100</v>
      </c>
      <c r="F8" s="7">
        <f>F10+F23+F34</f>
        <v>2672880.63</v>
      </c>
      <c r="G8" s="7">
        <f t="shared" ref="G8" si="0">G10+G23+G34+G41</f>
        <v>100.00000000000001</v>
      </c>
    </row>
    <row r="9" spans="1:7" x14ac:dyDescent="0.25">
      <c r="A9" s="10" t="s">
        <v>6</v>
      </c>
      <c r="B9" s="24"/>
      <c r="C9" s="24"/>
      <c r="D9" s="21"/>
      <c r="E9" s="24"/>
      <c r="F9" s="24"/>
      <c r="G9" s="24"/>
    </row>
    <row r="10" spans="1:7" ht="18.75" customHeight="1" x14ac:dyDescent="0.25">
      <c r="A10" s="11" t="s">
        <v>7</v>
      </c>
      <c r="B10" s="24">
        <f>B11+B12++B13+B17+B18+B14+B15+B16+B21+B22</f>
        <v>745835.5</v>
      </c>
      <c r="C10" s="24">
        <f>C11+C12++C13+C17+C18+C14+C15+C16+C21+C22</f>
        <v>33.465911803526666</v>
      </c>
      <c r="D10" s="24">
        <f>D11+D12+D13+D17+D18+D14+D15+D16+D21+D22</f>
        <v>786835.5</v>
      </c>
      <c r="E10" s="24">
        <f>E11+E12+E13+E17+E18+E14+E15+E16+E21+E22</f>
        <v>25.36546314672162</v>
      </c>
      <c r="F10" s="24">
        <f>F11+F12+F13+F17+F18+F14+F15+F16+F21+F22</f>
        <v>813145.53</v>
      </c>
      <c r="G10" s="24">
        <f>G11+G12+G13+G17+G18+G14+G15+G16+G21+G22</f>
        <v>30.422066772207486</v>
      </c>
    </row>
    <row r="11" spans="1:7" x14ac:dyDescent="0.25">
      <c r="A11" s="12" t="s">
        <v>8</v>
      </c>
      <c r="B11" s="25">
        <v>587823</v>
      </c>
      <c r="C11" s="25">
        <f>B11/$B$8*100</f>
        <v>26.375833108084095</v>
      </c>
      <c r="D11" s="25">
        <v>628823</v>
      </c>
      <c r="E11" s="25">
        <f>D11/$D$8*100</f>
        <v>20.271564554866842</v>
      </c>
      <c r="F11" s="25">
        <v>654500</v>
      </c>
      <c r="G11" s="25">
        <f>F11/$F$8*100</f>
        <v>24.486690226791012</v>
      </c>
    </row>
    <row r="12" spans="1:7" ht="15" customHeight="1" x14ac:dyDescent="0.25">
      <c r="A12" s="12" t="s">
        <v>9</v>
      </c>
      <c r="B12" s="25">
        <v>8190.5</v>
      </c>
      <c r="C12" s="25">
        <f t="shared" ref="C12:C40" si="1">B12/$B$8*100</f>
        <v>0.36751073209412155</v>
      </c>
      <c r="D12" s="25">
        <v>8190.5</v>
      </c>
      <c r="E12" s="25">
        <f t="shared" ref="E12:E40" si="2">D12/$D$8*100</f>
        <v>0.26403972101312595</v>
      </c>
      <c r="F12" s="25">
        <v>8190.5</v>
      </c>
      <c r="G12" s="25">
        <f t="shared" ref="G12:G38" si="3">F12/$F$8*100</f>
        <v>0.30642969641334111</v>
      </c>
    </row>
    <row r="13" spans="1:7" ht="28.5" customHeight="1" x14ac:dyDescent="0.25">
      <c r="A13" s="12" t="s">
        <v>10</v>
      </c>
      <c r="B13" s="25">
        <v>34778</v>
      </c>
      <c r="C13" s="25">
        <f t="shared" si="1"/>
        <v>1.5605015860776947</v>
      </c>
      <c r="D13" s="25">
        <v>34778</v>
      </c>
      <c r="E13" s="25">
        <f t="shared" si="2"/>
        <v>1.1211493092478473</v>
      </c>
      <c r="F13" s="25">
        <v>34778</v>
      </c>
      <c r="G13" s="25">
        <f t="shared" si="3"/>
        <v>1.3011430293465818</v>
      </c>
    </row>
    <row r="14" spans="1:7" x14ac:dyDescent="0.25">
      <c r="A14" s="12" t="s">
        <v>11</v>
      </c>
      <c r="B14" s="25">
        <v>10</v>
      </c>
      <c r="C14" s="25">
        <f t="shared" si="1"/>
        <v>4.487036592321855E-4</v>
      </c>
      <c r="D14" s="25">
        <v>10</v>
      </c>
      <c r="E14" s="25">
        <f t="shared" si="2"/>
        <v>3.2237314084991868E-4</v>
      </c>
      <c r="F14" s="25">
        <v>10</v>
      </c>
      <c r="G14" s="25">
        <f t="shared" si="3"/>
        <v>3.7412819292270455E-4</v>
      </c>
    </row>
    <row r="15" spans="1:7" x14ac:dyDescent="0.25">
      <c r="A15" s="12" t="s">
        <v>12</v>
      </c>
      <c r="B15" s="25">
        <v>2962</v>
      </c>
      <c r="C15" s="25">
        <f t="shared" si="1"/>
        <v>0.13290602386457334</v>
      </c>
      <c r="D15" s="25">
        <v>2962</v>
      </c>
      <c r="E15" s="25">
        <f t="shared" si="2"/>
        <v>9.5486924319745911E-2</v>
      </c>
      <c r="F15" s="25">
        <v>3595.03</v>
      </c>
      <c r="G15" s="25">
        <f t="shared" si="3"/>
        <v>0.13450020774029106</v>
      </c>
    </row>
    <row r="16" spans="1:7" ht="30.75" customHeight="1" x14ac:dyDescent="0.25">
      <c r="A16" s="12" t="s">
        <v>13</v>
      </c>
      <c r="B16" s="25">
        <v>18125</v>
      </c>
      <c r="C16" s="25">
        <f t="shared" si="1"/>
        <v>0.8132753823583363</v>
      </c>
      <c r="D16" s="25">
        <v>18125</v>
      </c>
      <c r="E16" s="25">
        <f t="shared" si="2"/>
        <v>0.58430131779047767</v>
      </c>
      <c r="F16" s="25">
        <v>18125</v>
      </c>
      <c r="G16" s="25">
        <f t="shared" si="3"/>
        <v>0.67810734967240194</v>
      </c>
    </row>
    <row r="17" spans="1:9" x14ac:dyDescent="0.25">
      <c r="A17" s="12" t="s">
        <v>14</v>
      </c>
      <c r="B17" s="25">
        <v>50038</v>
      </c>
      <c r="C17" s="25">
        <f t="shared" si="1"/>
        <v>2.2452233700660096</v>
      </c>
      <c r="D17" s="25">
        <v>50038</v>
      </c>
      <c r="E17" s="25">
        <f t="shared" si="2"/>
        <v>1.613090722184823</v>
      </c>
      <c r="F17" s="25">
        <v>50038</v>
      </c>
      <c r="G17" s="25">
        <f t="shared" si="3"/>
        <v>1.872062651746629</v>
      </c>
    </row>
    <row r="18" spans="1:9" x14ac:dyDescent="0.25">
      <c r="A18" s="12" t="s">
        <v>15</v>
      </c>
      <c r="B18" s="25">
        <f>B19+B20</f>
        <v>28812</v>
      </c>
      <c r="C18" s="25">
        <f t="shared" si="1"/>
        <v>1.292804982979773</v>
      </c>
      <c r="D18" s="25">
        <f>D19+D20</f>
        <v>28812</v>
      </c>
      <c r="E18" s="25">
        <f t="shared" si="2"/>
        <v>0.92882149341678577</v>
      </c>
      <c r="F18" s="25">
        <f>F19+F20</f>
        <v>28812</v>
      </c>
      <c r="G18" s="25">
        <f t="shared" si="3"/>
        <v>1.0779381494488962</v>
      </c>
    </row>
    <row r="19" spans="1:9" x14ac:dyDescent="0.25">
      <c r="A19" s="13" t="s">
        <v>16</v>
      </c>
      <c r="B19" s="26">
        <v>15199</v>
      </c>
      <c r="C19" s="25">
        <f t="shared" si="1"/>
        <v>0.68198469166699871</v>
      </c>
      <c r="D19" s="26">
        <v>15199</v>
      </c>
      <c r="E19" s="25">
        <f t="shared" si="2"/>
        <v>0.48997493677779141</v>
      </c>
      <c r="F19" s="26">
        <v>15199</v>
      </c>
      <c r="G19" s="25">
        <f t="shared" si="3"/>
        <v>0.56863744042321862</v>
      </c>
    </row>
    <row r="20" spans="1:9" x14ac:dyDescent="0.25">
      <c r="A20" s="13" t="s">
        <v>17</v>
      </c>
      <c r="B20" s="26">
        <v>13613</v>
      </c>
      <c r="C20" s="25">
        <f t="shared" si="1"/>
        <v>0.61082029131277416</v>
      </c>
      <c r="D20" s="26">
        <v>13613</v>
      </c>
      <c r="E20" s="25">
        <f t="shared" si="2"/>
        <v>0.4388465566389943</v>
      </c>
      <c r="F20" s="26">
        <v>13613</v>
      </c>
      <c r="G20" s="25">
        <f t="shared" si="3"/>
        <v>0.5093007090256777</v>
      </c>
    </row>
    <row r="21" spans="1:9" ht="33" customHeight="1" x14ac:dyDescent="0.25">
      <c r="A21" s="12" t="s">
        <v>18</v>
      </c>
      <c r="B21" s="25">
        <v>14947</v>
      </c>
      <c r="C21" s="25">
        <f t="shared" si="1"/>
        <v>0.6706773594543477</v>
      </c>
      <c r="D21" s="25">
        <v>14947</v>
      </c>
      <c r="E21" s="25">
        <f t="shared" si="2"/>
        <v>0.48185113362837345</v>
      </c>
      <c r="F21" s="25">
        <v>14947</v>
      </c>
      <c r="G21" s="25">
        <f t="shared" si="3"/>
        <v>0.55920940996156643</v>
      </c>
      <c r="I21" s="41"/>
    </row>
    <row r="22" spans="1:9" ht="48" customHeight="1" x14ac:dyDescent="0.25">
      <c r="A22" s="12" t="s">
        <v>19</v>
      </c>
      <c r="B22" s="25">
        <v>150</v>
      </c>
      <c r="C22" s="25">
        <f t="shared" si="1"/>
        <v>6.7305548884827827E-3</v>
      </c>
      <c r="D22" s="25">
        <v>150</v>
      </c>
      <c r="E22" s="25">
        <f t="shared" si="2"/>
        <v>4.8355971127487804E-3</v>
      </c>
      <c r="F22" s="25">
        <v>150</v>
      </c>
      <c r="G22" s="25">
        <f t="shared" si="3"/>
        <v>5.6119228938405676E-3</v>
      </c>
    </row>
    <row r="23" spans="1:9" x14ac:dyDescent="0.25">
      <c r="A23" s="11" t="s">
        <v>20</v>
      </c>
      <c r="B23" s="24">
        <f t="shared" ref="B23:F23" si="4">SUM(B24:B33)</f>
        <v>128194.3</v>
      </c>
      <c r="C23" s="25">
        <f t="shared" si="1"/>
        <v>5.7521251502708557</v>
      </c>
      <c r="D23" s="24">
        <f t="shared" si="4"/>
        <v>207684.19999999998</v>
      </c>
      <c r="E23" s="25">
        <f t="shared" si="2"/>
        <v>6.6951807858902672</v>
      </c>
      <c r="F23" s="24">
        <f t="shared" si="4"/>
        <v>146934.19999999998</v>
      </c>
      <c r="G23" s="25">
        <f t="shared" si="3"/>
        <v>5.4972226724543241</v>
      </c>
      <c r="H23" s="41"/>
    </row>
    <row r="24" spans="1:9" ht="30" x14ac:dyDescent="0.25">
      <c r="A24" s="12" t="s">
        <v>21</v>
      </c>
      <c r="B24" s="25">
        <v>31560</v>
      </c>
      <c r="C24" s="25">
        <f t="shared" si="1"/>
        <v>1.4161087485367774</v>
      </c>
      <c r="D24" s="25">
        <v>33550</v>
      </c>
      <c r="E24" s="25">
        <f t="shared" si="2"/>
        <v>1.0815618875514772</v>
      </c>
      <c r="F24" s="25">
        <v>33550</v>
      </c>
      <c r="G24" s="25">
        <f t="shared" si="3"/>
        <v>1.2552000872556737</v>
      </c>
    </row>
    <row r="25" spans="1:9" ht="30.75" customHeight="1" x14ac:dyDescent="0.25">
      <c r="A25" s="14" t="s">
        <v>22</v>
      </c>
      <c r="B25" s="25">
        <v>33280</v>
      </c>
      <c r="C25" s="25">
        <f t="shared" si="1"/>
        <v>1.4932857779247133</v>
      </c>
      <c r="D25" s="25">
        <v>33280</v>
      </c>
      <c r="E25" s="25">
        <f t="shared" si="2"/>
        <v>1.0728578127485293</v>
      </c>
      <c r="F25" s="25">
        <v>33280</v>
      </c>
      <c r="G25" s="25">
        <f t="shared" si="3"/>
        <v>1.2450986260467607</v>
      </c>
    </row>
    <row r="26" spans="1:9" ht="46.5" customHeight="1" x14ac:dyDescent="0.25">
      <c r="A26" s="14" t="s">
        <v>23</v>
      </c>
      <c r="B26" s="25">
        <v>31</v>
      </c>
      <c r="C26" s="25">
        <f t="shared" si="1"/>
        <v>1.3909813436197751E-3</v>
      </c>
      <c r="D26" s="25">
        <v>31</v>
      </c>
      <c r="E26" s="25">
        <f t="shared" si="2"/>
        <v>9.9935673663474785E-4</v>
      </c>
      <c r="F26" s="25">
        <v>31</v>
      </c>
      <c r="G26" s="25">
        <f t="shared" si="3"/>
        <v>1.1597973980603841E-3</v>
      </c>
    </row>
    <row r="27" spans="1:9" ht="30" x14ac:dyDescent="0.25">
      <c r="A27" s="12" t="s">
        <v>24</v>
      </c>
      <c r="B27" s="25">
        <v>2520</v>
      </c>
      <c r="C27" s="25">
        <f t="shared" si="1"/>
        <v>0.11307332212651075</v>
      </c>
      <c r="D27" s="25">
        <v>4020</v>
      </c>
      <c r="E27" s="25">
        <f t="shared" si="2"/>
        <v>0.12959400262166731</v>
      </c>
      <c r="F27" s="25">
        <v>4020</v>
      </c>
      <c r="G27" s="25">
        <f t="shared" si="3"/>
        <v>0.15039953355492724</v>
      </c>
    </row>
    <row r="28" spans="1:9" ht="17.25" customHeight="1" x14ac:dyDescent="0.25">
      <c r="A28" s="12" t="s">
        <v>25</v>
      </c>
      <c r="B28" s="25">
        <v>6</v>
      </c>
      <c r="C28" s="25">
        <f t="shared" si="1"/>
        <v>2.6922219553931131E-4</v>
      </c>
      <c r="D28" s="25">
        <v>6</v>
      </c>
      <c r="E28" s="25">
        <f t="shared" si="2"/>
        <v>1.9342388450995123E-4</v>
      </c>
      <c r="F28" s="25">
        <v>6</v>
      </c>
      <c r="G28" s="25">
        <f t="shared" si="3"/>
        <v>2.2447691575362274E-4</v>
      </c>
    </row>
    <row r="29" spans="1:9" ht="18.75" customHeight="1" x14ac:dyDescent="0.25">
      <c r="A29" s="12" t="s">
        <v>26</v>
      </c>
      <c r="B29" s="25">
        <v>13663.3</v>
      </c>
      <c r="C29" s="25">
        <f t="shared" si="1"/>
        <v>0.61307727071871199</v>
      </c>
      <c r="D29" s="25">
        <v>26163.3</v>
      </c>
      <c r="E29" s="25">
        <f t="shared" si="2"/>
        <v>0.8434345195998677</v>
      </c>
      <c r="F29" s="25">
        <v>26163.3</v>
      </c>
      <c r="G29" s="25">
        <f t="shared" si="3"/>
        <v>0.97884281498945946</v>
      </c>
    </row>
    <row r="30" spans="1:9" ht="92.25" customHeight="1" x14ac:dyDescent="0.25">
      <c r="A30" s="12" t="s">
        <v>27</v>
      </c>
      <c r="B30" s="25">
        <v>35000</v>
      </c>
      <c r="C30" s="25">
        <f t="shared" si="1"/>
        <v>1.5704628073126492</v>
      </c>
      <c r="D30" s="25">
        <v>98500</v>
      </c>
      <c r="E30" s="25">
        <f t="shared" si="2"/>
        <v>3.1753754373716991</v>
      </c>
      <c r="F30" s="25">
        <v>37750</v>
      </c>
      <c r="G30" s="25">
        <f t="shared" si="3"/>
        <v>1.4123339282832097</v>
      </c>
    </row>
    <row r="31" spans="1:9" ht="28.5" customHeight="1" x14ac:dyDescent="0.25">
      <c r="A31" s="12" t="s">
        <v>28</v>
      </c>
      <c r="B31" s="25">
        <v>7450</v>
      </c>
      <c r="C31" s="25">
        <f t="shared" si="1"/>
        <v>0.3342842261279782</v>
      </c>
      <c r="D31" s="25">
        <v>7450</v>
      </c>
      <c r="E31" s="25">
        <f t="shared" si="2"/>
        <v>0.24016798993318944</v>
      </c>
      <c r="F31" s="25">
        <v>7450</v>
      </c>
      <c r="G31" s="25">
        <f t="shared" si="3"/>
        <v>0.27872550372741489</v>
      </c>
    </row>
    <row r="32" spans="1:9" x14ac:dyDescent="0.25">
      <c r="A32" s="12" t="s">
        <v>29</v>
      </c>
      <c r="B32" s="25">
        <v>4587</v>
      </c>
      <c r="C32" s="25">
        <f t="shared" si="1"/>
        <v>0.20582036848980348</v>
      </c>
      <c r="D32" s="25">
        <v>4586.8999999999996</v>
      </c>
      <c r="E32" s="25">
        <f t="shared" si="2"/>
        <v>0.14786933597644919</v>
      </c>
      <c r="F32" s="25">
        <v>4586.8999999999996</v>
      </c>
      <c r="G32" s="25">
        <f t="shared" si="3"/>
        <v>0.17160886081171534</v>
      </c>
    </row>
    <row r="33" spans="1:7" ht="30" x14ac:dyDescent="0.25">
      <c r="A33" s="12" t="s">
        <v>30</v>
      </c>
      <c r="B33" s="25">
        <v>97</v>
      </c>
      <c r="C33" s="25">
        <f t="shared" si="1"/>
        <v>4.3524254945521996E-3</v>
      </c>
      <c r="D33" s="25">
        <v>97</v>
      </c>
      <c r="E33" s="25">
        <f t="shared" si="2"/>
        <v>3.1270194662442116E-3</v>
      </c>
      <c r="F33" s="25">
        <v>97</v>
      </c>
      <c r="G33" s="25">
        <f t="shared" si="3"/>
        <v>3.6290434713502338E-3</v>
      </c>
    </row>
    <row r="34" spans="1:7" ht="18.75" customHeight="1" x14ac:dyDescent="0.25">
      <c r="A34" s="15" t="s">
        <v>97</v>
      </c>
      <c r="B34" s="24">
        <f>B35+B36+B37+B38+B39+B40+B41</f>
        <v>1354612.5999999999</v>
      </c>
      <c r="C34" s="25">
        <f t="shared" si="1"/>
        <v>60.78196304620247</v>
      </c>
      <c r="D34" s="24">
        <f>D35+D36+D37+D38+D39+D40+D41</f>
        <v>2107475.7000000002</v>
      </c>
      <c r="E34" s="25">
        <f t="shared" si="2"/>
        <v>67.939356067388104</v>
      </c>
      <c r="F34" s="24">
        <f>F35+F36+F37+F38+F39+F40+F41</f>
        <v>1712800.9000000001</v>
      </c>
      <c r="G34" s="25">
        <f t="shared" si="3"/>
        <v>64.0807105553382</v>
      </c>
    </row>
    <row r="35" spans="1:7" x14ac:dyDescent="0.25">
      <c r="A35" s="12" t="s">
        <v>31</v>
      </c>
      <c r="B35" s="25">
        <v>50942.9</v>
      </c>
      <c r="C35" s="25">
        <f t="shared" si="1"/>
        <v>2.2858265641899305</v>
      </c>
      <c r="D35" s="25">
        <v>69812.2</v>
      </c>
      <c r="E35" s="25">
        <f t="shared" si="2"/>
        <v>2.2505578183642694</v>
      </c>
      <c r="F35" s="25">
        <v>69812.2</v>
      </c>
      <c r="G35" s="25">
        <f t="shared" si="3"/>
        <v>2.6118712229958434</v>
      </c>
    </row>
    <row r="36" spans="1:7" x14ac:dyDescent="0.25">
      <c r="A36" s="12" t="s">
        <v>32</v>
      </c>
      <c r="B36" s="25">
        <v>475084.7</v>
      </c>
      <c r="C36" s="25">
        <f t="shared" si="1"/>
        <v>21.317224333522507</v>
      </c>
      <c r="D36" s="25">
        <v>737515.9</v>
      </c>
      <c r="E36" s="25">
        <f t="shared" si="2"/>
        <v>23.775531710975457</v>
      </c>
      <c r="F36" s="25">
        <v>389341</v>
      </c>
      <c r="G36" s="25">
        <f t="shared" si="3"/>
        <v>14.566344476071871</v>
      </c>
    </row>
    <row r="37" spans="1:7" x14ac:dyDescent="0.25">
      <c r="A37" s="12" t="s">
        <v>33</v>
      </c>
      <c r="B37" s="25">
        <v>828082.8</v>
      </c>
      <c r="C37" s="25">
        <f t="shared" si="1"/>
        <v>37.156378250723407</v>
      </c>
      <c r="D37" s="25">
        <v>1147116.1000000001</v>
      </c>
      <c r="E37" s="25">
        <f t="shared" si="2"/>
        <v>36.979942007650948</v>
      </c>
      <c r="F37" s="25">
        <v>1137116.1000000001</v>
      </c>
      <c r="G37" s="25">
        <f t="shared" si="3"/>
        <v>42.54271916363134</v>
      </c>
    </row>
    <row r="38" spans="1:7" x14ac:dyDescent="0.25">
      <c r="A38" s="12" t="s">
        <v>34</v>
      </c>
      <c r="B38" s="25">
        <v>502.2</v>
      </c>
      <c r="C38" s="25">
        <f t="shared" si="1"/>
        <v>2.2533897766640353E-2</v>
      </c>
      <c r="D38" s="25">
        <v>153056.9</v>
      </c>
      <c r="E38" s="25">
        <f t="shared" si="2"/>
        <v>4.9341433581751923</v>
      </c>
      <c r="F38" s="25">
        <v>116557</v>
      </c>
      <c r="G38" s="25">
        <f t="shared" si="3"/>
        <v>4.3607259782491674</v>
      </c>
    </row>
    <row r="39" spans="1:7" ht="15.75" customHeight="1" x14ac:dyDescent="0.25">
      <c r="A39" s="34" t="s">
        <v>95</v>
      </c>
      <c r="B39" s="27">
        <v>0</v>
      </c>
      <c r="C39" s="25">
        <f t="shared" si="1"/>
        <v>0</v>
      </c>
      <c r="D39" s="27">
        <v>0</v>
      </c>
      <c r="E39" s="25">
        <f t="shared" si="2"/>
        <v>0</v>
      </c>
      <c r="F39" s="27">
        <v>0</v>
      </c>
      <c r="G39" s="25">
        <v>0</v>
      </c>
    </row>
    <row r="40" spans="1:7" ht="27.75" customHeight="1" x14ac:dyDescent="0.25">
      <c r="A40" s="34" t="s">
        <v>96</v>
      </c>
      <c r="B40" s="27">
        <v>0</v>
      </c>
      <c r="C40" s="25">
        <f t="shared" si="1"/>
        <v>0</v>
      </c>
      <c r="D40" s="27">
        <v>0</v>
      </c>
      <c r="E40" s="25">
        <f t="shared" si="2"/>
        <v>0</v>
      </c>
      <c r="F40" s="27">
        <v>0</v>
      </c>
      <c r="G40" s="25">
        <v>0</v>
      </c>
    </row>
    <row r="41" spans="1:7" ht="18" customHeight="1" x14ac:dyDescent="0.25">
      <c r="A41" s="12" t="s">
        <v>35</v>
      </c>
      <c r="B41" s="25">
        <v>0</v>
      </c>
      <c r="C41" s="25">
        <v>0</v>
      </c>
      <c r="D41" s="25">
        <v>-25.4</v>
      </c>
      <c r="E41" s="25">
        <v>0</v>
      </c>
      <c r="F41" s="25">
        <v>-25.4</v>
      </c>
      <c r="G41" s="25">
        <v>0</v>
      </c>
    </row>
    <row r="42" spans="1:7" ht="23.25" customHeight="1" x14ac:dyDescent="0.25">
      <c r="A42" s="51" t="s">
        <v>36</v>
      </c>
      <c r="B42" s="52"/>
      <c r="C42" s="52"/>
      <c r="D42" s="52"/>
      <c r="E42" s="52"/>
      <c r="F42" s="52"/>
      <c r="G42" s="53"/>
    </row>
    <row r="43" spans="1:7" ht="18.75" customHeight="1" x14ac:dyDescent="0.25">
      <c r="A43" s="19" t="s">
        <v>37</v>
      </c>
      <c r="B43" s="7">
        <f>B44+B46+B48+B53+B56+B59+B62+B67+B68+B71+B74+B77+B82+B87+B90+B93+B94+B96+B95+B51</f>
        <v>2228642.4330000002</v>
      </c>
      <c r="C43" s="7">
        <f>C44+C46+C48+C53+C56+C59+C62+C67+C68+C71+C74+C77+C82+C87+C90+C93+C94+C96+C95</f>
        <v>99.955602119687356</v>
      </c>
      <c r="D43" s="7">
        <f>D44+D46+D48+D53+D56+D59+D62+D67+D68+D71+D74+D77+D82+D87+D90+D93+D94+D96+D95+D51</f>
        <v>3153810.8800000004</v>
      </c>
      <c r="E43" s="7">
        <f>E44+E46+E48+E53+E56+E59+E62+E67+E68+E71+E74+E77+E82+E87+E90+E93+E94+E96+E95</f>
        <v>99.957421035975358</v>
      </c>
      <c r="F43" s="7">
        <f>F44+F46+F48+F53+F56+F59+F62+F67+F68+F71+F74+F77+F82+F87+F90+F93+F94+F96+F95+F51</f>
        <v>2719172.3000000003</v>
      </c>
      <c r="G43" s="7">
        <f>G44+G46+G48+G53+G56+G59+G62+G67+G68+G71+G74+G77+G82+G87+G90+G93+G94+G96+G95</f>
        <v>99.95061511916694</v>
      </c>
    </row>
    <row r="44" spans="1:7" ht="26.25" x14ac:dyDescent="0.25">
      <c r="A44" s="16" t="s">
        <v>38</v>
      </c>
      <c r="B44" s="35">
        <v>1738.63</v>
      </c>
      <c r="C44" s="8">
        <f>B44/$B$43*100</f>
        <v>7.8012963149930295E-2</v>
      </c>
      <c r="D44" s="35">
        <v>1738.63</v>
      </c>
      <c r="E44" s="35">
        <f>D44/D43*100</f>
        <v>5.5127909254977264E-2</v>
      </c>
      <c r="F44" s="38">
        <v>1738.63</v>
      </c>
      <c r="G44" s="35">
        <f>F44/$F$43*100</f>
        <v>6.3939677526135427E-2</v>
      </c>
    </row>
    <row r="45" spans="1:7" s="4" customFormat="1" ht="26.25" x14ac:dyDescent="0.25">
      <c r="A45" s="17" t="s">
        <v>39</v>
      </c>
      <c r="B45" s="36">
        <v>1738.63</v>
      </c>
      <c r="C45" s="20">
        <f t="shared" ref="C45:C96" si="5">B45/$B$43*100</f>
        <v>7.8012963149930295E-2</v>
      </c>
      <c r="D45" s="36">
        <v>1738.63</v>
      </c>
      <c r="E45" s="36">
        <f>D45/D43*100</f>
        <v>5.5127909254977264E-2</v>
      </c>
      <c r="F45" s="39">
        <v>1738.63</v>
      </c>
      <c r="G45" s="36">
        <f>F45/$F$43*100</f>
        <v>6.3939677526135427E-2</v>
      </c>
    </row>
    <row r="46" spans="1:7" ht="53.25" customHeight="1" x14ac:dyDescent="0.25">
      <c r="A46" s="16" t="s">
        <v>40</v>
      </c>
      <c r="B46" s="35">
        <v>150</v>
      </c>
      <c r="C46" s="8">
        <f t="shared" si="5"/>
        <v>6.7305547888219701E-3</v>
      </c>
      <c r="D46" s="35">
        <v>150</v>
      </c>
      <c r="E46" s="35">
        <f>D46/D43*100</f>
        <v>4.7561507556217186E-3</v>
      </c>
      <c r="F46" s="38">
        <v>150</v>
      </c>
      <c r="G46" s="35">
        <f t="shared" ref="G46:G96" si="6">F46/$F$43*100</f>
        <v>5.5163845262766169E-3</v>
      </c>
    </row>
    <row r="47" spans="1:7" s="4" customFormat="1" ht="14.25" customHeight="1" x14ac:dyDescent="0.25">
      <c r="A47" s="17" t="s">
        <v>41</v>
      </c>
      <c r="B47" s="36">
        <v>150</v>
      </c>
      <c r="C47" s="20">
        <f t="shared" si="5"/>
        <v>6.7305547888219701E-3</v>
      </c>
      <c r="D47" s="36">
        <v>150</v>
      </c>
      <c r="E47" s="36">
        <f>D47/D43*100</f>
        <v>4.7561507556217186E-3</v>
      </c>
      <c r="F47" s="39">
        <v>150</v>
      </c>
      <c r="G47" s="36">
        <f t="shared" si="6"/>
        <v>5.5163845262766169E-3</v>
      </c>
    </row>
    <row r="48" spans="1:7" ht="27.75" customHeight="1" x14ac:dyDescent="0.25">
      <c r="A48" s="16" t="s">
        <v>42</v>
      </c>
      <c r="B48" s="35">
        <f>B49+B50</f>
        <v>4880.3</v>
      </c>
      <c r="C48" s="8">
        <f t="shared" si="5"/>
        <v>0.21898084357258579</v>
      </c>
      <c r="D48" s="38">
        <f>D49+D50</f>
        <v>7102.14</v>
      </c>
      <c r="E48" s="35">
        <f>D48/D43*100</f>
        <v>0.2251923235168749</v>
      </c>
      <c r="F48" s="38">
        <f>F49+F50</f>
        <v>7102.14</v>
      </c>
      <c r="G48" s="35">
        <f t="shared" si="6"/>
        <v>0.26118756799633475</v>
      </c>
    </row>
    <row r="49" spans="1:7" s="4" customFormat="1" x14ac:dyDescent="0.25">
      <c r="A49" s="17" t="s">
        <v>43</v>
      </c>
      <c r="B49" s="36">
        <v>4870.3</v>
      </c>
      <c r="C49" s="20">
        <f t="shared" si="5"/>
        <v>0.21853213991999765</v>
      </c>
      <c r="D49" s="42">
        <v>7082.14</v>
      </c>
      <c r="E49" s="36">
        <f>D49/D43*100</f>
        <v>0.224558170082792</v>
      </c>
      <c r="F49" s="42">
        <v>7082.14</v>
      </c>
      <c r="G49" s="36">
        <f t="shared" si="6"/>
        <v>0.26045205005949784</v>
      </c>
    </row>
    <row r="50" spans="1:7" s="4" customFormat="1" ht="28.5" customHeight="1" x14ac:dyDescent="0.25">
      <c r="A50" s="17" t="s">
        <v>44</v>
      </c>
      <c r="B50" s="36">
        <v>10</v>
      </c>
      <c r="C50" s="20">
        <f t="shared" si="5"/>
        <v>4.4870365258813138E-4</v>
      </c>
      <c r="D50" s="42">
        <v>20</v>
      </c>
      <c r="E50" s="36">
        <f>D50/D43*100</f>
        <v>6.3415343408289586E-4</v>
      </c>
      <c r="F50" s="42">
        <v>20</v>
      </c>
      <c r="G50" s="36">
        <f t="shared" si="6"/>
        <v>7.3551793683688225E-4</v>
      </c>
    </row>
    <row r="51" spans="1:7" s="4" customFormat="1" ht="52.5" customHeight="1" x14ac:dyDescent="0.25">
      <c r="A51" s="16" t="s">
        <v>101</v>
      </c>
      <c r="B51" s="35">
        <f>B52</f>
        <v>989.47</v>
      </c>
      <c r="C51" s="8">
        <f>B51/$B$43*100</f>
        <v>4.439788031263784E-2</v>
      </c>
      <c r="D51" s="43">
        <v>1342.86</v>
      </c>
      <c r="E51" s="35">
        <f>D51/D43*100</f>
        <v>4.2578964024627873E-2</v>
      </c>
      <c r="F51" s="43">
        <v>1342.86</v>
      </c>
      <c r="G51" s="35">
        <f t="shared" si="6"/>
        <v>4.9384880833038783E-2</v>
      </c>
    </row>
    <row r="52" spans="1:7" s="4" customFormat="1" ht="39" x14ac:dyDescent="0.25">
      <c r="A52" s="17" t="s">
        <v>102</v>
      </c>
      <c r="B52" s="36">
        <v>989.47</v>
      </c>
      <c r="C52" s="20">
        <f t="shared" ref="C52:C82" si="7">B52/$B$43*100</f>
        <v>4.439788031263784E-2</v>
      </c>
      <c r="D52" s="42">
        <v>1342.86</v>
      </c>
      <c r="E52" s="36">
        <f>D52/D43*100</f>
        <v>4.2578964024627873E-2</v>
      </c>
      <c r="F52" s="42">
        <v>1342.86</v>
      </c>
      <c r="G52" s="36">
        <f t="shared" si="6"/>
        <v>4.9384880833038783E-2</v>
      </c>
    </row>
    <row r="53" spans="1:7" ht="65.25" customHeight="1" x14ac:dyDescent="0.25">
      <c r="A53" s="16" t="s">
        <v>45</v>
      </c>
      <c r="B53" s="35">
        <f>B54+B55</f>
        <v>16353.22</v>
      </c>
      <c r="C53" s="8">
        <f t="shared" si="7"/>
        <v>0.73377495455772823</v>
      </c>
      <c r="D53" s="43">
        <f>D54+D55</f>
        <v>18561.22</v>
      </c>
      <c r="E53" s="35">
        <f>D53/D43*100</f>
        <v>0.58853307018840639</v>
      </c>
      <c r="F53" s="43">
        <f>F54+F55</f>
        <v>18136.22</v>
      </c>
      <c r="G53" s="35">
        <f t="shared" si="6"/>
        <v>0.66697575582099</v>
      </c>
    </row>
    <row r="54" spans="1:7" s="4" customFormat="1" ht="43.5" customHeight="1" x14ac:dyDescent="0.25">
      <c r="A54" s="17" t="s">
        <v>46</v>
      </c>
      <c r="B54" s="36">
        <v>500</v>
      </c>
      <c r="C54" s="20">
        <f t="shared" si="7"/>
        <v>2.243518262940657E-2</v>
      </c>
      <c r="D54" s="42">
        <v>500</v>
      </c>
      <c r="E54" s="36">
        <f>D54/D43*100</f>
        <v>1.5853835852072395E-2</v>
      </c>
      <c r="F54" s="42">
        <v>500</v>
      </c>
      <c r="G54" s="36">
        <f t="shared" si="6"/>
        <v>1.8387948420922055E-2</v>
      </c>
    </row>
    <row r="55" spans="1:7" s="4" customFormat="1" ht="26.25" x14ac:dyDescent="0.25">
      <c r="A55" s="17" t="s">
        <v>47</v>
      </c>
      <c r="B55" s="36">
        <v>15853.22</v>
      </c>
      <c r="C55" s="20">
        <f t="shared" si="7"/>
        <v>0.71133977192832154</v>
      </c>
      <c r="D55" s="42">
        <v>18061.22</v>
      </c>
      <c r="E55" s="36">
        <f>D55/D43*100</f>
        <v>0.57267923433633405</v>
      </c>
      <c r="F55" s="42">
        <v>17636.22</v>
      </c>
      <c r="G55" s="36">
        <f t="shared" si="6"/>
        <v>0.64858780740006805</v>
      </c>
    </row>
    <row r="56" spans="1:7" ht="28.5" customHeight="1" x14ac:dyDescent="0.25">
      <c r="A56" s="16" t="s">
        <v>48</v>
      </c>
      <c r="B56" s="35">
        <f>B57+B58</f>
        <v>124808.95000000001</v>
      </c>
      <c r="C56" s="8">
        <f t="shared" si="7"/>
        <v>5.6002231740689465</v>
      </c>
      <c r="D56" s="38">
        <f>D57+D58</f>
        <v>140189.41999999998</v>
      </c>
      <c r="E56" s="35">
        <f>D56/D43*100</f>
        <v>4.44508010575447</v>
      </c>
      <c r="F56" s="38">
        <f>F57+F58</f>
        <v>140101.41999999998</v>
      </c>
      <c r="G56" s="35">
        <f t="shared" si="6"/>
        <v>5.1523553693158748</v>
      </c>
    </row>
    <row r="57" spans="1:7" s="4" customFormat="1" ht="39.75" customHeight="1" x14ac:dyDescent="0.25">
      <c r="A57" s="17" t="s">
        <v>49</v>
      </c>
      <c r="B57" s="36">
        <v>13077.79</v>
      </c>
      <c r="C57" s="20">
        <f t="shared" si="7"/>
        <v>0.58680521407805397</v>
      </c>
      <c r="D57" s="42">
        <v>21953.53</v>
      </c>
      <c r="E57" s="36">
        <f>D57/D43*100</f>
        <v>0.69609532198709378</v>
      </c>
      <c r="F57" s="42">
        <v>21953.53</v>
      </c>
      <c r="G57" s="36">
        <f t="shared" si="6"/>
        <v>0.80736075459432988</v>
      </c>
    </row>
    <row r="58" spans="1:7" s="4" customFormat="1" ht="30" customHeight="1" x14ac:dyDescent="0.25">
      <c r="A58" s="17" t="s">
        <v>50</v>
      </c>
      <c r="B58" s="36">
        <v>111731.16</v>
      </c>
      <c r="C58" s="20">
        <f t="shared" si="7"/>
        <v>5.0134179599908926</v>
      </c>
      <c r="D58" s="42">
        <v>118235.89</v>
      </c>
      <c r="E58" s="36">
        <f>D58/D43*100</f>
        <v>3.7489847837673764</v>
      </c>
      <c r="F58" s="39">
        <v>118147.89</v>
      </c>
      <c r="G58" s="36">
        <f t="shared" si="6"/>
        <v>4.3449946147215455</v>
      </c>
    </row>
    <row r="59" spans="1:7" ht="26.25" x14ac:dyDescent="0.25">
      <c r="A59" s="16" t="s">
        <v>51</v>
      </c>
      <c r="B59" s="35">
        <f>B60+B61</f>
        <v>96451.040000000008</v>
      </c>
      <c r="C59" s="8">
        <f t="shared" si="7"/>
        <v>4.3277933943923967</v>
      </c>
      <c r="D59" s="38">
        <f>D60+D61</f>
        <v>121672.16</v>
      </c>
      <c r="E59" s="35">
        <f>D59/D43*100</f>
        <v>3.8579409048141775</v>
      </c>
      <c r="F59" s="38">
        <f>F60+F61</f>
        <v>121404.16</v>
      </c>
      <c r="G59" s="35">
        <f t="shared" si="6"/>
        <v>4.4647468643307375</v>
      </c>
    </row>
    <row r="60" spans="1:7" s="4" customFormat="1" ht="39" x14ac:dyDescent="0.25">
      <c r="A60" s="17" t="s">
        <v>52</v>
      </c>
      <c r="B60" s="36">
        <v>66994.63</v>
      </c>
      <c r="C60" s="20">
        <f t="shared" si="7"/>
        <v>3.0060735184790408</v>
      </c>
      <c r="D60" s="42">
        <v>73298.509999999995</v>
      </c>
      <c r="E60" s="36">
        <f>D60/D43*100</f>
        <v>2.3241250914829741</v>
      </c>
      <c r="F60" s="39">
        <v>73298.509999999995</v>
      </c>
      <c r="G60" s="36">
        <f t="shared" si="6"/>
        <v>2.6956184424208787</v>
      </c>
    </row>
    <row r="61" spans="1:7" s="4" customFormat="1" ht="26.25" customHeight="1" x14ac:dyDescent="0.25">
      <c r="A61" s="17" t="s">
        <v>53</v>
      </c>
      <c r="B61" s="36">
        <v>29456.41</v>
      </c>
      <c r="C61" s="20">
        <f t="shared" si="7"/>
        <v>1.3217198759133559</v>
      </c>
      <c r="D61" s="42">
        <v>48373.65</v>
      </c>
      <c r="E61" s="36">
        <f>D61/D43*100</f>
        <v>1.5338158133312039</v>
      </c>
      <c r="F61" s="39">
        <v>48105.65</v>
      </c>
      <c r="G61" s="36">
        <f t="shared" si="6"/>
        <v>1.7691284219098582</v>
      </c>
    </row>
    <row r="62" spans="1:7" ht="26.25" x14ac:dyDescent="0.25">
      <c r="A62" s="16" t="s">
        <v>54</v>
      </c>
      <c r="B62" s="35">
        <f>B63+B64+B65+B66</f>
        <v>1090579.8499999999</v>
      </c>
      <c r="C62" s="8">
        <f t="shared" si="7"/>
        <v>48.934716213401643</v>
      </c>
      <c r="D62" s="38">
        <f>D63+D64+D65+D66</f>
        <v>1182286.1599999999</v>
      </c>
      <c r="E62" s="7">
        <f>D62/D43*100</f>
        <v>37.487541421633999</v>
      </c>
      <c r="F62" s="38">
        <f>F63+F64+F65+F66</f>
        <v>1172346.1599999999</v>
      </c>
      <c r="G62" s="7">
        <f t="shared" si="6"/>
        <v>43.114081443092068</v>
      </c>
    </row>
    <row r="63" spans="1:7" s="4" customFormat="1" ht="26.25" x14ac:dyDescent="0.25">
      <c r="A63" s="17" t="s">
        <v>55</v>
      </c>
      <c r="B63" s="36">
        <v>1007247.61</v>
      </c>
      <c r="C63" s="20">
        <f t="shared" si="7"/>
        <v>45.195568166766563</v>
      </c>
      <c r="D63" s="42">
        <v>1093998.28</v>
      </c>
      <c r="E63" s="7">
        <f>D63/D43*100</f>
        <v>34.68813830713907</v>
      </c>
      <c r="F63" s="39">
        <v>1084058.28</v>
      </c>
      <c r="G63" s="7">
        <f t="shared" si="6"/>
        <v>39.86721547582696</v>
      </c>
    </row>
    <row r="64" spans="1:7" s="4" customFormat="1" x14ac:dyDescent="0.25">
      <c r="A64" s="17" t="s">
        <v>56</v>
      </c>
      <c r="B64" s="36">
        <v>39320.699999999997</v>
      </c>
      <c r="C64" s="20">
        <f t="shared" si="7"/>
        <v>1.7643341712322138</v>
      </c>
      <c r="D64" s="42">
        <v>42128.63</v>
      </c>
      <c r="E64" s="36">
        <f>D64/D43*100</f>
        <v>1.3358007693853855</v>
      </c>
      <c r="F64" s="42">
        <v>42128.63</v>
      </c>
      <c r="G64" s="36">
        <f t="shared" si="6"/>
        <v>1.549318150968219</v>
      </c>
    </row>
    <row r="65" spans="1:7" s="4" customFormat="1" ht="26.25" x14ac:dyDescent="0.25">
      <c r="A65" s="17" t="s">
        <v>57</v>
      </c>
      <c r="B65" s="36">
        <v>300</v>
      </c>
      <c r="C65" s="20">
        <f t="shared" si="7"/>
        <v>1.346110957764394E-2</v>
      </c>
      <c r="D65" s="42">
        <v>232.65</v>
      </c>
      <c r="E65" s="36">
        <f>D65/D43*100</f>
        <v>7.3767898219692868E-3</v>
      </c>
      <c r="F65" s="42">
        <v>232.65</v>
      </c>
      <c r="G65" s="36">
        <f t="shared" si="6"/>
        <v>8.5559124002550328E-3</v>
      </c>
    </row>
    <row r="66" spans="1:7" s="4" customFormat="1" ht="39" x14ac:dyDescent="0.25">
      <c r="A66" s="17" t="s">
        <v>58</v>
      </c>
      <c r="B66" s="36">
        <v>43711.54</v>
      </c>
      <c r="C66" s="20">
        <f t="shared" si="7"/>
        <v>1.9613527658252208</v>
      </c>
      <c r="D66" s="42">
        <v>45926.6</v>
      </c>
      <c r="E66" s="36">
        <f>D66/D43*100</f>
        <v>1.4562255552875762</v>
      </c>
      <c r="F66" s="42">
        <v>45926.6</v>
      </c>
      <c r="G66" s="36">
        <f t="shared" si="6"/>
        <v>1.6889919038966379</v>
      </c>
    </row>
    <row r="67" spans="1:7" ht="41.25" customHeight="1" x14ac:dyDescent="0.25">
      <c r="A67" s="18" t="s">
        <v>59</v>
      </c>
      <c r="B67" s="35">
        <v>1650</v>
      </c>
      <c r="C67" s="8">
        <f t="shared" si="7"/>
        <v>7.4036102677041693E-2</v>
      </c>
      <c r="D67" s="43">
        <v>1650</v>
      </c>
      <c r="E67" s="35">
        <f>D67/D43*100</f>
        <v>5.2317658311838905E-2</v>
      </c>
      <c r="F67" s="43">
        <v>1650</v>
      </c>
      <c r="G67" s="35">
        <f t="shared" si="6"/>
        <v>6.0680229789042785E-2</v>
      </c>
    </row>
    <row r="68" spans="1:7" ht="42.75" customHeight="1" x14ac:dyDescent="0.25">
      <c r="A68" s="18" t="s">
        <v>60</v>
      </c>
      <c r="B68" s="35">
        <f>B69+B70</f>
        <v>127299.59</v>
      </c>
      <c r="C68" s="8">
        <f t="shared" si="7"/>
        <v>5.7119791005971567</v>
      </c>
      <c r="D68" s="43">
        <f>D69+D70</f>
        <v>225162.7</v>
      </c>
      <c r="E68" s="35">
        <f>D68/D43*100</f>
        <v>7.1393849716188438</v>
      </c>
      <c r="F68" s="43">
        <f>F69+F70</f>
        <v>223429.7</v>
      </c>
      <c r="G68" s="35">
        <f t="shared" si="6"/>
        <v>8.2168275986041781</v>
      </c>
    </row>
    <row r="69" spans="1:7" s="4" customFormat="1" ht="27.75" customHeight="1" x14ac:dyDescent="0.25">
      <c r="A69" s="17" t="s">
        <v>61</v>
      </c>
      <c r="B69" s="36">
        <v>106996.59</v>
      </c>
      <c r="C69" s="20">
        <f t="shared" si="7"/>
        <v>4.8009760747474735</v>
      </c>
      <c r="D69" s="42">
        <v>204859.7</v>
      </c>
      <c r="E69" s="37">
        <f>D69/D43*100</f>
        <v>6.4956241130095922</v>
      </c>
      <c r="F69" s="39">
        <v>203126.7</v>
      </c>
      <c r="G69" s="36">
        <f t="shared" si="6"/>
        <v>7.4701665650242166</v>
      </c>
    </row>
    <row r="70" spans="1:7" s="4" customFormat="1" ht="15.75" customHeight="1" x14ac:dyDescent="0.25">
      <c r="A70" s="17" t="s">
        <v>62</v>
      </c>
      <c r="B70" s="36">
        <v>20303</v>
      </c>
      <c r="C70" s="20">
        <f t="shared" si="7"/>
        <v>0.91100302584968318</v>
      </c>
      <c r="D70" s="42">
        <v>20303</v>
      </c>
      <c r="E70" s="36">
        <f>D70/D43*100</f>
        <v>0.6437608586092517</v>
      </c>
      <c r="F70" s="42">
        <v>20303</v>
      </c>
      <c r="G70" s="36">
        <f t="shared" si="6"/>
        <v>0.74666103357996094</v>
      </c>
    </row>
    <row r="71" spans="1:7" ht="47.25" customHeight="1" x14ac:dyDescent="0.25">
      <c r="A71" s="18" t="s">
        <v>63</v>
      </c>
      <c r="B71" s="35">
        <f>B72</f>
        <v>46718.68</v>
      </c>
      <c r="C71" s="8">
        <f t="shared" si="7"/>
        <v>2.0962842360096086</v>
      </c>
      <c r="D71" s="43">
        <f>D72+D73</f>
        <v>84441.02</v>
      </c>
      <c r="E71" s="35">
        <f>D71/D43*100</f>
        <v>2.6774281405231246</v>
      </c>
      <c r="F71" s="43">
        <f>F72+F73</f>
        <v>44175.02</v>
      </c>
      <c r="G71" s="35">
        <f t="shared" si="6"/>
        <v>1.6245759785064002</v>
      </c>
    </row>
    <row r="72" spans="1:7" s="4" customFormat="1" ht="30" customHeight="1" x14ac:dyDescent="0.25">
      <c r="A72" s="17" t="s">
        <v>64</v>
      </c>
      <c r="B72" s="36">
        <v>46718.68</v>
      </c>
      <c r="C72" s="20">
        <f t="shared" si="7"/>
        <v>2.0962842360096086</v>
      </c>
      <c r="D72" s="42">
        <v>84177.02</v>
      </c>
      <c r="E72" s="36">
        <f>D72/D43*100</f>
        <v>2.6690573151932306</v>
      </c>
      <c r="F72" s="42">
        <v>43911.02</v>
      </c>
      <c r="G72" s="36">
        <f t="shared" si="6"/>
        <v>1.6148671417401537</v>
      </c>
    </row>
    <row r="73" spans="1:7" s="4" customFormat="1" ht="29.25" customHeight="1" x14ac:dyDescent="0.25">
      <c r="A73" s="17" t="s">
        <v>65</v>
      </c>
      <c r="B73" s="36">
        <v>0</v>
      </c>
      <c r="C73" s="20">
        <f t="shared" si="7"/>
        <v>0</v>
      </c>
      <c r="D73" s="42">
        <v>264</v>
      </c>
      <c r="E73" s="36">
        <f>D73/D43*100</f>
        <v>8.3708253298942249E-3</v>
      </c>
      <c r="F73" s="42">
        <v>264</v>
      </c>
      <c r="G73" s="36">
        <f t="shared" si="6"/>
        <v>9.7088367662468457E-3</v>
      </c>
    </row>
    <row r="74" spans="1:7" ht="41.25" customHeight="1" x14ac:dyDescent="0.25">
      <c r="A74" s="18" t="s">
        <v>103</v>
      </c>
      <c r="B74" s="35">
        <f>B75+B76</f>
        <v>82168.767999999996</v>
      </c>
      <c r="C74" s="8">
        <f t="shared" si="7"/>
        <v>3.686942633026677</v>
      </c>
      <c r="D74" s="43">
        <f>D75+D76</f>
        <v>85833.64</v>
      </c>
      <c r="E74" s="35">
        <f>D74/D43*100</f>
        <v>2.7215848782917504</v>
      </c>
      <c r="F74" s="43">
        <f>F75+F76</f>
        <v>84589.64</v>
      </c>
      <c r="G74" s="35">
        <f t="shared" si="6"/>
        <v>3.1108598745287304</v>
      </c>
    </row>
    <row r="75" spans="1:7" s="4" customFormat="1" ht="28.5" customHeight="1" x14ac:dyDescent="0.25">
      <c r="A75" s="17" t="s">
        <v>66</v>
      </c>
      <c r="B75" s="36">
        <v>26833.724999999999</v>
      </c>
      <c r="C75" s="20">
        <f t="shared" si="7"/>
        <v>1.2040390420045455</v>
      </c>
      <c r="D75" s="42">
        <v>26758.57</v>
      </c>
      <c r="E75" s="36">
        <f>D75/D43*100</f>
        <v>0.84845195283237762</v>
      </c>
      <c r="F75" s="42">
        <v>26758.57</v>
      </c>
      <c r="G75" s="36">
        <f t="shared" si="6"/>
        <v>0.98407040995526462</v>
      </c>
    </row>
    <row r="76" spans="1:7" s="4" customFormat="1" ht="42" customHeight="1" x14ac:dyDescent="0.25">
      <c r="A76" s="17" t="s">
        <v>67</v>
      </c>
      <c r="B76" s="36">
        <v>55335.042999999998</v>
      </c>
      <c r="C76" s="20">
        <f t="shared" si="7"/>
        <v>2.4829035910221311</v>
      </c>
      <c r="D76" s="42">
        <v>59075.07</v>
      </c>
      <c r="E76" s="36">
        <f>D76/D43*100</f>
        <v>1.8731329254593729</v>
      </c>
      <c r="F76" s="39">
        <v>57831.07</v>
      </c>
      <c r="G76" s="36">
        <f t="shared" si="6"/>
        <v>2.126789464573466</v>
      </c>
    </row>
    <row r="77" spans="1:7" ht="38.25" customHeight="1" x14ac:dyDescent="0.25">
      <c r="A77" s="18" t="s">
        <v>68</v>
      </c>
      <c r="B77" s="35">
        <f>B78+B79+B80+B81</f>
        <v>29771.664000000001</v>
      </c>
      <c r="C77" s="8">
        <f t="shared" si="7"/>
        <v>1.3358654380426578</v>
      </c>
      <c r="D77" s="43">
        <f>D78+D79+D80+D81</f>
        <v>26571.73</v>
      </c>
      <c r="E77" s="35">
        <f>D77/D43*100</f>
        <v>0.84252769145117534</v>
      </c>
      <c r="F77" s="43">
        <f>F78+F79+F80+F81</f>
        <v>26571.73</v>
      </c>
      <c r="G77" s="35">
        <f t="shared" si="6"/>
        <v>0.97719920138933447</v>
      </c>
    </row>
    <row r="78" spans="1:7" s="4" customFormat="1" ht="40.5" customHeight="1" x14ac:dyDescent="0.25">
      <c r="A78" s="17" t="s">
        <v>69</v>
      </c>
      <c r="B78" s="36">
        <v>133.9</v>
      </c>
      <c r="C78" s="20">
        <f t="shared" si="7"/>
        <v>6.0081419081550796E-3</v>
      </c>
      <c r="D78" s="42">
        <v>133.9</v>
      </c>
      <c r="E78" s="36">
        <f>D78/D43*100</f>
        <v>4.2456572411849886E-3</v>
      </c>
      <c r="F78" s="42">
        <v>133.9</v>
      </c>
      <c r="G78" s="36">
        <f t="shared" si="6"/>
        <v>4.9242925871229269E-3</v>
      </c>
    </row>
    <row r="79" spans="1:7" s="4" customFormat="1" x14ac:dyDescent="0.25">
      <c r="A79" s="17" t="s">
        <v>70</v>
      </c>
      <c r="B79" s="36">
        <v>2919.2640000000001</v>
      </c>
      <c r="C79" s="20">
        <f t="shared" si="7"/>
        <v>0.1309884419669039</v>
      </c>
      <c r="D79" s="42">
        <v>2919.29</v>
      </c>
      <c r="E79" s="36">
        <f>D79/D43*100</f>
        <v>9.2563888929192845E-2</v>
      </c>
      <c r="F79" s="42">
        <v>2919.29</v>
      </c>
      <c r="G79" s="36">
        <f t="shared" si="6"/>
        <v>0.10735950789142711</v>
      </c>
    </row>
    <row r="80" spans="1:7" s="4" customFormat="1" ht="54.75" customHeight="1" x14ac:dyDescent="0.25">
      <c r="A80" s="17" t="s">
        <v>71</v>
      </c>
      <c r="B80" s="36">
        <v>20568.5</v>
      </c>
      <c r="C80" s="20">
        <f t="shared" si="7"/>
        <v>0.92291610782589806</v>
      </c>
      <c r="D80" s="42">
        <v>20568.54</v>
      </c>
      <c r="E80" s="36">
        <f>D80/D43*100</f>
        <v>0.65218051375357033</v>
      </c>
      <c r="F80" s="42">
        <v>20568.54</v>
      </c>
      <c r="G80" s="36">
        <f t="shared" si="6"/>
        <v>0.75642650522734434</v>
      </c>
    </row>
    <row r="81" spans="1:7" s="4" customFormat="1" ht="42.75" customHeight="1" x14ac:dyDescent="0.25">
      <c r="A81" s="17" t="s">
        <v>104</v>
      </c>
      <c r="B81" s="36">
        <v>6150</v>
      </c>
      <c r="C81" s="20">
        <f t="shared" si="7"/>
        <v>0.27595274634170081</v>
      </c>
      <c r="D81" s="39">
        <v>2950</v>
      </c>
      <c r="E81" s="36">
        <f>D81/D43*100</f>
        <v>9.3537631527227147E-2</v>
      </c>
      <c r="F81" s="39">
        <v>2950</v>
      </c>
      <c r="G81" s="36">
        <f t="shared" si="6"/>
        <v>0.10848889568344013</v>
      </c>
    </row>
    <row r="82" spans="1:7" ht="51" x14ac:dyDescent="0.25">
      <c r="A82" s="18" t="s">
        <v>72</v>
      </c>
      <c r="B82" s="35">
        <f>B83+B84+B85+B86</f>
        <v>407175.75399999996</v>
      </c>
      <c r="C82" s="8">
        <f t="shared" si="7"/>
        <v>18.270124806512644</v>
      </c>
      <c r="D82" s="38">
        <f>D83+D84+D85+D86</f>
        <v>992065.3</v>
      </c>
      <c r="E82" s="7">
        <f>D82/D43*100</f>
        <v>31.456080841473916</v>
      </c>
      <c r="F82" s="38">
        <f>F83+F84+F85+F86</f>
        <v>612063.80000000005</v>
      </c>
      <c r="G82" s="7">
        <f t="shared" si="6"/>
        <v>22.509195169427105</v>
      </c>
    </row>
    <row r="83" spans="1:7" s="4" customFormat="1" ht="30.75" customHeight="1" x14ac:dyDescent="0.25">
      <c r="A83" s="17" t="s">
        <v>73</v>
      </c>
      <c r="B83" s="36">
        <v>376425.821</v>
      </c>
      <c r="C83" s="20">
        <f t="shared" si="5"/>
        <v>16.890364081118612</v>
      </c>
      <c r="D83" s="42">
        <v>958536.26</v>
      </c>
      <c r="E83" s="7">
        <f>D83/D43*100</f>
        <v>30.392953048598777</v>
      </c>
      <c r="F83" s="42">
        <v>578878.26</v>
      </c>
      <c r="G83" s="45">
        <f t="shared" si="6"/>
        <v>21.288767173746216</v>
      </c>
    </row>
    <row r="84" spans="1:7" s="4" customFormat="1" ht="29.25" customHeight="1" x14ac:dyDescent="0.25">
      <c r="A84" s="17" t="s">
        <v>74</v>
      </c>
      <c r="B84" s="36">
        <v>11909.779</v>
      </c>
      <c r="C84" s="20">
        <f t="shared" si="5"/>
        <v>0.53439613388174234</v>
      </c>
      <c r="D84" s="42">
        <v>12951.55</v>
      </c>
      <c r="E84" s="36">
        <f>D84/D43*100</f>
        <v>0.41066349545981651</v>
      </c>
      <c r="F84" s="42">
        <v>12688.55</v>
      </c>
      <c r="G84" s="36">
        <f t="shared" si="6"/>
        <v>0.46663280587258105</v>
      </c>
    </row>
    <row r="85" spans="1:7" s="4" customFormat="1" ht="42.75" customHeight="1" x14ac:dyDescent="0.25">
      <c r="A85" s="17" t="s">
        <v>75</v>
      </c>
      <c r="B85" s="36">
        <v>18740.153999999999</v>
      </c>
      <c r="C85" s="20">
        <f t="shared" si="5"/>
        <v>0.84087755498640804</v>
      </c>
      <c r="D85" s="42">
        <v>20477.490000000002</v>
      </c>
      <c r="E85" s="36">
        <f>D85/D43*100</f>
        <v>0.64929353024490799</v>
      </c>
      <c r="F85" s="42">
        <v>20396.990000000002</v>
      </c>
      <c r="G85" s="36">
        <f t="shared" si="6"/>
        <v>0.75011760012412598</v>
      </c>
    </row>
    <row r="86" spans="1:7" s="4" customFormat="1" ht="41.25" customHeight="1" x14ac:dyDescent="0.25">
      <c r="A86" s="17" t="s">
        <v>76</v>
      </c>
      <c r="B86" s="36">
        <v>100</v>
      </c>
      <c r="C86" s="20">
        <f t="shared" si="5"/>
        <v>4.487036525881314E-3</v>
      </c>
      <c r="D86" s="42">
        <v>100</v>
      </c>
      <c r="E86" s="36">
        <f>D86/D43*100</f>
        <v>3.1707671704144791E-3</v>
      </c>
      <c r="F86" s="42">
        <v>100</v>
      </c>
      <c r="G86" s="36">
        <f t="shared" si="6"/>
        <v>3.6775896841844107E-3</v>
      </c>
    </row>
    <row r="87" spans="1:7" ht="54" customHeight="1" x14ac:dyDescent="0.25">
      <c r="A87" s="18" t="s">
        <v>77</v>
      </c>
      <c r="B87" s="35">
        <f>B88+B89</f>
        <v>35561.79</v>
      </c>
      <c r="C87" s="8">
        <f t="shared" si="5"/>
        <v>1.5956705065572083</v>
      </c>
      <c r="D87" s="38">
        <f>D88+D89</f>
        <v>48951.93</v>
      </c>
      <c r="E87" s="35">
        <f>D87/D43*100</f>
        <v>1.5521517257242765</v>
      </c>
      <c r="F87" s="38">
        <f>F88+F89</f>
        <v>48901.93</v>
      </c>
      <c r="G87" s="35">
        <f t="shared" si="6"/>
        <v>1.7984123330470818</v>
      </c>
    </row>
    <row r="88" spans="1:7" s="4" customFormat="1" x14ac:dyDescent="0.25">
      <c r="A88" s="17" t="s">
        <v>78</v>
      </c>
      <c r="B88" s="36">
        <v>21389.51</v>
      </c>
      <c r="C88" s="20">
        <f t="shared" si="5"/>
        <v>0.9597551264070362</v>
      </c>
      <c r="D88" s="42">
        <v>34779.64</v>
      </c>
      <c r="E88" s="36">
        <f>D88/D43*100</f>
        <v>1.1027814071083424</v>
      </c>
      <c r="F88" s="42">
        <v>34729.64</v>
      </c>
      <c r="G88" s="36">
        <f t="shared" si="6"/>
        <v>1.2772136579943829</v>
      </c>
    </row>
    <row r="89" spans="1:7" s="4" customFormat="1" x14ac:dyDescent="0.25">
      <c r="A89" s="17" t="s">
        <v>79</v>
      </c>
      <c r="B89" s="36">
        <v>14172.28</v>
      </c>
      <c r="C89" s="20">
        <f t="shared" si="5"/>
        <v>0.63591538015017224</v>
      </c>
      <c r="D89" s="42">
        <v>14172.29</v>
      </c>
      <c r="E89" s="36">
        <f>D89/D43*100</f>
        <v>0.44937031861593424</v>
      </c>
      <c r="F89" s="42">
        <v>14172.29</v>
      </c>
      <c r="G89" s="36">
        <f t="shared" si="6"/>
        <v>0.5211986750526989</v>
      </c>
    </row>
    <row r="90" spans="1:7" ht="57.75" customHeight="1" x14ac:dyDescent="0.25">
      <c r="A90" s="18" t="s">
        <v>80</v>
      </c>
      <c r="B90" s="35">
        <f>B91+B92</f>
        <v>31024.506999999998</v>
      </c>
      <c r="C90" s="8">
        <f t="shared" si="5"/>
        <v>1.392080961064605</v>
      </c>
      <c r="D90" s="38">
        <f>D91+D92</f>
        <v>30296.52</v>
      </c>
      <c r="E90" s="35">
        <f>D90/D43*100</f>
        <v>0.9606321099380567</v>
      </c>
      <c r="F90" s="38">
        <f>F91+F92</f>
        <v>30296.52</v>
      </c>
      <c r="G90" s="35">
        <f t="shared" si="6"/>
        <v>1.114181694186867</v>
      </c>
    </row>
    <row r="91" spans="1:7" s="4" customFormat="1" ht="43.5" customHeight="1" x14ac:dyDescent="0.25">
      <c r="A91" s="17" t="s">
        <v>81</v>
      </c>
      <c r="B91" s="36">
        <v>9908.0869999999995</v>
      </c>
      <c r="C91" s="20">
        <f t="shared" si="5"/>
        <v>0.44457948270609809</v>
      </c>
      <c r="D91" s="42">
        <v>9971.84</v>
      </c>
      <c r="E91" s="36">
        <f>D91/D43*100</f>
        <v>0.31618382900625919</v>
      </c>
      <c r="F91" s="42">
        <v>9971.84</v>
      </c>
      <c r="G91" s="36">
        <f t="shared" si="6"/>
        <v>0.36672335916337478</v>
      </c>
    </row>
    <row r="92" spans="1:7" s="4" customFormat="1" ht="39" x14ac:dyDescent="0.25">
      <c r="A92" s="17" t="s">
        <v>82</v>
      </c>
      <c r="B92" s="36">
        <v>21116.42</v>
      </c>
      <c r="C92" s="20">
        <f t="shared" si="5"/>
        <v>0.94750147835850684</v>
      </c>
      <c r="D92" s="42">
        <v>20324.68</v>
      </c>
      <c r="E92" s="36">
        <f>D92/D43*100</f>
        <v>0.64444828093179762</v>
      </c>
      <c r="F92" s="42">
        <v>20324.68</v>
      </c>
      <c r="G92" s="36">
        <f t="shared" si="6"/>
        <v>0.74745833502349213</v>
      </c>
    </row>
    <row r="93" spans="1:7" ht="38.25" x14ac:dyDescent="0.25">
      <c r="A93" s="18" t="s">
        <v>83</v>
      </c>
      <c r="B93" s="35">
        <v>300</v>
      </c>
      <c r="C93" s="8">
        <f t="shared" si="5"/>
        <v>1.346110957764394E-2</v>
      </c>
      <c r="D93" s="43">
        <v>300</v>
      </c>
      <c r="E93" s="35">
        <f>D93/D43*100</f>
        <v>9.5123015112434373E-3</v>
      </c>
      <c r="F93" s="43">
        <v>300</v>
      </c>
      <c r="G93" s="35">
        <f t="shared" si="6"/>
        <v>1.1032769052553234E-2</v>
      </c>
    </row>
    <row r="94" spans="1:7" ht="25.5" x14ac:dyDescent="0.25">
      <c r="A94" s="44" t="s">
        <v>105</v>
      </c>
      <c r="B94" s="35">
        <v>29051.52</v>
      </c>
      <c r="C94" s="8">
        <f t="shared" si="5"/>
        <v>1.3035523137237151</v>
      </c>
      <c r="D94" s="43">
        <v>75349.02</v>
      </c>
      <c r="E94" s="35">
        <f>D94/D43*100</f>
        <v>2.3891419893890404</v>
      </c>
      <c r="F94" s="43">
        <v>75349.02</v>
      </c>
      <c r="G94" s="35">
        <f t="shared" si="6"/>
        <v>2.7710277866540491</v>
      </c>
    </row>
    <row r="95" spans="1:7" ht="28.5" customHeight="1" x14ac:dyDescent="0.25">
      <c r="A95" s="18" t="s">
        <v>91</v>
      </c>
      <c r="B95" s="35">
        <v>1529</v>
      </c>
      <c r="C95" s="8">
        <f t="shared" si="5"/>
        <v>6.8606788480725295E-2</v>
      </c>
      <c r="D95" s="43">
        <v>1529</v>
      </c>
      <c r="E95" s="35">
        <f>D95/D43*100</f>
        <v>4.848103003563739E-2</v>
      </c>
      <c r="F95" s="43">
        <v>1529</v>
      </c>
      <c r="G95" s="35">
        <f t="shared" si="6"/>
        <v>5.6230346271179649E-2</v>
      </c>
    </row>
    <row r="96" spans="1:7" x14ac:dyDescent="0.25">
      <c r="A96" s="18" t="s">
        <v>84</v>
      </c>
      <c r="B96" s="35">
        <v>100439.7</v>
      </c>
      <c r="C96" s="8">
        <f t="shared" si="5"/>
        <v>4.5067660254856134</v>
      </c>
      <c r="D96" s="43">
        <v>108617.43</v>
      </c>
      <c r="E96" s="35">
        <f>D96/D43*100</f>
        <v>3.4440058117879278</v>
      </c>
      <c r="F96" s="38">
        <v>107994.35</v>
      </c>
      <c r="G96" s="35">
        <f t="shared" si="6"/>
        <v>3.9715890751020075</v>
      </c>
    </row>
    <row r="97" spans="1:9" ht="20.25" x14ac:dyDescent="0.3">
      <c r="A97" s="54" t="s">
        <v>85</v>
      </c>
      <c r="B97" s="55"/>
      <c r="C97" s="55"/>
      <c r="D97" s="55"/>
      <c r="E97" s="55"/>
      <c r="F97" s="55"/>
      <c r="G97" s="56"/>
    </row>
    <row r="98" spans="1:9" x14ac:dyDescent="0.25">
      <c r="A98" s="3" t="s">
        <v>86</v>
      </c>
      <c r="B98" s="28">
        <f>B99+B102+B105</f>
        <v>0</v>
      </c>
      <c r="C98" s="29"/>
      <c r="D98" s="30">
        <f t="shared" ref="D98" si="8">D99+D102+D105</f>
        <v>51815.5</v>
      </c>
      <c r="E98" s="30"/>
      <c r="F98" s="28">
        <f>F99+F102+F105</f>
        <v>46291.7</v>
      </c>
      <c r="G98" s="38"/>
      <c r="I98" s="41"/>
    </row>
    <row r="99" spans="1:9" ht="25.5" customHeight="1" x14ac:dyDescent="0.25">
      <c r="A99" s="5" t="s">
        <v>92</v>
      </c>
      <c r="B99" s="31">
        <f>B100+B101</f>
        <v>-4843</v>
      </c>
      <c r="C99" s="31">
        <f t="shared" ref="C99:D99" si="9">C100+C101</f>
        <v>0</v>
      </c>
      <c r="D99" s="31">
        <f t="shared" si="9"/>
        <v>-4843</v>
      </c>
      <c r="E99" s="31">
        <f t="shared" ref="E99" si="10">E100+E101</f>
        <v>0</v>
      </c>
      <c r="F99" s="31">
        <f t="shared" ref="F99" si="11">F100+F101</f>
        <v>-4843</v>
      </c>
      <c r="G99" s="39"/>
    </row>
    <row r="100" spans="1:9" x14ac:dyDescent="0.25">
      <c r="A100" s="5" t="s">
        <v>93</v>
      </c>
      <c r="B100" s="31">
        <v>20000</v>
      </c>
      <c r="C100" s="29"/>
      <c r="D100" s="31">
        <v>20000</v>
      </c>
      <c r="E100" s="32"/>
      <c r="F100" s="32">
        <v>0</v>
      </c>
      <c r="G100" s="39"/>
    </row>
    <row r="101" spans="1:9" x14ac:dyDescent="0.25">
      <c r="A101" s="5" t="s">
        <v>94</v>
      </c>
      <c r="B101" s="31">
        <v>-24843</v>
      </c>
      <c r="C101" s="29"/>
      <c r="D101" s="31">
        <v>-24843</v>
      </c>
      <c r="E101" s="32"/>
      <c r="F101" s="32">
        <v>-4843</v>
      </c>
      <c r="G101" s="39"/>
    </row>
    <row r="102" spans="1:9" x14ac:dyDescent="0.25">
      <c r="A102" s="5" t="s">
        <v>87</v>
      </c>
      <c r="B102" s="31">
        <f>B103+B104</f>
        <v>4843</v>
      </c>
      <c r="C102" s="31">
        <f t="shared" ref="C102:D102" si="12">C103+C104</f>
        <v>0</v>
      </c>
      <c r="D102" s="31">
        <f t="shared" si="12"/>
        <v>4843</v>
      </c>
      <c r="E102" s="31">
        <f t="shared" ref="E102" si="13">E103+E104</f>
        <v>0</v>
      </c>
      <c r="F102" s="31">
        <f t="shared" ref="F102" si="14">F103+F104</f>
        <v>0</v>
      </c>
      <c r="G102" s="39"/>
    </row>
    <row r="103" spans="1:9" x14ac:dyDescent="0.25">
      <c r="A103" s="5" t="s">
        <v>88</v>
      </c>
      <c r="B103" s="33">
        <v>131843</v>
      </c>
      <c r="C103" s="29"/>
      <c r="D103" s="33">
        <v>131843</v>
      </c>
      <c r="E103" s="32"/>
      <c r="F103" s="33">
        <v>127000</v>
      </c>
      <c r="G103" s="38"/>
    </row>
    <row r="104" spans="1:9" x14ac:dyDescent="0.25">
      <c r="A104" s="5" t="s">
        <v>89</v>
      </c>
      <c r="B104" s="33">
        <v>-127000</v>
      </c>
      <c r="C104" s="29"/>
      <c r="D104" s="33">
        <v>-127000</v>
      </c>
      <c r="E104" s="32"/>
      <c r="F104" s="33">
        <v>-127000</v>
      </c>
      <c r="G104" s="38"/>
    </row>
    <row r="105" spans="1:9" x14ac:dyDescent="0.25">
      <c r="A105" s="5" t="s">
        <v>90</v>
      </c>
      <c r="B105" s="31">
        <v>0</v>
      </c>
      <c r="C105" s="29"/>
      <c r="D105" s="32">
        <v>51815.5</v>
      </c>
      <c r="E105" s="32"/>
      <c r="F105" s="32">
        <v>51134.7</v>
      </c>
      <c r="G105" s="38"/>
    </row>
    <row r="106" spans="1:9" x14ac:dyDescent="0.25">
      <c r="D106" s="47"/>
      <c r="E106" s="47"/>
      <c r="F106" s="47"/>
    </row>
    <row r="107" spans="1:9" x14ac:dyDescent="0.25">
      <c r="B107" s="46"/>
      <c r="C107" s="46"/>
      <c r="D107" s="46"/>
      <c r="E107" s="46"/>
      <c r="F107" s="46"/>
      <c r="G107" s="46"/>
    </row>
  </sheetData>
  <mergeCells count="12">
    <mergeCell ref="A7:G7"/>
    <mergeCell ref="A42:G42"/>
    <mergeCell ref="A97:G97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8740157480314965" right="0.78740157480314965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2023-11-14T02:02:57Z</cp:lastPrinted>
  <dcterms:created xsi:type="dcterms:W3CDTF">2019-11-07T06:21:53Z</dcterms:created>
  <dcterms:modified xsi:type="dcterms:W3CDTF">2023-11-14T02:03:08Z</dcterms:modified>
</cp:coreProperties>
</file>