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<sst xmlns="http://schemas.openxmlformats.org/spreadsheetml/2006/main" count="104" uniqueCount="101">
  <si>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>Наименование</t>
  </si>
  <si>
    <t xml:space="preserve">Ожидаемое исполнение          </t>
  </si>
  <si>
    <r>
      <t>ДОХОДЫ</t>
    </r>
    <r>
      <rPr>
        <b/>
        <sz val="14"/>
        <rFont val="Times New Roman"/>
        <family val="1"/>
      </rPr>
      <t xml:space="preserve"> - всего</t>
    </r>
  </si>
  <si>
    <t>Расходы -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</si>
  <si>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</si>
  <si>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</si>
  <si>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</si>
  <si>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</si>
  <si>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</si>
  <si>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</si>
  <si>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в том числе:</t>
  </si>
  <si>
    <t xml:space="preserve">Источники финансирования дефицита местного бюджета </t>
  </si>
  <si>
    <t>тыс.руб.</t>
  </si>
  <si>
    <t>Налоговые доходы</t>
  </si>
  <si>
    <t>Неналоговые доходы</t>
  </si>
  <si>
    <t>Безвозмездные поступления</t>
  </si>
  <si>
    <t xml:space="preserve">Профицит (+) /                        Дефицит (-) </t>
  </si>
  <si>
    <t>Физическая культура и спорт</t>
  </si>
  <si>
    <t xml:space="preserve">Обслуживание государственного и муниципального долга </t>
  </si>
  <si>
    <t>Здравоохранение</t>
  </si>
  <si>
    <t>Культура, кинематография</t>
  </si>
  <si>
    <t>Удельный вес, %</t>
  </si>
  <si>
    <t>Рз,пр</t>
  </si>
  <si>
    <t>0102</t>
  </si>
  <si>
    <t>0103</t>
  </si>
  <si>
    <t>0104</t>
  </si>
  <si>
    <t>0106</t>
  </si>
  <si>
    <t>0111</t>
  </si>
  <si>
    <t>0113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</si>
  <si>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</si>
  <si>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</si>
  <si>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</si>
  <si>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</si>
  <si>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</si>
  <si>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</si>
  <si>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</si>
  <si>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</si>
  <si>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</si>
  <si>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Сельское хозяйство и рыболовство</t>
  </si>
  <si>
    <t>Транспорт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</si>
  <si>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</si>
  <si>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Другие вопросы в области национальной экономики</t>
  </si>
  <si>
    <t>0400</t>
  </si>
  <si>
    <t>0405</t>
  </si>
  <si>
    <t>0408</t>
  </si>
  <si>
    <t>0409</t>
  </si>
  <si>
    <t>0412</t>
  </si>
  <si>
    <t>0500</t>
  </si>
  <si>
    <t>Жилищное хозяйство</t>
  </si>
  <si>
    <t>Коммунальное хозяйство</t>
  </si>
  <si>
    <t>Благоустройство</t>
  </si>
  <si>
    <t>Другие вопросы  в области жилищно-коммунального хозяйства</t>
  </si>
  <si>
    <t>0501</t>
  </si>
  <si>
    <t>0502</t>
  </si>
  <si>
    <t>0503</t>
  </si>
  <si>
    <t>0505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</si>
  <si>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</si>
  <si>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</si>
  <si>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</si>
  <si>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</si>
  <si>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0701</t>
  </si>
  <si>
    <t>0702</t>
  </si>
  <si>
    <t>0707</t>
  </si>
  <si>
    <t>0709</t>
  </si>
  <si>
    <t>0700</t>
  </si>
  <si>
    <t>0800</t>
  </si>
  <si>
    <t xml:space="preserve">Культура </t>
  </si>
  <si>
    <t>Другие вопросы в области культуры, кинематографии</t>
  </si>
  <si>
    <t>0801</t>
  </si>
  <si>
    <t>Другие вопросы в области здравоохранения</t>
  </si>
  <si>
    <t>0909</t>
  </si>
  <si>
    <t>Пенсионное обеспечение</t>
  </si>
  <si>
    <t>Социальное обеспечение населения</t>
  </si>
  <si>
    <t>Охрана семьи и детства</t>
  </si>
  <si>
    <t>1001</t>
  </si>
  <si>
    <t>1003</t>
  </si>
  <si>
    <t>1004</t>
  </si>
  <si>
    <t>1000</t>
  </si>
  <si>
    <t>1100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</si>
  <si>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</si>
  <si>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</si>
  <si>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</si>
  <si>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</si>
  <si>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1300</t>
  </si>
  <si>
    <t>0804</t>
  </si>
  <si>
    <t>1101</t>
  </si>
  <si>
    <t>1102</t>
  </si>
  <si>
    <t>1105</t>
  </si>
  <si>
    <t>1301</t>
  </si>
  <si>
    <t xml:space="preserve">Оценка ожидаемого исполнения местного бюджета за 2016 год                                                  </t>
  </si>
  <si>
    <t xml:space="preserve">Утверждено решением Белогорского городского Совета народных депутатов от 17.12.2015 года № 37/124  
</t>
  </si>
  <si>
    <t>Судебная система</t>
  </si>
  <si>
    <t>0105</t>
  </si>
  <si>
    <t>Обеспечение проведения выборов и референдумов</t>
  </si>
  <si>
    <t>0107</t>
  </si>
  <si>
    <t>Социальное обслуживание населения</t>
  </si>
  <si>
    <t>1002</t>
  </si>
  <si>
    <t>1006</t>
  </si>
  <si>
    <t>0100</t>
  </si>
  <si>
    <t>Другие вопросы в области социальной политики</t>
  </si>
  <si>
    <t xml:space="preserve">Утверждено решением Белогорского городского Совета народных депутатов от 17.12.2015 года № 37/124 (с учетом внесенных изменений  от 29.09.2016 № 47/81)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</si>
</sst>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+&quot;#,##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7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181" fontId="6" fillId="0" borderId="10" xfId="0" applyNumberFormat="1" applyFont="1" applyFill="1" applyBorder="1" applyAlignment="1">
      <alignment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180" fontId="11" fillId="0" borderId="10" xfId="0" applyNumberFormat="1" applyFont="1" applyBorder="1" applyAlignment="1">
      <alignment vertical="center" wrapText="1"/>
    </xf>
    <xf numFmtId="181" fontId="11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vertical="center" wrapText="1"/>
    </xf>
    <xf numFmtId="181" fontId="11" fillId="3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80" zoomScaleNormal="80" zoomScalePageLayoutView="0" workbookViewId="0" topLeftCell="A43">
      <selection activeCell="A57" sqref="A57:IV191"/>
    </sheetView>
  </sheetViews>
  <sheetFormatPr defaultColWidth="15.875" defaultRowHeight="12.75"/>
  <cols>
    <col min="1" max="1" width="38.00390625" style="11" customWidth="1"/>
    <col min="2" max="2" width="9.75390625" style="12" customWidth="1"/>
    <col min="3" max="3" width="18.00390625" style="5" customWidth="1"/>
    <col min="4" max="4" width="12.25390625" style="6" customWidth="1"/>
    <col min="5" max="5" width="18.75390625" style="2" customWidth="1"/>
    <col min="6" max="6" width="13.125" style="2" customWidth="1"/>
    <col min="7" max="7" width="17.375" style="2" customWidth="1"/>
    <col min="8" max="8" width="13.75390625" style="1" customWidth="1"/>
    <col min="9" max="16384" width="15.875" style="2" customWidth="1"/>
  </cols>
  <sheetData>
    <row r="1" spans="1:8" ht="51.75" customHeight="1">
      <c r="A1" s="45" t="s">
        <v>89</v>
      </c>
      <c r="B1" s="45"/>
      <c r="C1" s="45"/>
      <c r="D1" s="45"/>
      <c r="E1" s="45"/>
      <c r="F1" s="45"/>
      <c r="G1" s="45"/>
      <c r="H1" s="45"/>
    </row>
    <row r="2" spans="1:8" ht="15.75" customHeight="1">
      <c r="A2" s="3"/>
      <c r="B2" s="4"/>
      <c r="E2" s="7"/>
      <c r="F2" s="7"/>
      <c r="G2" s="46" t="s">
        <v>12</v>
      </c>
      <c r="H2" s="46"/>
    </row>
    <row r="3" spans="1:8" ht="29.25" customHeight="1">
      <c r="A3" s="43" t="s">
        <v>0</v>
      </c>
      <c r="B3" s="43" t="s">
        <v>22</v>
      </c>
      <c r="C3" s="43" t="s">
        <v>90</v>
      </c>
      <c r="D3" s="43" t="s">
        <v>21</v>
      </c>
      <c r="E3" s="43" t="s">
        <v>100</v>
      </c>
      <c r="F3" s="43" t="s">
        <v>21</v>
      </c>
      <c r="G3" s="44" t="s">
        <v>1</v>
      </c>
      <c r="H3" s="43" t="s">
        <v>21</v>
      </c>
    </row>
    <row r="4" spans="1:8" ht="113.25" customHeight="1">
      <c r="A4" s="43"/>
      <c r="B4" s="43"/>
      <c r="C4" s="43"/>
      <c r="D4" s="43"/>
      <c r="E4" s="43"/>
      <c r="F4" s="43"/>
      <c r="G4" s="44"/>
      <c r="H4" s="43"/>
    </row>
    <row r="5" spans="1:8" s="8" customFormat="1" ht="16.5" customHeight="1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9</v>
      </c>
      <c r="H5" s="42">
        <v>10</v>
      </c>
    </row>
    <row r="6" spans="1:8" s="9" customFormat="1" ht="34.5" customHeight="1">
      <c r="A6" s="13" t="s">
        <v>2</v>
      </c>
      <c r="B6" s="13"/>
      <c r="C6" s="14">
        <f>C8+C9+C10</f>
        <v>1132657.2000000002</v>
      </c>
      <c r="D6" s="15">
        <v>100</v>
      </c>
      <c r="E6" s="14">
        <f>E8+E9+E10</f>
        <v>1521892.3</v>
      </c>
      <c r="F6" s="14">
        <v>100</v>
      </c>
      <c r="G6" s="14">
        <f>G8+G9+G10</f>
        <v>1473017.6</v>
      </c>
      <c r="H6" s="15">
        <v>100</v>
      </c>
    </row>
    <row r="7" spans="1:8" s="9" customFormat="1" ht="19.5" customHeight="1">
      <c r="A7" s="16" t="s">
        <v>10</v>
      </c>
      <c r="B7" s="13"/>
      <c r="C7" s="14"/>
      <c r="D7" s="15"/>
      <c r="E7" s="14"/>
      <c r="F7" s="14"/>
      <c r="G7" s="14"/>
      <c r="H7" s="15"/>
    </row>
    <row r="8" spans="1:8" s="10" customFormat="1" ht="31.5" customHeight="1">
      <c r="A8" s="17" t="s">
        <v>13</v>
      </c>
      <c r="B8" s="18"/>
      <c r="C8" s="19">
        <v>452765.4</v>
      </c>
      <c r="D8" s="20">
        <f>C8/C6*100</f>
        <v>39.97373609596972</v>
      </c>
      <c r="E8" s="19">
        <v>464565.4</v>
      </c>
      <c r="F8" s="19">
        <f>E8*100/E6</f>
        <v>30.525510905075215</v>
      </c>
      <c r="G8" s="19">
        <v>460447.4</v>
      </c>
      <c r="H8" s="20">
        <f>G8*H6/G6</f>
        <v>31.258784687976572</v>
      </c>
    </row>
    <row r="9" spans="1:8" s="10" customFormat="1" ht="37.5" customHeight="1">
      <c r="A9" s="17" t="s">
        <v>14</v>
      </c>
      <c r="B9" s="18"/>
      <c r="C9" s="19">
        <v>131679.5</v>
      </c>
      <c r="D9" s="20">
        <f>C9*100/C6</f>
        <v>11.625715176665983</v>
      </c>
      <c r="E9" s="19">
        <v>131679.5</v>
      </c>
      <c r="F9" s="19">
        <f>E9*100/E6</f>
        <v>8.65235338926414</v>
      </c>
      <c r="G9" s="19">
        <v>111981.1</v>
      </c>
      <c r="H9" s="20">
        <f>G9*H6/G6</f>
        <v>7.602156281092635</v>
      </c>
    </row>
    <row r="10" spans="1:8" s="10" customFormat="1" ht="36" customHeight="1">
      <c r="A10" s="17" t="s">
        <v>15</v>
      </c>
      <c r="B10" s="18"/>
      <c r="C10" s="19">
        <v>548212.3</v>
      </c>
      <c r="D10" s="20">
        <f>C10/C6*100</f>
        <v>48.40054872736428</v>
      </c>
      <c r="E10" s="19">
        <v>925647.4</v>
      </c>
      <c r="F10" s="19">
        <f>E10*100/E6</f>
        <v>60.82213570566064</v>
      </c>
      <c r="G10" s="19">
        <v>900589.1</v>
      </c>
      <c r="H10" s="20">
        <f>G10*100/G6</f>
        <v>61.13905903093079</v>
      </c>
    </row>
    <row r="11" spans="1:8" s="9" customFormat="1" ht="37.5" customHeight="1">
      <c r="A11" s="13" t="s">
        <v>3</v>
      </c>
      <c r="B11" s="13"/>
      <c r="C11" s="14">
        <f aca="true" t="shared" si="0" ref="C11:H11">C12+C21+C23+C28+C33+C38+C41+C43+C49+C53</f>
        <v>1082657.2</v>
      </c>
      <c r="D11" s="14">
        <f t="shared" si="0"/>
        <v>100</v>
      </c>
      <c r="E11" s="14">
        <f t="shared" si="0"/>
        <v>1644656.9000000001</v>
      </c>
      <c r="F11" s="14">
        <f t="shared" si="0"/>
        <v>100</v>
      </c>
      <c r="G11" s="14">
        <f t="shared" si="0"/>
        <v>1539255.7699999998</v>
      </c>
      <c r="H11" s="14">
        <f t="shared" si="0"/>
        <v>100.00000000000001</v>
      </c>
    </row>
    <row r="12" spans="1:8" s="8" customFormat="1" ht="38.25" customHeight="1">
      <c r="A12" s="17" t="s">
        <v>4</v>
      </c>
      <c r="B12" s="36" t="s">
        <v>98</v>
      </c>
      <c r="C12" s="37">
        <f>C13+C14+C15+C16+C17+C18+C19+C20</f>
        <v>154167.5</v>
      </c>
      <c r="D12" s="15">
        <f>C12/C11*100</f>
        <v>14.239733500132823</v>
      </c>
      <c r="E12" s="37">
        <f>E13+E14+E15+E16+E17+E18+E19+E20</f>
        <v>148639.59999999998</v>
      </c>
      <c r="F12" s="15">
        <f>E12/E11*100</f>
        <v>9.037726956911193</v>
      </c>
      <c r="G12" s="37">
        <f>G13+G14+G15+G17+G19+G20</f>
        <v>139505.77</v>
      </c>
      <c r="H12" s="15">
        <f>G12/G11*100</f>
        <v>9.06319617044541</v>
      </c>
    </row>
    <row r="13" spans="1:8" s="8" customFormat="1" ht="52.5" customHeight="1">
      <c r="A13" s="25" t="s">
        <v>29</v>
      </c>
      <c r="B13" s="30" t="s">
        <v>23</v>
      </c>
      <c r="C13" s="19">
        <v>1329</v>
      </c>
      <c r="D13" s="20">
        <f>C13/C11*100</f>
        <v>0.12275353639175911</v>
      </c>
      <c r="E13" s="19">
        <v>1329</v>
      </c>
      <c r="F13" s="20">
        <f>E13/E11*100</f>
        <v>0.08080712761427626</v>
      </c>
      <c r="G13" s="19">
        <v>1329</v>
      </c>
      <c r="H13" s="20">
        <f>G13/G11*100</f>
        <v>0.08634042671153996</v>
      </c>
    </row>
    <row r="14" spans="1:8" s="8" customFormat="1" ht="87.75" customHeight="1">
      <c r="A14" s="26" t="s">
        <v>30</v>
      </c>
      <c r="B14" s="30" t="s">
        <v>24</v>
      </c>
      <c r="C14" s="19">
        <v>4762</v>
      </c>
      <c r="D14" s="20">
        <f>C14/C11*100</f>
        <v>0.4398437474022248</v>
      </c>
      <c r="E14" s="19">
        <v>4740</v>
      </c>
      <c r="F14" s="20">
        <f>E14/E11*100</f>
        <v>0.2882060081953871</v>
      </c>
      <c r="G14" s="19">
        <v>4266</v>
      </c>
      <c r="H14" s="20">
        <f>G14/G11*100</f>
        <v>0.27714692276255043</v>
      </c>
    </row>
    <row r="15" spans="1:8" s="8" customFormat="1" ht="99" customHeight="1">
      <c r="A15" s="26" t="s">
        <v>31</v>
      </c>
      <c r="B15" s="30" t="s">
        <v>25</v>
      </c>
      <c r="C15" s="19">
        <v>46348.6</v>
      </c>
      <c r="D15" s="20">
        <f>C15/C11*100</f>
        <v>4.281004181194195</v>
      </c>
      <c r="E15" s="41">
        <v>45875.6</v>
      </c>
      <c r="F15" s="20">
        <f>E15/E11*100</f>
        <v>2.7893720568709495</v>
      </c>
      <c r="G15" s="19">
        <f>E15*0.95</f>
        <v>43581.82</v>
      </c>
      <c r="H15" s="20">
        <f>G15/G11*100</f>
        <v>2.8313566107340304</v>
      </c>
    </row>
    <row r="16" spans="1:8" s="8" customFormat="1" ht="30" customHeight="1">
      <c r="A16" s="26" t="s">
        <v>91</v>
      </c>
      <c r="B16" s="30" t="s">
        <v>92</v>
      </c>
      <c r="C16" s="19">
        <v>56.8</v>
      </c>
      <c r="D16" s="20">
        <f>C16/C11*100</f>
        <v>0.005246351291987897</v>
      </c>
      <c r="E16" s="19">
        <v>56.8</v>
      </c>
      <c r="F16" s="20">
        <f>E16/E12*100</f>
        <v>0.03821323523475575</v>
      </c>
      <c r="G16" s="19">
        <v>56.8</v>
      </c>
      <c r="H16" s="20">
        <f>G16/G12*100</f>
        <v>0.04071516181732125</v>
      </c>
    </row>
    <row r="17" spans="1:8" s="8" customFormat="1" ht="81.75" customHeight="1">
      <c r="A17" s="27" t="s">
        <v>32</v>
      </c>
      <c r="B17" s="30" t="s">
        <v>26</v>
      </c>
      <c r="C17" s="19">
        <v>17538</v>
      </c>
      <c r="D17" s="20">
        <f>C17/C11*100</f>
        <v>1.6199033267409113</v>
      </c>
      <c r="E17" s="19">
        <v>17488</v>
      </c>
      <c r="F17" s="20">
        <f>E17/E11*100</f>
        <v>1.0633220825571583</v>
      </c>
      <c r="G17" s="19">
        <f>E17*0.95</f>
        <v>16613.6</v>
      </c>
      <c r="H17" s="20">
        <f>G17/G11*100</f>
        <v>1.0793267970013847</v>
      </c>
    </row>
    <row r="18" spans="1:8" s="8" customFormat="1" ht="38.25" customHeight="1">
      <c r="A18" s="27" t="s">
        <v>93</v>
      </c>
      <c r="B18" s="30" t="s">
        <v>94</v>
      </c>
      <c r="C18" s="19">
        <v>2350</v>
      </c>
      <c r="D18" s="20">
        <f>C18/C11*100</f>
        <v>0.21705854817203452</v>
      </c>
      <c r="E18" s="19">
        <v>1600</v>
      </c>
      <c r="F18" s="20">
        <f>E18/E12*100</f>
        <v>1.0764291615424155</v>
      </c>
      <c r="G18" s="19">
        <v>1600</v>
      </c>
      <c r="H18" s="20">
        <f>G18/G12*100</f>
        <v>1.1469059666851058</v>
      </c>
    </row>
    <row r="19" spans="1:8" s="8" customFormat="1" ht="38.25" customHeight="1">
      <c r="A19" s="28" t="s">
        <v>33</v>
      </c>
      <c r="B19" s="30" t="s">
        <v>27</v>
      </c>
      <c r="C19" s="19">
        <v>2500</v>
      </c>
      <c r="D19" s="20">
        <f>C19/C11*100</f>
        <v>0.23091334911918565</v>
      </c>
      <c r="E19" s="19">
        <v>853.2</v>
      </c>
      <c r="F19" s="20">
        <f>E19/E11*100</f>
        <v>0.05187708147516969</v>
      </c>
      <c r="G19" s="19">
        <v>853.2</v>
      </c>
      <c r="H19" s="20">
        <f>G19/G11*100</f>
        <v>0.055429384552510085</v>
      </c>
    </row>
    <row r="20" spans="1:8" s="8" customFormat="1" ht="32.25" customHeight="1">
      <c r="A20" s="28" t="s">
        <v>34</v>
      </c>
      <c r="B20" s="30" t="s">
        <v>28</v>
      </c>
      <c r="C20" s="19">
        <v>79283.1</v>
      </c>
      <c r="D20" s="20">
        <f>C20/C11*100</f>
        <v>7.323010459820524</v>
      </c>
      <c r="E20" s="19">
        <v>76697</v>
      </c>
      <c r="F20" s="20">
        <f>E20/E11*100</f>
        <v>4.663404263831563</v>
      </c>
      <c r="G20" s="19">
        <f>E20*0.95</f>
        <v>72862.15</v>
      </c>
      <c r="H20" s="20">
        <f>G20/G11*100</f>
        <v>4.733596028683394</v>
      </c>
    </row>
    <row r="21" spans="1:8" s="8" customFormat="1" ht="51.75" customHeight="1">
      <c r="A21" s="35" t="s">
        <v>5</v>
      </c>
      <c r="B21" s="36" t="s">
        <v>36</v>
      </c>
      <c r="C21" s="37">
        <f>C22</f>
        <v>12206.7</v>
      </c>
      <c r="D21" s="15">
        <f>C21/C11*100</f>
        <v>1.1274759914772656</v>
      </c>
      <c r="E21" s="37">
        <f>E22</f>
        <v>12844.9</v>
      </c>
      <c r="F21" s="15">
        <f>E21/E11*100</f>
        <v>0.7810078807318414</v>
      </c>
      <c r="G21" s="37">
        <f>G22</f>
        <v>12202.654999999999</v>
      </c>
      <c r="H21" s="15">
        <f>G21/G11*100</f>
        <v>0.7927633105445497</v>
      </c>
    </row>
    <row r="22" spans="1:8" s="8" customFormat="1" ht="65.25" customHeight="1">
      <c r="A22" s="24" t="s">
        <v>35</v>
      </c>
      <c r="B22" s="21" t="s">
        <v>37</v>
      </c>
      <c r="C22" s="19">
        <v>12206.7</v>
      </c>
      <c r="D22" s="20">
        <f>C22/C11*100</f>
        <v>1.1274759914772656</v>
      </c>
      <c r="E22" s="19">
        <v>12844.9</v>
      </c>
      <c r="F22" s="20">
        <f>E22/E11*100</f>
        <v>0.7810078807318414</v>
      </c>
      <c r="G22" s="19">
        <f>E22*0.95</f>
        <v>12202.654999999999</v>
      </c>
      <c r="H22" s="20">
        <f>G22/G11*100</f>
        <v>0.7927633105445497</v>
      </c>
    </row>
    <row r="23" spans="1:8" s="8" customFormat="1" ht="25.5" customHeight="1">
      <c r="A23" s="35" t="s">
        <v>6</v>
      </c>
      <c r="B23" s="31" t="s">
        <v>42</v>
      </c>
      <c r="C23" s="37">
        <f>C24+C25+C26+C27</f>
        <v>22164.5</v>
      </c>
      <c r="D23" s="15">
        <f>C23/C11*100</f>
        <v>2.0472315706208764</v>
      </c>
      <c r="E23" s="37">
        <f>E24+E25+E26+E27</f>
        <v>162036.5</v>
      </c>
      <c r="F23" s="15">
        <f>E23/E11*100</f>
        <v>9.852298068977182</v>
      </c>
      <c r="G23" s="37">
        <f>G24+G25+G26+G27</f>
        <v>160817.09500000003</v>
      </c>
      <c r="H23" s="15">
        <f>G23/G11*100</f>
        <v>10.447717535598391</v>
      </c>
    </row>
    <row r="24" spans="1:8" s="8" customFormat="1" ht="25.5" customHeight="1">
      <c r="A24" s="32" t="s">
        <v>38</v>
      </c>
      <c r="B24" s="33" t="s">
        <v>43</v>
      </c>
      <c r="C24" s="19">
        <v>297.1</v>
      </c>
      <c r="D24" s="20">
        <f>C24/C11*100</f>
        <v>0.027441742409324024</v>
      </c>
      <c r="E24" s="19">
        <v>316.7</v>
      </c>
      <c r="F24" s="20">
        <f>E24/E11*100</f>
        <v>0.019256295948413313</v>
      </c>
      <c r="G24" s="19">
        <f>E24*0.95</f>
        <v>300.86499999999995</v>
      </c>
      <c r="H24" s="20">
        <f>G24/G11*100</f>
        <v>0.019546134298395388</v>
      </c>
    </row>
    <row r="25" spans="1:8" s="8" customFormat="1" ht="33.75" customHeight="1">
      <c r="A25" s="28" t="s">
        <v>39</v>
      </c>
      <c r="B25" s="33" t="s">
        <v>44</v>
      </c>
      <c r="C25" s="19">
        <v>4041.3</v>
      </c>
      <c r="D25" s="20">
        <f>C25/C11*100</f>
        <v>0.373276047118146</v>
      </c>
      <c r="E25" s="19">
        <v>5145.9</v>
      </c>
      <c r="F25" s="20">
        <f>E25/E11*100</f>
        <v>0.31288592775794144</v>
      </c>
      <c r="G25" s="19">
        <v>4892.4</v>
      </c>
      <c r="H25" s="20">
        <f>G25/G11*100</f>
        <v>0.3178419139530008</v>
      </c>
    </row>
    <row r="26" spans="1:8" s="8" customFormat="1" ht="33" customHeight="1">
      <c r="A26" s="34" t="s">
        <v>40</v>
      </c>
      <c r="B26" s="33" t="s">
        <v>45</v>
      </c>
      <c r="C26" s="19">
        <v>7700</v>
      </c>
      <c r="D26" s="20">
        <f>C26/C11*100</f>
        <v>0.7112131152870917</v>
      </c>
      <c r="E26" s="19">
        <v>137572.5</v>
      </c>
      <c r="F26" s="20">
        <f>E26/E11*100</f>
        <v>8.364814570139217</v>
      </c>
      <c r="G26" s="19">
        <f>E26*1</f>
        <v>137572.5</v>
      </c>
      <c r="H26" s="20">
        <f>G26/G11*100</f>
        <v>8.93759846032606</v>
      </c>
    </row>
    <row r="27" spans="1:8" s="8" customFormat="1" ht="36" customHeight="1">
      <c r="A27" s="27" t="s">
        <v>41</v>
      </c>
      <c r="B27" s="33" t="s">
        <v>46</v>
      </c>
      <c r="C27" s="19">
        <v>10126.1</v>
      </c>
      <c r="D27" s="20">
        <f>C27/C11*100</f>
        <v>0.9353006658063144</v>
      </c>
      <c r="E27" s="19">
        <v>19001.4</v>
      </c>
      <c r="F27" s="20">
        <f>E27/E11*100</f>
        <v>1.1553412751316094</v>
      </c>
      <c r="G27" s="19">
        <f>E27*0.95</f>
        <v>18051.33</v>
      </c>
      <c r="H27" s="20">
        <f>G27/G11*100</f>
        <v>1.1727310270209352</v>
      </c>
    </row>
    <row r="28" spans="1:8" s="8" customFormat="1" ht="34.5" customHeight="1">
      <c r="A28" s="35" t="s">
        <v>7</v>
      </c>
      <c r="B28" s="36" t="s">
        <v>47</v>
      </c>
      <c r="C28" s="37">
        <f>C29+C30+C31+C32</f>
        <v>122804.59999999999</v>
      </c>
      <c r="D28" s="15">
        <f>C28/C11*100</f>
        <v>11.342888589296777</v>
      </c>
      <c r="E28" s="37">
        <f>E29+E30+E31+E32</f>
        <v>467200.3</v>
      </c>
      <c r="F28" s="15">
        <f>E28/E11*100</f>
        <v>28.407158964280022</v>
      </c>
      <c r="G28" s="37">
        <f>G29+G30+G31+G32</f>
        <v>436711.22</v>
      </c>
      <c r="H28" s="15">
        <f>G28/G11*100</f>
        <v>28.371582456371108</v>
      </c>
    </row>
    <row r="29" spans="1:8" s="8" customFormat="1" ht="34.5" customHeight="1">
      <c r="A29" s="28" t="s">
        <v>48</v>
      </c>
      <c r="B29" s="30" t="s">
        <v>52</v>
      </c>
      <c r="C29" s="19">
        <v>5175.3</v>
      </c>
      <c r="D29" s="20">
        <f>C29/C11*100</f>
        <v>0.4780183422786086</v>
      </c>
      <c r="E29" s="19">
        <v>324619</v>
      </c>
      <c r="F29" s="20">
        <f>E29/E11*100</f>
        <v>19.737794551556618</v>
      </c>
      <c r="G29" s="19">
        <f>E29*0.95</f>
        <v>308388.05</v>
      </c>
      <c r="H29" s="20">
        <f>G29/G11*100</f>
        <v>20.034880233062243</v>
      </c>
    </row>
    <row r="30" spans="1:8" s="8" customFormat="1" ht="34.5" customHeight="1">
      <c r="A30" s="38" t="s">
        <v>49</v>
      </c>
      <c r="B30" s="30" t="s">
        <v>53</v>
      </c>
      <c r="C30" s="19">
        <v>37823</v>
      </c>
      <c r="D30" s="20">
        <f>C30/C11*100</f>
        <v>3.4935342414939834</v>
      </c>
      <c r="E30" s="19">
        <v>53188.2</v>
      </c>
      <c r="F30" s="20">
        <f>E30/E11*100</f>
        <v>3.233999747910947</v>
      </c>
      <c r="G30" s="19">
        <f>E30*0.9</f>
        <v>47869.38</v>
      </c>
      <c r="H30" s="20">
        <f>G30/G11*100</f>
        <v>3.109904210396431</v>
      </c>
    </row>
    <row r="31" spans="1:8" s="8" customFormat="1" ht="34.5" customHeight="1">
      <c r="A31" s="39" t="s">
        <v>50</v>
      </c>
      <c r="B31" s="30" t="s">
        <v>54</v>
      </c>
      <c r="C31" s="19">
        <v>67842.9</v>
      </c>
      <c r="D31" s="20">
        <f>C31/C11*100</f>
        <v>6.2663325011832</v>
      </c>
      <c r="E31" s="19">
        <v>76889.8</v>
      </c>
      <c r="F31" s="20">
        <f>E31/E11*100</f>
        <v>4.6751270736163875</v>
      </c>
      <c r="G31" s="19">
        <f>E31*0.9</f>
        <v>69200.82</v>
      </c>
      <c r="H31" s="20">
        <f>G31/G11*100</f>
        <v>4.49573237591307</v>
      </c>
    </row>
    <row r="32" spans="1:8" s="8" customFormat="1" ht="34.5" customHeight="1">
      <c r="A32" s="28" t="s">
        <v>51</v>
      </c>
      <c r="B32" s="30" t="s">
        <v>55</v>
      </c>
      <c r="C32" s="19">
        <v>11963.4</v>
      </c>
      <c r="D32" s="20">
        <f>C32/C11*100</f>
        <v>1.1050035043409863</v>
      </c>
      <c r="E32" s="19">
        <v>12503.3</v>
      </c>
      <c r="F32" s="20">
        <f>E32/E11*100</f>
        <v>0.7602375911960725</v>
      </c>
      <c r="G32" s="19">
        <f>E32*0.9</f>
        <v>11252.97</v>
      </c>
      <c r="H32" s="20">
        <f>G32/G11*100</f>
        <v>0.7310656369993663</v>
      </c>
    </row>
    <row r="33" spans="1:8" s="8" customFormat="1" ht="25.5" customHeight="1">
      <c r="A33" s="35" t="s">
        <v>8</v>
      </c>
      <c r="B33" s="36" t="s">
        <v>64</v>
      </c>
      <c r="C33" s="37">
        <f>C34+C35+C36+C37</f>
        <v>570752.7</v>
      </c>
      <c r="D33" s="15">
        <f>C33/C11*100</f>
        <v>52.71776699032713</v>
      </c>
      <c r="E33" s="37">
        <f>E34+E35+E36+E37</f>
        <v>569783.3</v>
      </c>
      <c r="F33" s="15">
        <f>E33/E11*100</f>
        <v>34.64450852940817</v>
      </c>
      <c r="G33" s="37">
        <f>G34+G35+G36+G37</f>
        <v>541294.0399999999</v>
      </c>
      <c r="H33" s="15">
        <f>G33/G11*100</f>
        <v>35.16595815651872</v>
      </c>
    </row>
    <row r="34" spans="1:8" s="8" customFormat="1" ht="25.5" customHeight="1">
      <c r="A34" s="25" t="s">
        <v>56</v>
      </c>
      <c r="B34" s="29" t="s">
        <v>60</v>
      </c>
      <c r="C34" s="19">
        <v>157971.4</v>
      </c>
      <c r="D34" s="20">
        <f>C34/C11*100</f>
        <v>14.591082015618609</v>
      </c>
      <c r="E34" s="19">
        <v>155759.6</v>
      </c>
      <c r="F34" s="20">
        <f>E34/E11*100</f>
        <v>9.47064399875743</v>
      </c>
      <c r="G34" s="19">
        <f>E34*0.95</f>
        <v>147971.62</v>
      </c>
      <c r="H34" s="20">
        <f>G34/G11*100</f>
        <v>9.613192484573243</v>
      </c>
    </row>
    <row r="35" spans="1:8" s="8" customFormat="1" ht="25.5" customHeight="1">
      <c r="A35" s="25" t="s">
        <v>57</v>
      </c>
      <c r="B35" s="29" t="s">
        <v>61</v>
      </c>
      <c r="C35" s="19">
        <v>369705.1</v>
      </c>
      <c r="D35" s="20">
        <f>C35/C11*100</f>
        <v>34.147937130977375</v>
      </c>
      <c r="E35" s="19">
        <v>370916.8</v>
      </c>
      <c r="F35" s="20">
        <f>E35/E11*100</f>
        <v>22.552837616161764</v>
      </c>
      <c r="G35" s="19">
        <f>E35*0.95</f>
        <v>352370.95999999996</v>
      </c>
      <c r="H35" s="20">
        <f>G35/G11*100</f>
        <v>22.8922942416516</v>
      </c>
    </row>
    <row r="36" spans="1:8" s="8" customFormat="1" ht="37.5" customHeight="1">
      <c r="A36" s="25" t="s">
        <v>58</v>
      </c>
      <c r="B36" s="29" t="s">
        <v>62</v>
      </c>
      <c r="C36" s="19">
        <v>5107.2</v>
      </c>
      <c r="D36" s="20">
        <f>C36/C11*100</f>
        <v>0.471728262648602</v>
      </c>
      <c r="E36" s="19">
        <v>4814.8</v>
      </c>
      <c r="F36" s="20">
        <f>E36/E11*100</f>
        <v>0.2927540692529852</v>
      </c>
      <c r="G36" s="19">
        <f>E36*0.95</f>
        <v>4574.06</v>
      </c>
      <c r="H36" s="20">
        <f>G36/G11*100</f>
        <v>0.29716049074807116</v>
      </c>
    </row>
    <row r="37" spans="1:8" s="8" customFormat="1" ht="41.25" customHeight="1">
      <c r="A37" s="27" t="s">
        <v>59</v>
      </c>
      <c r="B37" s="29" t="s">
        <v>63</v>
      </c>
      <c r="C37" s="19">
        <v>37969</v>
      </c>
      <c r="D37" s="20">
        <f>C37/C11*100</f>
        <v>3.507019581082544</v>
      </c>
      <c r="E37" s="19">
        <v>38292.1</v>
      </c>
      <c r="F37" s="20">
        <f>E37/E11*100</f>
        <v>2.328272845235988</v>
      </c>
      <c r="G37" s="19">
        <v>36377.4</v>
      </c>
      <c r="H37" s="20">
        <f>G37/G11*100</f>
        <v>2.3633109395458045</v>
      </c>
    </row>
    <row r="38" spans="1:8" s="8" customFormat="1" ht="44.25" customHeight="1">
      <c r="A38" s="35" t="s">
        <v>20</v>
      </c>
      <c r="B38" s="36" t="s">
        <v>65</v>
      </c>
      <c r="C38" s="37">
        <f>C39+C40</f>
        <v>57698</v>
      </c>
      <c r="D38" s="15">
        <f>C38/C11*100</f>
        <v>5.32929536699151</v>
      </c>
      <c r="E38" s="37">
        <f>E39+E40</f>
        <v>104399.8</v>
      </c>
      <c r="F38" s="15">
        <f>E38/E11*100</f>
        <v>6.347816374345311</v>
      </c>
      <c r="G38" s="37">
        <f>G39+G40</f>
        <v>81114.09000000001</v>
      </c>
      <c r="H38" s="15">
        <f>G38/G11*100</f>
        <v>5.269695367131872</v>
      </c>
    </row>
    <row r="39" spans="1:8" s="8" customFormat="1" ht="44.25" customHeight="1">
      <c r="A39" s="32" t="s">
        <v>66</v>
      </c>
      <c r="B39" s="21" t="s">
        <v>68</v>
      </c>
      <c r="C39" s="19">
        <v>44637</v>
      </c>
      <c r="D39" s="20">
        <f>C39/C11*100</f>
        <v>4.122911665853237</v>
      </c>
      <c r="E39" s="19">
        <v>90328.6</v>
      </c>
      <c r="F39" s="20">
        <f>E39/E11*100</f>
        <v>5.492245829510094</v>
      </c>
      <c r="G39" s="19">
        <f>E39*0.75</f>
        <v>67746.45000000001</v>
      </c>
      <c r="H39" s="20">
        <f>G39/G11*100</f>
        <v>4.401247103981947</v>
      </c>
    </row>
    <row r="40" spans="1:8" s="8" customFormat="1" ht="44.25" customHeight="1">
      <c r="A40" s="28" t="s">
        <v>67</v>
      </c>
      <c r="B40" s="21" t="s">
        <v>84</v>
      </c>
      <c r="C40" s="19">
        <v>13061</v>
      </c>
      <c r="D40" s="20">
        <f>C40/C11*100</f>
        <v>1.2063837011382736</v>
      </c>
      <c r="E40" s="19">
        <v>14071.2</v>
      </c>
      <c r="F40" s="20">
        <f>E40/E11*100</f>
        <v>0.8555705448352176</v>
      </c>
      <c r="G40" s="19">
        <f>E40*0.95</f>
        <v>13367.64</v>
      </c>
      <c r="H40" s="20">
        <f>G40/G11*100</f>
        <v>0.8684482631499247</v>
      </c>
    </row>
    <row r="41" spans="1:8" s="8" customFormat="1" ht="36.75" customHeight="1">
      <c r="A41" s="35" t="s">
        <v>19</v>
      </c>
      <c r="B41" s="36" t="s">
        <v>70</v>
      </c>
      <c r="C41" s="37">
        <f>C42</f>
        <v>514.3</v>
      </c>
      <c r="D41" s="15">
        <f>C41/C11*100</f>
        <v>0.04750349418079887</v>
      </c>
      <c r="E41" s="37">
        <f>E42</f>
        <v>514.3</v>
      </c>
      <c r="F41" s="15">
        <f>E41/E11*100</f>
        <v>0.03127095991875265</v>
      </c>
      <c r="G41" s="37">
        <f>G42</f>
        <v>514.3</v>
      </c>
      <c r="H41" s="15">
        <f>G41/G11*100</f>
        <v>0.03341225090876223</v>
      </c>
    </row>
    <row r="42" spans="1:8" s="8" customFormat="1" ht="40.5" customHeight="1">
      <c r="A42" s="23" t="s">
        <v>69</v>
      </c>
      <c r="B42" s="21" t="s">
        <v>70</v>
      </c>
      <c r="C42" s="19">
        <v>514.3</v>
      </c>
      <c r="D42" s="20">
        <f>C42/C11*100</f>
        <v>0.04750349418079887</v>
      </c>
      <c r="E42" s="19">
        <v>514.3</v>
      </c>
      <c r="F42" s="20">
        <f>E42/E11*100</f>
        <v>0.03127095991875265</v>
      </c>
      <c r="G42" s="19">
        <v>514.3</v>
      </c>
      <c r="H42" s="20">
        <f>G42/G11*100</f>
        <v>0.03341225090876223</v>
      </c>
    </row>
    <row r="43" spans="1:8" s="8" customFormat="1" ht="25.5" customHeight="1">
      <c r="A43" s="35" t="s">
        <v>9</v>
      </c>
      <c r="B43" s="36" t="s">
        <v>77</v>
      </c>
      <c r="C43" s="37">
        <f>C44+C46+C47</f>
        <v>73926.5</v>
      </c>
      <c r="D43" s="15">
        <f>C43/C11*100</f>
        <v>6.828246281463792</v>
      </c>
      <c r="E43" s="37">
        <f>E44+E45+E46+E47+E48</f>
        <v>94103.90000000001</v>
      </c>
      <c r="F43" s="15">
        <f>E43/E11*100</f>
        <v>5.7217952267126355</v>
      </c>
      <c r="G43" s="37">
        <f>G44+G46+G47</f>
        <v>87379.065</v>
      </c>
      <c r="H43" s="15">
        <f>G43/G11*100</f>
        <v>5.676708621335882</v>
      </c>
    </row>
    <row r="44" spans="1:8" s="8" customFormat="1" ht="30" customHeight="1">
      <c r="A44" s="32" t="s">
        <v>71</v>
      </c>
      <c r="B44" s="30" t="s">
        <v>74</v>
      </c>
      <c r="C44" s="19">
        <v>1632</v>
      </c>
      <c r="D44" s="20">
        <f>C44/C11*100</f>
        <v>0.1507402343050044</v>
      </c>
      <c r="E44" s="19">
        <v>1632</v>
      </c>
      <c r="F44" s="20">
        <f>E44/E11*100</f>
        <v>0.09923042307486746</v>
      </c>
      <c r="G44" s="19">
        <f>E44*0.95</f>
        <v>1550.3999999999999</v>
      </c>
      <c r="H44" s="20">
        <f>G44/G11*100</f>
        <v>0.10072400118402675</v>
      </c>
    </row>
    <row r="45" spans="1:8" s="8" customFormat="1" ht="30" customHeight="1">
      <c r="A45" s="32" t="s">
        <v>95</v>
      </c>
      <c r="B45" s="30" t="s">
        <v>96</v>
      </c>
      <c r="C45" s="19"/>
      <c r="D45" s="20"/>
      <c r="E45" s="19">
        <v>125.9</v>
      </c>
      <c r="F45" s="20">
        <f>E45/E11*100</f>
        <v>0.007655092074219248</v>
      </c>
      <c r="G45" s="19">
        <v>0</v>
      </c>
      <c r="H45" s="20">
        <v>0</v>
      </c>
    </row>
    <row r="46" spans="1:8" s="8" customFormat="1" ht="31.5" customHeight="1">
      <c r="A46" s="32" t="s">
        <v>72</v>
      </c>
      <c r="B46" s="30" t="s">
        <v>75</v>
      </c>
      <c r="C46" s="19">
        <v>6868</v>
      </c>
      <c r="D46" s="20">
        <f>C46/C11*100</f>
        <v>0.6343651527002269</v>
      </c>
      <c r="E46" s="19">
        <v>10934.7</v>
      </c>
      <c r="F46" s="20">
        <f>E46/E11*100</f>
        <v>0.6648620754882066</v>
      </c>
      <c r="G46" s="19">
        <f>E46*0.95</f>
        <v>10387.965</v>
      </c>
      <c r="H46" s="20">
        <f>G46/G11*100</f>
        <v>0.6748693233743734</v>
      </c>
    </row>
    <row r="47" spans="1:8" s="8" customFormat="1" ht="25.5" customHeight="1">
      <c r="A47" s="28" t="s">
        <v>73</v>
      </c>
      <c r="B47" s="30" t="s">
        <v>76</v>
      </c>
      <c r="C47" s="19">
        <v>65426.5</v>
      </c>
      <c r="D47" s="20">
        <f>C47/C11*100</f>
        <v>6.043140894458561</v>
      </c>
      <c r="E47" s="19">
        <v>79411.3</v>
      </c>
      <c r="F47" s="20">
        <f>E47/E11*100</f>
        <v>4.828441725444376</v>
      </c>
      <c r="G47" s="19">
        <v>75440.7</v>
      </c>
      <c r="H47" s="20">
        <f>G47/G11*100</f>
        <v>4.901115296777482</v>
      </c>
    </row>
    <row r="48" spans="1:8" s="8" customFormat="1" ht="40.5" customHeight="1">
      <c r="A48" s="28" t="s">
        <v>99</v>
      </c>
      <c r="B48" s="30" t="s">
        <v>97</v>
      </c>
      <c r="C48" s="19"/>
      <c r="D48" s="20"/>
      <c r="E48" s="19">
        <v>2000</v>
      </c>
      <c r="F48" s="20">
        <f>E48/E11*100</f>
        <v>0.12160591063096503</v>
      </c>
      <c r="G48" s="19">
        <v>2000</v>
      </c>
      <c r="H48" s="20">
        <f>G48/G11*100</f>
        <v>0.12993292206401802</v>
      </c>
    </row>
    <row r="49" spans="1:8" s="8" customFormat="1" ht="25.5" customHeight="1">
      <c r="A49" s="35" t="s">
        <v>17</v>
      </c>
      <c r="B49" s="36" t="s">
        <v>78</v>
      </c>
      <c r="C49" s="37">
        <f>C50+C51+C52</f>
        <v>37623.4</v>
      </c>
      <c r="D49" s="15">
        <f>C49/C11*100</f>
        <v>3.475098119700308</v>
      </c>
      <c r="E49" s="37">
        <f>E50+E51+E52</f>
        <v>54335.3</v>
      </c>
      <c r="F49" s="15">
        <f>E49/E11*100</f>
        <v>3.3037468179533374</v>
      </c>
      <c r="G49" s="37">
        <f>G50+G51+G52</f>
        <v>51618.535</v>
      </c>
      <c r="H49" s="15">
        <f>G49/G11*100</f>
        <v>3.3534735426068933</v>
      </c>
    </row>
    <row r="50" spans="1:8" s="8" customFormat="1" ht="25.5" customHeight="1">
      <c r="A50" s="32" t="s">
        <v>79</v>
      </c>
      <c r="B50" s="21" t="s">
        <v>85</v>
      </c>
      <c r="C50" s="19">
        <v>26937.7</v>
      </c>
      <c r="D50" s="20">
        <f>C50/C11*100</f>
        <v>2.4881098098271552</v>
      </c>
      <c r="E50" s="19">
        <v>29541.9</v>
      </c>
      <c r="F50" s="20">
        <f>E50/E11*100</f>
        <v>1.796234825634453</v>
      </c>
      <c r="G50" s="19">
        <f>E50*0.95</f>
        <v>28064.805</v>
      </c>
      <c r="H50" s="20">
        <f>G50/G11*100</f>
        <v>1.8232710604034315</v>
      </c>
    </row>
    <row r="51" spans="1:8" s="8" customFormat="1" ht="25.5" customHeight="1">
      <c r="A51" s="32" t="s">
        <v>80</v>
      </c>
      <c r="B51" s="21" t="s">
        <v>86</v>
      </c>
      <c r="C51" s="19">
        <v>7783.6</v>
      </c>
      <c r="D51" s="20">
        <f>C51/C11*100</f>
        <v>0.7189348576816375</v>
      </c>
      <c r="E51" s="19">
        <v>18898.4</v>
      </c>
      <c r="F51" s="20">
        <f>E51/E11*100</f>
        <v>1.1490785707341147</v>
      </c>
      <c r="G51" s="19">
        <f>E51*0.95</f>
        <v>17953.48</v>
      </c>
      <c r="H51" s="20">
        <f>G51/G11*100</f>
        <v>1.1663740588089528</v>
      </c>
    </row>
    <row r="52" spans="1:8" s="8" customFormat="1" ht="41.25" customHeight="1">
      <c r="A52" s="28" t="s">
        <v>81</v>
      </c>
      <c r="B52" s="21" t="s">
        <v>87</v>
      </c>
      <c r="C52" s="19">
        <v>2902.1</v>
      </c>
      <c r="D52" s="20">
        <f>C52/C11*100</f>
        <v>0.2680534521915155</v>
      </c>
      <c r="E52" s="19">
        <v>5895</v>
      </c>
      <c r="F52" s="20">
        <f>E52/E11*100</f>
        <v>0.35843342158476943</v>
      </c>
      <c r="G52" s="19">
        <f>E52*0.95</f>
        <v>5600.25</v>
      </c>
      <c r="H52" s="20">
        <f>G52/G11*100</f>
        <v>0.3638284233945084</v>
      </c>
    </row>
    <row r="53" spans="1:8" s="8" customFormat="1" ht="37.5" customHeight="1">
      <c r="A53" s="35" t="s">
        <v>18</v>
      </c>
      <c r="B53" s="36" t="s">
        <v>83</v>
      </c>
      <c r="C53" s="37">
        <f>C54</f>
        <v>30799</v>
      </c>
      <c r="D53" s="15">
        <f>C53/C11*100</f>
        <v>2.8447600958087196</v>
      </c>
      <c r="E53" s="37">
        <f>E54</f>
        <v>30799</v>
      </c>
      <c r="F53" s="15">
        <f>E53/E11*100</f>
        <v>1.8726702207615458</v>
      </c>
      <c r="G53" s="37">
        <f>G54</f>
        <v>28099</v>
      </c>
      <c r="H53" s="15">
        <f>G53/G11*100</f>
        <v>1.8254925885384208</v>
      </c>
    </row>
    <row r="54" spans="1:8" s="8" customFormat="1" ht="52.5" customHeight="1">
      <c r="A54" s="40" t="s">
        <v>82</v>
      </c>
      <c r="B54" s="21" t="s">
        <v>88</v>
      </c>
      <c r="C54" s="19">
        <v>30799</v>
      </c>
      <c r="D54" s="20">
        <f>C54/C11*100</f>
        <v>2.8447600958087196</v>
      </c>
      <c r="E54" s="19">
        <v>30799</v>
      </c>
      <c r="F54" s="20">
        <f>E54/E11*100</f>
        <v>1.8726702207615458</v>
      </c>
      <c r="G54" s="19">
        <v>28099</v>
      </c>
      <c r="H54" s="20">
        <f>G54/G11*100</f>
        <v>1.8254925885384208</v>
      </c>
    </row>
    <row r="55" spans="1:8" s="9" customFormat="1" ht="43.5" customHeight="1">
      <c r="A55" s="13" t="s">
        <v>16</v>
      </c>
      <c r="B55" s="22"/>
      <c r="C55" s="14">
        <f>C6-C11</f>
        <v>50000.00000000023</v>
      </c>
      <c r="D55" s="15"/>
      <c r="E55" s="14">
        <f>E6-E11</f>
        <v>-122764.6000000001</v>
      </c>
      <c r="F55" s="14"/>
      <c r="G55" s="14">
        <f>G6-G11</f>
        <v>-66238.16999999969</v>
      </c>
      <c r="H55" s="15"/>
    </row>
    <row r="56" spans="1:8" s="9" customFormat="1" ht="90" customHeight="1">
      <c r="A56" s="13" t="s">
        <v>11</v>
      </c>
      <c r="B56" s="13"/>
      <c r="C56" s="14">
        <f>C11-C6</f>
        <v>-50000.00000000023</v>
      </c>
      <c r="D56" s="15"/>
      <c r="E56" s="14">
        <f>E11-E6</f>
        <v>122764.6000000001</v>
      </c>
      <c r="F56" s="14"/>
      <c r="G56" s="14">
        <f>G11-G6</f>
        <v>66238.16999999969</v>
      </c>
      <c r="H56" s="15"/>
    </row>
  </sheetData>
  <sheetProtection/>
  <mergeCells count="10">
    <mergeCell ref="E3:E4"/>
    <mergeCell ref="F3:F4"/>
    <mergeCell ref="G3:G4"/>
    <mergeCell ref="H3:H4"/>
    <mergeCell ref="A1:H1"/>
    <mergeCell ref="G2:H2"/>
    <mergeCell ref="A3:A4"/>
    <mergeCell ref="B3:B4"/>
    <mergeCell ref="C3:C4"/>
    <mergeCell ref="D3:D4"/>
  </mergeCells>
  <printOptions horizontalCentered="1"/>
  <pageMargins left="0.7874015748031497" right="0.1968503937007874" top="0.7874015748031497" bottom="0.787401574803149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Миляева</cp:lastModifiedBy>
  <cp:lastPrinted>2016-11-11T09:44:32Z</cp:lastPrinted>
  <dcterms:created xsi:type="dcterms:W3CDTF">2010-09-20T14:51:50Z</dcterms:created>
  <dcterms:modified xsi:type="dcterms:W3CDTF">2016-11-11T09:44:34Z</dcterms:modified>
  <cp:category/>
  <cp:version/>
  <cp:contentType/>
  <cp:contentStatus/>
</cp:coreProperties>
</file>