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830" yWindow="-15" windowWidth="13140" windowHeight="1177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G44" i="1" l="1"/>
  <c r="G62" i="1"/>
  <c r="C44" i="1" l="1"/>
  <c r="D46" i="1" s="1"/>
  <c r="D97" i="1" l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G19" i="1"/>
  <c r="D44" i="1" l="1"/>
  <c r="E102" i="1"/>
  <c r="G102" i="1"/>
  <c r="C102" i="1"/>
  <c r="F82" i="1" l="1"/>
  <c r="E19" i="1" l="1"/>
  <c r="C19" i="1"/>
  <c r="F98" i="1" l="1"/>
  <c r="F45" i="1"/>
  <c r="F83" i="1"/>
  <c r="G105" i="1" l="1"/>
  <c r="G101" i="1" s="1"/>
  <c r="E105" i="1"/>
  <c r="C105" i="1"/>
  <c r="G35" i="1"/>
  <c r="E35" i="1"/>
  <c r="C35" i="1"/>
  <c r="G24" i="1"/>
  <c r="E24" i="1"/>
  <c r="C24" i="1"/>
  <c r="G11" i="1"/>
  <c r="E11" i="1"/>
  <c r="C11" i="1"/>
  <c r="C101" i="1" l="1"/>
  <c r="E101" i="1"/>
  <c r="G9" i="1"/>
  <c r="E9" i="1"/>
  <c r="C9" i="1"/>
  <c r="F95" i="1"/>
  <c r="H46" i="1" l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45" i="1"/>
  <c r="H49" i="1"/>
  <c r="H53" i="1"/>
  <c r="H57" i="1"/>
  <c r="H65" i="1"/>
  <c r="H69" i="1"/>
  <c r="H73" i="1"/>
  <c r="H77" i="1"/>
  <c r="H81" i="1"/>
  <c r="H85" i="1"/>
  <c r="H89" i="1"/>
  <c r="H93" i="1"/>
  <c r="H97" i="1"/>
  <c r="H61" i="1"/>
  <c r="D15" i="1"/>
  <c r="D19" i="1"/>
  <c r="D23" i="1"/>
  <c r="D27" i="1"/>
  <c r="D31" i="1"/>
  <c r="D35" i="1"/>
  <c r="D39" i="1"/>
  <c r="D13" i="1"/>
  <c r="D21" i="1"/>
  <c r="D25" i="1"/>
  <c r="D33" i="1"/>
  <c r="D12" i="1"/>
  <c r="D14" i="1"/>
  <c r="D22" i="1"/>
  <c r="D30" i="1"/>
  <c r="D16" i="1"/>
  <c r="D20" i="1"/>
  <c r="D24" i="1"/>
  <c r="D28" i="1"/>
  <c r="D32" i="1"/>
  <c r="D36" i="1"/>
  <c r="D40" i="1"/>
  <c r="D17" i="1"/>
  <c r="D29" i="1"/>
  <c r="D37" i="1"/>
  <c r="D18" i="1"/>
  <c r="D26" i="1"/>
  <c r="D34" i="1"/>
  <c r="D38" i="1"/>
  <c r="F14" i="1"/>
  <c r="F18" i="1"/>
  <c r="F22" i="1"/>
  <c r="F26" i="1"/>
  <c r="F30" i="1"/>
  <c r="F34" i="1"/>
  <c r="F38" i="1"/>
  <c r="F24" i="1"/>
  <c r="F32" i="1"/>
  <c r="F13" i="1"/>
  <c r="F21" i="1"/>
  <c r="F29" i="1"/>
  <c r="F37" i="1"/>
  <c r="F15" i="1"/>
  <c r="F19" i="1"/>
  <c r="F23" i="1"/>
  <c r="F27" i="1"/>
  <c r="F31" i="1"/>
  <c r="F35" i="1"/>
  <c r="F39" i="1"/>
  <c r="F16" i="1"/>
  <c r="F20" i="1"/>
  <c r="F28" i="1"/>
  <c r="F36" i="1"/>
  <c r="F40" i="1"/>
  <c r="F17" i="1"/>
  <c r="F25" i="1"/>
  <c r="F33" i="1"/>
  <c r="F12" i="1"/>
  <c r="H13" i="1"/>
  <c r="H17" i="1"/>
  <c r="H25" i="1"/>
  <c r="H37" i="1"/>
  <c r="H26" i="1"/>
  <c r="H38" i="1"/>
  <c r="H15" i="1"/>
  <c r="H19" i="1"/>
  <c r="H23" i="1"/>
  <c r="H27" i="1"/>
  <c r="H31" i="1"/>
  <c r="H35" i="1"/>
  <c r="H39" i="1"/>
  <c r="H21" i="1"/>
  <c r="H33" i="1"/>
  <c r="H18" i="1"/>
  <c r="H34" i="1"/>
  <c r="H16" i="1"/>
  <c r="H20" i="1"/>
  <c r="H24" i="1"/>
  <c r="H28" i="1"/>
  <c r="H32" i="1"/>
  <c r="H36" i="1"/>
  <c r="H12" i="1"/>
  <c r="H29" i="1"/>
  <c r="H14" i="1"/>
  <c r="H22" i="1"/>
  <c r="H30" i="1"/>
  <c r="H41" i="1"/>
  <c r="F61" i="1"/>
  <c r="F96" i="1"/>
  <c r="F93" i="1"/>
  <c r="F90" i="1"/>
  <c r="F87" i="1"/>
  <c r="F79" i="1"/>
  <c r="F76" i="1"/>
  <c r="F70" i="1"/>
  <c r="F67" i="1"/>
  <c r="F64" i="1"/>
  <c r="F51" i="1"/>
  <c r="F48" i="1"/>
  <c r="F74" i="1"/>
  <c r="F71" i="1"/>
  <c r="F68" i="1"/>
  <c r="F57" i="1"/>
  <c r="F54" i="1"/>
  <c r="F97" i="1"/>
  <c r="F94" i="1"/>
  <c r="F91" i="1"/>
  <c r="F88" i="1"/>
  <c r="F80" i="1"/>
  <c r="F65" i="1"/>
  <c r="F46" i="1"/>
  <c r="F77" i="1"/>
  <c r="F50" i="1"/>
  <c r="F99" i="1"/>
  <c r="F85" i="1"/>
  <c r="F81" i="1"/>
  <c r="F62" i="1"/>
  <c r="F59" i="1"/>
  <c r="F56" i="1"/>
  <c r="F53" i="1"/>
  <c r="F86" i="1"/>
  <c r="F78" i="1"/>
  <c r="F75" i="1"/>
  <c r="F72" i="1"/>
  <c r="F69" i="1"/>
  <c r="F63" i="1"/>
  <c r="F60" i="1"/>
  <c r="F49" i="1"/>
  <c r="F52" i="1"/>
  <c r="F66" i="1"/>
  <c r="F55" i="1"/>
  <c r="F84" i="1"/>
  <c r="F89" i="1"/>
  <c r="F58" i="1"/>
  <c r="F92" i="1"/>
  <c r="F47" i="1"/>
  <c r="F44" i="1" l="1"/>
  <c r="H44" i="1"/>
  <c r="F11" i="1"/>
  <c r="H11" i="1"/>
  <c r="D11" i="1"/>
  <c r="H9" i="1" l="1"/>
  <c r="D9" i="1"/>
</calcChain>
</file>

<file path=xl/sharedStrings.xml><?xml version="1.0" encoding="utf-8"?>
<sst xmlns="http://schemas.openxmlformats.org/spreadsheetml/2006/main" count="191" uniqueCount="177">
  <si>
    <t>тыс. руб.</t>
  </si>
  <si>
    <t>Наименование показателя</t>
  </si>
  <si>
    <t>Удельный вес,%</t>
  </si>
  <si>
    <t xml:space="preserve">Ожидаемое исполнение </t>
  </si>
  <si>
    <t>ДОХОДЫ</t>
  </si>
  <si>
    <t>ИТОГО ДОХОДОВ</t>
  </si>
  <si>
    <t>в том числе:</t>
  </si>
  <si>
    <t>Налоговые доходы</t>
  </si>
  <si>
    <t>Налог на доходы физических лиц</t>
  </si>
  <si>
    <t>Доходы от уплаты акцизов (дорожный фонд)</t>
  </si>
  <si>
    <t>Налог, взимаемый  в связи с применением  упрощенной 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</si>
  <si>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</si>
  <si>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</si>
  <si>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 в связи с применением патентной системы налогообложения</t>
  </si>
  <si>
    <t>Налог на имущество физических лиц</t>
  </si>
  <si>
    <t>Земельный налог в т.ч.</t>
  </si>
  <si>
    <t>Земельный налог организаций</t>
  </si>
  <si>
    <t>106</t>
  </si>
  <si>
    <t>Земельный налог физ.лиц</t>
  </si>
  <si>
    <t>Государственная пошлина по делам, рассматриваемым в арбитражных судах</t>
  </si>
  <si>
    <t>108</t>
  </si>
  <si>
    <t>Государственная пошлина за государственную регистрацию, а также за совершение прочих юридически значимых действий</t>
  </si>
  <si>
    <t>Неналоговые доходы</t>
  </si>
  <si>
    <t>100</t>
  </si>
  <si>
    <t>Доходы получаемые в виде арендной платы за земельные участки</t>
  </si>
  <si>
    <t>111</t>
  </si>
  <si>
    <t>Прочие поступления от использования имущества, находящегося в собственности городских округов</t>
  </si>
  <si>
    <t>Доходы от перечисления части прибыли, остающейся после уплаты налогов муниципальных унитарных предприятий</t>
  </si>
  <si>
    <t>Плата за негативное воздействие на окружающую среду</t>
  </si>
  <si>
    <t>112</t>
  </si>
  <si>
    <t>Доходы от оказания платных услуг (работ)</t>
  </si>
  <si>
    <t>113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</si>
  <si>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</si>
  <si>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</si>
  <si>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</si>
  <si>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</si>
  <si>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</si>
  <si>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116</t>
  </si>
  <si>
    <t>Прочие неналоговые доходы (нестационарная торговля)</t>
  </si>
  <si>
    <t>117</t>
  </si>
  <si>
    <t>Безвозмездные поступления от других бюджетов бюджетной системы</t>
  </si>
  <si>
    <t>200</t>
  </si>
  <si>
    <t>Дотации</t>
  </si>
  <si>
    <t>202</t>
  </si>
  <si>
    <t>Субсидии</t>
  </si>
  <si>
    <t>Субвенции</t>
  </si>
  <si>
    <t>Межбюджетные трансферты</t>
  </si>
  <si>
    <t>Прочие безвозмездные поступлени (Добровольные пожертвования ФОК)</t>
  </si>
  <si>
    <t>Возврат остатков</t>
  </si>
  <si>
    <t>РАСХОДЫ</t>
  </si>
  <si>
    <t>ИТОГО РАСХОДОВ</t>
  </si>
  <si>
    <t>Муниципальная программа "Создание условий для развития малого и среднего бизнеса в г. Белогорск"</t>
  </si>
  <si>
    <t>01.0.00.00000</t>
  </si>
  <si>
    <t>Подпрограмма "Развитие субъектов малого и среднего бизнеса"</t>
  </si>
  <si>
    <t>01.1.00.00000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</si>
  <si>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</si>
  <si>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02.0.00.00000</t>
  </si>
  <si>
    <t>Подпрограмма "Поддержка малых форм хозяйствования"</t>
  </si>
  <si>
    <t>02.1.00.00000</t>
  </si>
  <si>
    <t>Муниципальная программа "Обеспечение безопасности населения г. Белогорска "</t>
  </si>
  <si>
    <t>03.0.00.00000</t>
  </si>
  <si>
    <t>Подпрограмма "Безопасный город"</t>
  </si>
  <si>
    <t>03.1.00.00000</t>
  </si>
  <si>
    <t>Подпрограмма "Профилактика наркомании, алкоголизма и табакокурения"</t>
  </si>
  <si>
    <t>03.2.00.00000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</si>
  <si>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</si>
  <si>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05.0.00.00000</t>
  </si>
  <si>
    <t>Подпрограмма "Обеспечение мер пожарной безопасности в границах муниципального образования город Белогорск"</t>
  </si>
  <si>
    <t>05.2.00.00000</t>
  </si>
  <si>
    <t>Подпрограмма "Обеспечение реализации муниципальной программы"</t>
  </si>
  <si>
    <t>05.4.00.00000</t>
  </si>
  <si>
    <t>Муниципальная программа "Развитие физической культуры и спорта на территории города Белогорск"</t>
  </si>
  <si>
    <t>06.0.00.00000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</si>
  <si>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</si>
  <si>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06.1.00.00000</t>
  </si>
  <si>
    <t>Подпрограмма "Обеспечение условий реализации муниципальной программы"</t>
  </si>
  <si>
    <t>06.2.00.00000</t>
  </si>
  <si>
    <t>Муниципальная программа "Развитие и сохранение культуры и искусства в г. Белогорске"</t>
  </si>
  <si>
    <t>07.0.00.00000</t>
  </si>
  <si>
    <t>Подпрограмма "Сохранение и развитие культурной деятельности и самодеятельного творчества, обеспечение доступа граждан к ценностям культуры и искусства"</t>
  </si>
  <si>
    <t>07.1.00.00000</t>
  </si>
  <si>
    <t>Подпрограмма "Обеспечение реализации основных направлений муниципальной программы"</t>
  </si>
  <si>
    <t>07.2.00.00000</t>
  </si>
  <si>
    <t>Муниципальная программа "Развитие образования города Белогорск"</t>
  </si>
  <si>
    <t>08.0.00.00000</t>
  </si>
  <si>
    <t>Подпрограмма "Развитие дошкольного, общего и дополнительного образования детей"</t>
  </si>
  <si>
    <t>08.1.00.00000</t>
  </si>
  <si>
    <t>Подпрограмма "Развитие системы защиты прав детей"</t>
  </si>
  <si>
    <t>08.2.00.00000</t>
  </si>
  <si>
    <t>Подпрограмма "Вовлечение молодежи в социальную практику"</t>
  </si>
  <si>
    <t>08.3.00.00000</t>
  </si>
  <si>
    <t>Подпрограмма "Обеспечение реализации муниципальной программы и прочие мероприятия в области образования"</t>
  </si>
  <si>
    <t>08.4.00.00000</t>
  </si>
  <si>
    <t>Муниципальная программа "Меры адресной поддержки отдельных категорий граждан г.Белогорск"</t>
  </si>
  <si>
    <t>09.0.00.00000</t>
  </si>
  <si>
    <t>Подпрограмма "Поддержка отдельных категорий граждан"</t>
  </si>
  <si>
    <t>09.1.00.00000</t>
  </si>
  <si>
    <t>Муниципальная программа "Благоустройство территории муниципального образования г.Белогорск"</t>
  </si>
  <si>
    <t>10.0.00.00000</t>
  </si>
  <si>
    <t>Подпрограмма "Повышение благоустроенности муниципального образования г.Белогорск"</t>
  </si>
  <si>
    <t>10.1.00.00000</t>
  </si>
  <si>
    <t>Подпрограмма "Развитие наружного освещения"</t>
  </si>
  <si>
    <t>10.2.00.00000</t>
  </si>
  <si>
    <t>Муниципальная программа "Развитие сети автомобильных дорог и объектов транспортной инфраструктуры г.Белогорск"</t>
  </si>
  <si>
    <t>11.0.00.00000</t>
  </si>
  <si>
    <t>Подпрограмма "Дорожная деятельность в границах муниципального образования"</t>
  </si>
  <si>
    <t>11.1.00.00000</t>
  </si>
  <si>
    <t>Подпрограмма "Организация транспортного обслуживания населения"</t>
  </si>
  <si>
    <t>11.2.00.00000</t>
  </si>
  <si>
    <t>Муниципальная программа "Обеспечение деятельности органов местного самоуправления г. Белогорск"</t>
  </si>
  <si>
    <t>12.0.00.00000</t>
  </si>
  <si>
    <t>Подпрограмма "Обеспечение деятельности органов местного самоуправления транспортом"</t>
  </si>
  <si>
    <t>12.1.00.00000</t>
  </si>
  <si>
    <t>Подпрограмма "Обеспечение деятельности учреждений по реализации отдельных полномочий органов местного самоуправления"</t>
  </si>
  <si>
    <t>12.2.00.00000</t>
  </si>
  <si>
    <t>Муниципальная программа "Обеспечение доступным и качественным жильем населения г.Белогорск"</t>
  </si>
  <si>
    <t>13.0.00.00000</t>
  </si>
  <si>
    <t>Подпрограмма "Обеспечение мероприятий, связанных с переселением граждан из ветхого и аварийного жилищного фонда"</t>
  </si>
  <si>
    <t>13.1.00.00000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</si>
  <si>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</si>
  <si>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13.2.00.00000</t>
  </si>
  <si>
    <t>Подпрограмма "Обеспечение жильем молодых семей"</t>
  </si>
  <si>
    <t>13.3.00.00000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</si>
  <si>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</si>
  <si>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13.4.00.00000</t>
  </si>
  <si>
    <t>Подпрограмма "Модернизация системы отопления в быстровозводимых многоквартирных домах"</t>
  </si>
  <si>
    <t>13.6.00.00000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</si>
  <si>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г.Белогорск"</t>
  </si>
  <si>
    <t>14.0.00.00000</t>
  </si>
  <si>
    <t>Подпрограмма "Модернизация объектов коммунальной инфраструктуры"</t>
  </si>
  <si>
    <t>14.1.00.00000</t>
  </si>
  <si>
    <t>Подпрограмма "Капитальный, текущий ремонт муниципального жилищного фонда"</t>
  </si>
  <si>
    <t>14.2.00.00000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</si>
  <si>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</si>
  <si>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14.3.00.00000</t>
  </si>
  <si>
    <t>Подпрограмма "Энергосбережение и повышение энергетической эффективности на территории муниципального образования г. Белогорск"</t>
  </si>
  <si>
    <t>14.4.00.00000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</si>
  <si>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</si>
  <si>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15.0.00.00000</t>
  </si>
  <si>
    <t>Подпрограмма "Организация бюджетного процесса"</t>
  </si>
  <si>
    <t>15.1.00.00000</t>
  </si>
  <si>
    <t>Подпрограмма "Управление муниципальным долгом"</t>
  </si>
  <si>
    <t>15.2.00.00000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</si>
  <si>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</si>
  <si>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16.0.00.00000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</si>
  <si>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</si>
  <si>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16.1.00.00000</t>
  </si>
  <si>
    <t>Подпрограмма "Организация и обеспечение эффективного исполнения функций в сфере реализации муниципальной программы"</t>
  </si>
  <si>
    <t>16.2.00.00000</t>
  </si>
  <si>
    <t>Муниципальная программа "Создание условий для развития территории опережающего социально-экономического развития "Белогорск"</t>
  </si>
  <si>
    <t>17.0.00.00000</t>
  </si>
  <si>
    <t>Подпрограмма "Обеспечение развития и продвижения в информационном пространстве ТОР "Белогорск"</t>
  </si>
  <si>
    <t>17.1.00.00000</t>
  </si>
  <si>
    <t>Муниципальная программа "Формирование современной городской среды на 2018-2022 годы"</t>
  </si>
  <si>
    <t>18.0.00.00000</t>
  </si>
  <si>
    <t>Непрограммные расходы</t>
  </si>
  <si>
    <t>77.7.00.00000</t>
  </si>
  <si>
    <t>ИСТОЧНИКИ</t>
  </si>
  <si>
    <t>ИТОГО ИСТОЧНИКОВ:</t>
  </si>
  <si>
    <t>КВИ</t>
  </si>
  <si>
    <t>Кредиты, полученные от кредитных организаций</t>
  </si>
  <si>
    <t>01.02.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</si>
  <si>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</si>
  <si>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</si>
  <si>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Изменение остатков средств бюджетов</t>
  </si>
  <si>
    <t>01.05.</t>
  </si>
  <si>
    <t>Муниципальная программа «Цифровое развитие муниципального образования г. Белогорск»</t>
  </si>
  <si>
    <t>19.0.00.00000</t>
  </si>
  <si>
    <t>Подпрограмма "Стимулирование развития жилищного строительства"</t>
  </si>
  <si>
    <t>13.7.00.00000</t>
  </si>
  <si>
    <t>Бюджетные кредиты, полученные от других бюджетов</t>
  </si>
  <si>
    <t xml:space="preserve"> - получение бюджетных кредитов </t>
  </si>
  <si>
    <t xml:space="preserve"> - погашение бюджетных кредитов </t>
  </si>
  <si>
    <t>01.03.</t>
  </si>
  <si>
    <t xml:space="preserve">Оценка ожидаемого исполнения местного бюджета за 2021 год   </t>
  </si>
  <si>
    <t>Утверждено бюджетной росписью на 01.10.2021 год</t>
  </si>
  <si>
    <t>Утверждено решением Белогорского городского Совета народных депутатов от 17.12.2020 года № 54/91 (первоначальный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</si>
</sst>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0.0"/>
    <numFmt numFmtId="166" formatCode="00000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/>
    <xf numFmtId="164" fontId="5" fillId="0" borderId="3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43" fontId="0" fillId="0" borderId="0" xfId="0" applyNumberFormat="1" applyFont="1"/>
    <xf numFmtId="43" fontId="0" fillId="0" borderId="0" xfId="0" applyNumberFormat="1"/>
    <xf numFmtId="4" fontId="5" fillId="0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wrapText="1"/>
    </xf>
    <xf numFmtId="167" fontId="12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3" fontId="7" fillId="0" borderId="3" xfId="2" applyNumberFormat="1" applyFont="1" applyBorder="1" applyAlignment="1" applyProtection="1">
      <alignment horizontal="left" vertical="center" wrapText="1"/>
      <protection locked="0"/>
    </xf>
    <xf numFmtId="4" fontId="7" fillId="2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" fontId="7" fillId="0" borderId="3" xfId="1" applyNumberFormat="1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center" wrapText="1"/>
    </xf>
    <xf numFmtId="4" fontId="0" fillId="0" borderId="0" xfId="0" applyNumberFormat="1"/>
    <xf numFmtId="0" fontId="6" fillId="2" borderId="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7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center" wrapText="1"/>
    </xf>
    <xf numFmtId="167" fontId="12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4" fontId="5" fillId="2" borderId="3" xfId="0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justify" wrapText="1"/>
    </xf>
    <xf numFmtId="166" fontId="4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wrapText="1"/>
    </xf>
    <xf numFmtId="49" fontId="3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justify" wrapText="1"/>
    </xf>
    <xf numFmtId="49" fontId="9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justify" vertical="top" wrapText="1"/>
    </xf>
    <xf numFmtId="49" fontId="8" fillId="2" borderId="3" xfId="0" applyNumberFormat="1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4" fillId="2" borderId="0" xfId="0" applyFont="1" applyFill="1" applyBorder="1" applyAlignment="1">
      <alignment horizontal="justify" wrapText="1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164" fontId="5" fillId="2" borderId="3" xfId="1" applyFont="1" applyFill="1" applyBorder="1" applyAlignment="1">
      <alignment vertical="center"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/>
    <xf numFmtId="167" fontId="0" fillId="0" borderId="0" xfId="0" applyNumberFormat="1"/>
    <xf numFmtId="4" fontId="7" fillId="2" borderId="3" xfId="0" applyNumberFormat="1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center" vertical="center" wrapText="1"/>
    </xf>
    <xf numFmtId="167" fontId="3" fillId="2" borderId="3" xfId="0" applyNumberFormat="1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167" fontId="3" fillId="2" borderId="6" xfId="0" applyNumberFormat="1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67" fontId="0" fillId="2" borderId="0" xfId="0" applyNumberFormat="1" applyFill="1" applyAlignment="1">
      <alignment wrapText="1"/>
    </xf>
    <xf numFmtId="167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14"/>
  <sheetViews>
    <sheetView tabSelected="1" topLeftCell="A2" workbookViewId="0">
      <pane ySplit="5" topLeftCell="A100" activePane="bottomLeft" state="frozen"/>
      <selection activeCell="A2" sqref="A2"/>
      <selection pane="bottomLeft" activeCell="E110" sqref="E110:G111"/>
    </sheetView>
  </sheetViews>
  <sheetFormatPr defaultRowHeight="15" x14ac:dyDescent="0.25"/>
  <cols>
    <col min="1" max="1" width="32.140625" customWidth="1"/>
    <col min="2" max="2" width="12.5703125" customWidth="1"/>
    <col min="3" max="3" width="16.140625" style="8" customWidth="1"/>
    <col min="4" max="4" width="11.28515625" style="32" customWidth="1"/>
    <col min="5" max="5" width="15.42578125" style="32" customWidth="1"/>
    <col min="6" max="6" width="12.7109375" style="32" customWidth="1"/>
    <col min="7" max="7" width="13.28515625" style="8" customWidth="1"/>
    <col min="8" max="8" width="12.28515625" style="8" customWidth="1"/>
    <col min="9" max="9" width="18.42578125" customWidth="1"/>
    <col min="10" max="10" width="16.42578125" customWidth="1"/>
    <col min="11" max="11" width="9.5703125" bestFit="1" customWidth="1"/>
  </cols>
  <sheetData>
    <row r="3" spans="1:8" ht="20.25" x14ac:dyDescent="0.3">
      <c r="A3" s="79" t="s">
        <v>174</v>
      </c>
      <c r="B3" s="79"/>
      <c r="C3" s="79"/>
      <c r="D3" s="79"/>
      <c r="E3" s="79"/>
      <c r="F3" s="79"/>
      <c r="G3" s="79"/>
      <c r="H3" s="79"/>
    </row>
    <row r="4" spans="1:8" x14ac:dyDescent="0.25">
      <c r="A4" s="80" t="s">
        <v>0</v>
      </c>
      <c r="B4" s="80"/>
      <c r="C4" s="80"/>
      <c r="D4" s="80"/>
      <c r="E4" s="80"/>
      <c r="F4" s="80"/>
      <c r="G4" s="80"/>
      <c r="H4" s="80"/>
    </row>
    <row r="5" spans="1:8" x14ac:dyDescent="0.25">
      <c r="A5" s="81" t="s">
        <v>1</v>
      </c>
      <c r="B5" s="83"/>
      <c r="C5" s="84" t="s">
        <v>176</v>
      </c>
      <c r="D5" s="86" t="s">
        <v>2</v>
      </c>
      <c r="E5" s="88" t="s">
        <v>175</v>
      </c>
      <c r="F5" s="90" t="s">
        <v>2</v>
      </c>
      <c r="G5" s="91" t="s">
        <v>3</v>
      </c>
      <c r="H5" s="92" t="s">
        <v>2</v>
      </c>
    </row>
    <row r="6" spans="1:8" ht="115.5" customHeight="1" x14ac:dyDescent="0.25">
      <c r="A6" s="82"/>
      <c r="B6" s="83"/>
      <c r="C6" s="85"/>
      <c r="D6" s="87"/>
      <c r="E6" s="89"/>
      <c r="F6" s="90"/>
      <c r="G6" s="91"/>
      <c r="H6" s="92"/>
    </row>
    <row r="7" spans="1:8" x14ac:dyDescent="0.25">
      <c r="A7" s="1">
        <v>1</v>
      </c>
      <c r="B7" s="1">
        <v>2</v>
      </c>
      <c r="C7" s="1">
        <v>3</v>
      </c>
      <c r="D7" s="2">
        <v>4</v>
      </c>
      <c r="E7" s="24">
        <v>5</v>
      </c>
      <c r="F7" s="24">
        <v>6</v>
      </c>
      <c r="G7" s="2">
        <v>7</v>
      </c>
      <c r="H7" s="1">
        <v>8</v>
      </c>
    </row>
    <row r="8" spans="1:8" ht="20.25" x14ac:dyDescent="0.25">
      <c r="A8" s="70" t="s">
        <v>4</v>
      </c>
      <c r="B8" s="71"/>
      <c r="C8" s="71"/>
      <c r="D8" s="71"/>
      <c r="E8" s="71"/>
      <c r="F8" s="71"/>
      <c r="G8" s="71"/>
      <c r="H8" s="72"/>
    </row>
    <row r="9" spans="1:8" x14ac:dyDescent="0.25">
      <c r="A9" s="36" t="s">
        <v>5</v>
      </c>
      <c r="B9" s="37"/>
      <c r="C9" s="26">
        <f t="shared" ref="C9:H9" si="0">C11+C24+C35+C41</f>
        <v>1681996</v>
      </c>
      <c r="D9" s="26">
        <f>D11+D24+D35+D41</f>
        <v>100</v>
      </c>
      <c r="E9" s="26">
        <f t="shared" si="0"/>
        <v>2503213.8999999994</v>
      </c>
      <c r="F9" s="26">
        <v>100</v>
      </c>
      <c r="G9" s="26">
        <f t="shared" si="0"/>
        <v>2313915.5999999996</v>
      </c>
      <c r="H9" s="26">
        <f t="shared" si="0"/>
        <v>100.00000000000001</v>
      </c>
    </row>
    <row r="10" spans="1:8" x14ac:dyDescent="0.25">
      <c r="A10" s="38" t="s">
        <v>6</v>
      </c>
      <c r="B10" s="39"/>
      <c r="C10" s="64"/>
      <c r="D10" s="64"/>
      <c r="E10" s="64"/>
      <c r="F10" s="64"/>
      <c r="G10" s="64"/>
      <c r="H10" s="64"/>
    </row>
    <row r="11" spans="1:8" x14ac:dyDescent="0.25">
      <c r="A11" s="40" t="s">
        <v>7</v>
      </c>
      <c r="B11" s="41">
        <v>100</v>
      </c>
      <c r="C11" s="64">
        <f>C12+C13++C14+C18+C19+C15+C16+C17+C22+C23</f>
        <v>597677.9</v>
      </c>
      <c r="D11" s="64">
        <f>D12+D13++D14+D18+D19+D15+D16+D17+D22+D23</f>
        <v>35.533847880732175</v>
      </c>
      <c r="E11" s="64">
        <f>E12+E13+E14+E18+E19+E15+E16+E17+E22+E23</f>
        <v>660690.1</v>
      </c>
      <c r="F11" s="64">
        <f>F12+F13+F14+F18+F19+F15+F16+F17+F22+F23</f>
        <v>26.393673349289095</v>
      </c>
      <c r="G11" s="64">
        <f>G12+G13+G14+G18+G19+G15+G16+G17+G22+G23</f>
        <v>660690.1</v>
      </c>
      <c r="H11" s="64">
        <f>H12+H13+H14+H18+H19+H15+H16+H17+H22+H23</f>
        <v>28.552904003931697</v>
      </c>
    </row>
    <row r="12" spans="1:8" x14ac:dyDescent="0.25">
      <c r="A12" s="42" t="s">
        <v>8</v>
      </c>
      <c r="B12" s="43">
        <v>101</v>
      </c>
      <c r="C12" s="65">
        <v>459579</v>
      </c>
      <c r="D12" s="65">
        <f>C12/$C$9*100</f>
        <v>27.323430020047613</v>
      </c>
      <c r="E12" s="65">
        <v>494068</v>
      </c>
      <c r="F12" s="65">
        <f>E12/$E$9*100</f>
        <v>19.737346456888886</v>
      </c>
      <c r="G12" s="65">
        <v>494068</v>
      </c>
      <c r="H12" s="65">
        <f>G12/$G$9*100</f>
        <v>21.352032027443009</v>
      </c>
    </row>
    <row r="13" spans="1:8" ht="30" x14ac:dyDescent="0.25">
      <c r="A13" s="42" t="s">
        <v>9</v>
      </c>
      <c r="B13" s="43">
        <v>103</v>
      </c>
      <c r="C13" s="65">
        <v>8210.9</v>
      </c>
      <c r="D13" s="65">
        <f t="shared" ref="D13:D40" si="1">C13/$C$9*100</f>
        <v>0.4881640622213132</v>
      </c>
      <c r="E13" s="65">
        <v>8210.9</v>
      </c>
      <c r="F13" s="65">
        <f t="shared" ref="F13:F40" si="2">E13/$E$9*100</f>
        <v>0.32801431791346319</v>
      </c>
      <c r="G13" s="65">
        <v>8210.9</v>
      </c>
      <c r="H13" s="65">
        <f t="shared" ref="H13:H39" si="3">G13/$G$9*100</f>
        <v>0.35484872481952245</v>
      </c>
    </row>
    <row r="14" spans="1:8" ht="45" x14ac:dyDescent="0.25">
      <c r="A14" s="42" t="s">
        <v>10</v>
      </c>
      <c r="B14" s="43">
        <v>105</v>
      </c>
      <c r="C14" s="65">
        <v>18016</v>
      </c>
      <c r="D14" s="65">
        <f t="shared" si="1"/>
        <v>1.0711083736227671</v>
      </c>
      <c r="E14" s="65">
        <v>27048</v>
      </c>
      <c r="F14" s="65">
        <f t="shared" si="2"/>
        <v>1.0805309126798954</v>
      </c>
      <c r="G14" s="65">
        <v>27048</v>
      </c>
      <c r="H14" s="65">
        <f t="shared" si="3"/>
        <v>1.1689276825827184</v>
      </c>
    </row>
    <row r="15" spans="1:8" ht="30" x14ac:dyDescent="0.25">
      <c r="A15" s="42" t="s">
        <v>11</v>
      </c>
      <c r="B15" s="43">
        <v>105</v>
      </c>
      <c r="C15" s="65">
        <v>12513</v>
      </c>
      <c r="D15" s="65">
        <f t="shared" si="1"/>
        <v>0.74393755989907229</v>
      </c>
      <c r="E15" s="65">
        <v>10806</v>
      </c>
      <c r="F15" s="65">
        <f t="shared" si="2"/>
        <v>0.43168504297615168</v>
      </c>
      <c r="G15" s="65">
        <v>10806</v>
      </c>
      <c r="H15" s="65">
        <f t="shared" si="3"/>
        <v>0.4670006114311171</v>
      </c>
    </row>
    <row r="16" spans="1:8" ht="30" x14ac:dyDescent="0.25">
      <c r="A16" s="42" t="s">
        <v>12</v>
      </c>
      <c r="B16" s="43">
        <v>105</v>
      </c>
      <c r="C16" s="65">
        <v>777</v>
      </c>
      <c r="D16" s="65">
        <f t="shared" si="1"/>
        <v>4.6195115802891325E-2</v>
      </c>
      <c r="E16" s="65">
        <v>2175</v>
      </c>
      <c r="F16" s="65">
        <f t="shared" si="2"/>
        <v>8.6888299877209876E-2</v>
      </c>
      <c r="G16" s="65">
        <v>2175</v>
      </c>
      <c r="H16" s="65">
        <f t="shared" si="3"/>
        <v>9.3996513961010525E-2</v>
      </c>
    </row>
    <row r="17" spans="1:8" ht="45" x14ac:dyDescent="0.25">
      <c r="A17" s="42" t="s">
        <v>13</v>
      </c>
      <c r="B17" s="43">
        <v>105</v>
      </c>
      <c r="C17" s="65">
        <v>615</v>
      </c>
      <c r="D17" s="65">
        <f t="shared" si="1"/>
        <v>3.6563701697269198E-2</v>
      </c>
      <c r="E17" s="65">
        <v>13585.2</v>
      </c>
      <c r="F17" s="65">
        <f t="shared" si="2"/>
        <v>0.54271031332959618</v>
      </c>
      <c r="G17" s="65">
        <v>13585.2</v>
      </c>
      <c r="H17" s="65">
        <f t="shared" si="3"/>
        <v>0.58710870871867593</v>
      </c>
    </row>
    <row r="18" spans="1:8" ht="30" x14ac:dyDescent="0.25">
      <c r="A18" s="42" t="s">
        <v>14</v>
      </c>
      <c r="B18" s="43">
        <v>106</v>
      </c>
      <c r="C18" s="65">
        <v>42613</v>
      </c>
      <c r="D18" s="65">
        <f t="shared" si="1"/>
        <v>2.5334780819930609</v>
      </c>
      <c r="E18" s="65">
        <v>42676</v>
      </c>
      <c r="F18" s="65">
        <f t="shared" si="2"/>
        <v>1.7048483151999121</v>
      </c>
      <c r="G18" s="65">
        <v>42676</v>
      </c>
      <c r="H18" s="65">
        <f t="shared" si="3"/>
        <v>1.8443196458850966</v>
      </c>
    </row>
    <row r="19" spans="1:8" x14ac:dyDescent="0.25">
      <c r="A19" s="42" t="s">
        <v>15</v>
      </c>
      <c r="B19" s="43">
        <v>106</v>
      </c>
      <c r="C19" s="65">
        <f>SUM(C20:C21)</f>
        <v>41084</v>
      </c>
      <c r="D19" s="65">
        <f t="shared" si="1"/>
        <v>2.442574179724565</v>
      </c>
      <c r="E19" s="65">
        <f>SUM(E20:E21)</f>
        <v>46693</v>
      </c>
      <c r="F19" s="65">
        <f t="shared" si="2"/>
        <v>1.8653220166283038</v>
      </c>
      <c r="G19" s="65">
        <f>SUM(G20:G21)</f>
        <v>46693</v>
      </c>
      <c r="H19" s="65">
        <f t="shared" si="3"/>
        <v>2.0179214833937769</v>
      </c>
    </row>
    <row r="20" spans="1:8" x14ac:dyDescent="0.25">
      <c r="A20" s="44" t="s">
        <v>16</v>
      </c>
      <c r="B20" s="45" t="s">
        <v>17</v>
      </c>
      <c r="C20" s="66">
        <v>23955</v>
      </c>
      <c r="D20" s="65">
        <f t="shared" si="1"/>
        <v>1.4242007709887539</v>
      </c>
      <c r="E20" s="66">
        <v>28465</v>
      </c>
      <c r="F20" s="65">
        <f t="shared" si="2"/>
        <v>1.1371381406918524</v>
      </c>
      <c r="G20" s="66">
        <v>28465</v>
      </c>
      <c r="H20" s="65">
        <f t="shared" si="3"/>
        <v>1.2301658712184664</v>
      </c>
    </row>
    <row r="21" spans="1:8" x14ac:dyDescent="0.25">
      <c r="A21" s="44" t="s">
        <v>18</v>
      </c>
      <c r="B21" s="45" t="s">
        <v>17</v>
      </c>
      <c r="C21" s="66">
        <v>17129</v>
      </c>
      <c r="D21" s="65">
        <f t="shared" si="1"/>
        <v>1.0183734087358116</v>
      </c>
      <c r="E21" s="66">
        <v>18228</v>
      </c>
      <c r="F21" s="65">
        <f t="shared" si="2"/>
        <v>0.72818387593645129</v>
      </c>
      <c r="G21" s="66">
        <v>18228</v>
      </c>
      <c r="H21" s="65">
        <f t="shared" si="3"/>
        <v>0.78775561217531032</v>
      </c>
    </row>
    <row r="22" spans="1:8" ht="45" x14ac:dyDescent="0.25">
      <c r="A22" s="42" t="s">
        <v>19</v>
      </c>
      <c r="B22" s="43" t="s">
        <v>20</v>
      </c>
      <c r="C22" s="65">
        <v>14105</v>
      </c>
      <c r="D22" s="65">
        <f t="shared" si="1"/>
        <v>0.83858701209753161</v>
      </c>
      <c r="E22" s="65">
        <v>15263</v>
      </c>
      <c r="F22" s="65">
        <f t="shared" si="2"/>
        <v>0.60973614759809391</v>
      </c>
      <c r="G22" s="65">
        <v>15263</v>
      </c>
      <c r="H22" s="65">
        <f t="shared" si="3"/>
        <v>0.65961783567213961</v>
      </c>
    </row>
    <row r="23" spans="1:8" ht="60" x14ac:dyDescent="0.25">
      <c r="A23" s="42" t="s">
        <v>21</v>
      </c>
      <c r="B23" s="43" t="s">
        <v>20</v>
      </c>
      <c r="C23" s="65">
        <v>165</v>
      </c>
      <c r="D23" s="65">
        <f t="shared" si="1"/>
        <v>9.8097736260966146E-3</v>
      </c>
      <c r="E23" s="65">
        <v>165</v>
      </c>
      <c r="F23" s="65">
        <f t="shared" si="2"/>
        <v>6.5915261975814385E-3</v>
      </c>
      <c r="G23" s="65">
        <v>165</v>
      </c>
      <c r="H23" s="65">
        <f t="shared" si="3"/>
        <v>7.1307700246283834E-3</v>
      </c>
    </row>
    <row r="24" spans="1:8" x14ac:dyDescent="0.25">
      <c r="A24" s="40" t="s">
        <v>22</v>
      </c>
      <c r="B24" s="41" t="s">
        <v>23</v>
      </c>
      <c r="C24" s="64">
        <f t="shared" ref="C24:G24" si="4">SUM(C25:C34)</f>
        <v>117634.5</v>
      </c>
      <c r="D24" s="65">
        <f t="shared" si="1"/>
        <v>6.993744337085225</v>
      </c>
      <c r="E24" s="64">
        <f t="shared" si="4"/>
        <v>327597.10000000003</v>
      </c>
      <c r="F24" s="65">
        <f t="shared" si="2"/>
        <v>13.087059799404283</v>
      </c>
      <c r="G24" s="64">
        <f t="shared" si="4"/>
        <v>138298.79999999999</v>
      </c>
      <c r="H24" s="65">
        <f t="shared" si="3"/>
        <v>5.976829924133793</v>
      </c>
    </row>
    <row r="25" spans="1:8" ht="45" x14ac:dyDescent="0.25">
      <c r="A25" s="42" t="s">
        <v>24</v>
      </c>
      <c r="B25" s="43" t="s">
        <v>25</v>
      </c>
      <c r="C25" s="65">
        <v>20441</v>
      </c>
      <c r="D25" s="65">
        <f t="shared" si="1"/>
        <v>1.2152823193396416</v>
      </c>
      <c r="E25" s="65">
        <v>27941</v>
      </c>
      <c r="F25" s="65">
        <f t="shared" si="2"/>
        <v>1.1162050514340787</v>
      </c>
      <c r="G25" s="65">
        <v>18115</v>
      </c>
      <c r="H25" s="65">
        <f t="shared" si="3"/>
        <v>0.78287211512814048</v>
      </c>
    </row>
    <row r="26" spans="1:8" ht="60" x14ac:dyDescent="0.25">
      <c r="A26" s="46" t="s">
        <v>26</v>
      </c>
      <c r="B26" s="43" t="s">
        <v>25</v>
      </c>
      <c r="C26" s="65">
        <v>42792</v>
      </c>
      <c r="D26" s="65">
        <f t="shared" si="1"/>
        <v>2.5441202000480381</v>
      </c>
      <c r="E26" s="65">
        <v>43642</v>
      </c>
      <c r="F26" s="65">
        <f t="shared" si="2"/>
        <v>1.7434387049384799</v>
      </c>
      <c r="G26" s="65">
        <v>36000</v>
      </c>
      <c r="H26" s="65">
        <f t="shared" si="3"/>
        <v>1.5558043690098293</v>
      </c>
    </row>
    <row r="27" spans="1:8" ht="60" x14ac:dyDescent="0.25">
      <c r="A27" s="46" t="s">
        <v>27</v>
      </c>
      <c r="B27" s="43" t="s">
        <v>25</v>
      </c>
      <c r="C27" s="65">
        <v>3</v>
      </c>
      <c r="D27" s="65">
        <f t="shared" si="1"/>
        <v>1.7835952047448388E-4</v>
      </c>
      <c r="E27" s="65">
        <v>3</v>
      </c>
      <c r="F27" s="65">
        <f t="shared" si="2"/>
        <v>1.1984593086511706E-4</v>
      </c>
      <c r="G27" s="65">
        <v>3</v>
      </c>
      <c r="H27" s="65">
        <f t="shared" si="3"/>
        <v>1.2965036408415243E-4</v>
      </c>
    </row>
    <row r="28" spans="1:8" ht="30" x14ac:dyDescent="0.25">
      <c r="A28" s="42" t="s">
        <v>28</v>
      </c>
      <c r="B28" s="43" t="s">
        <v>29</v>
      </c>
      <c r="C28" s="65">
        <v>583</v>
      </c>
      <c r="D28" s="65">
        <f t="shared" si="1"/>
        <v>3.4661200145541367E-2</v>
      </c>
      <c r="E28" s="65">
        <v>583</v>
      </c>
      <c r="F28" s="65">
        <f t="shared" si="2"/>
        <v>2.3290059231454417E-2</v>
      </c>
      <c r="G28" s="65">
        <v>2120</v>
      </c>
      <c r="H28" s="65">
        <f t="shared" si="3"/>
        <v>9.1619590619467714E-2</v>
      </c>
    </row>
    <row r="29" spans="1:8" ht="30" x14ac:dyDescent="0.25">
      <c r="A29" s="42" t="s">
        <v>30</v>
      </c>
      <c r="B29" s="43" t="s">
        <v>31</v>
      </c>
      <c r="C29" s="65">
        <v>282</v>
      </c>
      <c r="D29" s="65">
        <f t="shared" si="1"/>
        <v>1.6765794924601486E-2</v>
      </c>
      <c r="E29" s="65">
        <v>282</v>
      </c>
      <c r="F29" s="65">
        <f t="shared" si="2"/>
        <v>1.1265517501321005E-2</v>
      </c>
      <c r="G29" s="65">
        <v>270.8</v>
      </c>
      <c r="H29" s="65">
        <f t="shared" si="3"/>
        <v>1.1703106197996161E-2</v>
      </c>
    </row>
    <row r="30" spans="1:8" ht="30" x14ac:dyDescent="0.25">
      <c r="A30" s="42" t="s">
        <v>32</v>
      </c>
      <c r="B30" s="43" t="s">
        <v>31</v>
      </c>
      <c r="C30" s="65">
        <v>182</v>
      </c>
      <c r="D30" s="65">
        <f t="shared" si="1"/>
        <v>1.0820477575452023E-2</v>
      </c>
      <c r="E30" s="65">
        <v>49776.9</v>
      </c>
      <c r="F30" s="65">
        <f t="shared" si="2"/>
        <v>1.988519638693282</v>
      </c>
      <c r="G30" s="65">
        <v>25829.200000000001</v>
      </c>
      <c r="H30" s="65">
        <f t="shared" si="3"/>
        <v>1.1162550613341302</v>
      </c>
    </row>
    <row r="31" spans="1:8" ht="165" x14ac:dyDescent="0.25">
      <c r="A31" s="42" t="s">
        <v>33</v>
      </c>
      <c r="B31" s="43" t="s">
        <v>34</v>
      </c>
      <c r="C31" s="65">
        <v>30000</v>
      </c>
      <c r="D31" s="65">
        <f t="shared" si="1"/>
        <v>1.7835952047448387</v>
      </c>
      <c r="E31" s="65">
        <v>149949.5</v>
      </c>
      <c r="F31" s="65">
        <f t="shared" si="2"/>
        <v>5.9902791367529575</v>
      </c>
      <c r="G31" s="65">
        <v>25000</v>
      </c>
      <c r="H31" s="65">
        <f t="shared" si="3"/>
        <v>1.0804197007012704</v>
      </c>
    </row>
    <row r="32" spans="1:8" ht="60" x14ac:dyDescent="0.25">
      <c r="A32" s="42" t="s">
        <v>35</v>
      </c>
      <c r="B32" s="43" t="s">
        <v>34</v>
      </c>
      <c r="C32" s="65">
        <v>5550</v>
      </c>
      <c r="D32" s="65">
        <f t="shared" si="1"/>
        <v>0.32996511287779523</v>
      </c>
      <c r="E32" s="65">
        <v>30949.3</v>
      </c>
      <c r="F32" s="65">
        <f t="shared" si="2"/>
        <v>1.2363825560412558</v>
      </c>
      <c r="G32" s="65">
        <v>4050</v>
      </c>
      <c r="H32" s="65">
        <f t="shared" si="3"/>
        <v>0.17502799151360582</v>
      </c>
    </row>
    <row r="33" spans="1:11" ht="30" x14ac:dyDescent="0.25">
      <c r="A33" s="42" t="s">
        <v>36</v>
      </c>
      <c r="B33" s="43" t="s">
        <v>37</v>
      </c>
      <c r="C33" s="65">
        <v>7700.5</v>
      </c>
      <c r="D33" s="65">
        <f t="shared" si="1"/>
        <v>0.45781916247125437</v>
      </c>
      <c r="E33" s="65">
        <v>7746.5</v>
      </c>
      <c r="F33" s="65">
        <f t="shared" si="2"/>
        <v>0.30946216781554314</v>
      </c>
      <c r="G33" s="65">
        <v>10186.9</v>
      </c>
      <c r="H33" s="65">
        <f t="shared" si="3"/>
        <v>0.4402450979629508</v>
      </c>
    </row>
    <row r="34" spans="1:11" ht="30" x14ac:dyDescent="0.25">
      <c r="A34" s="42" t="s">
        <v>38</v>
      </c>
      <c r="B34" s="43" t="s">
        <v>39</v>
      </c>
      <c r="C34" s="65">
        <v>10101</v>
      </c>
      <c r="D34" s="65">
        <f t="shared" si="1"/>
        <v>0.60053650543758719</v>
      </c>
      <c r="E34" s="65">
        <v>16723.900000000001</v>
      </c>
      <c r="F34" s="65">
        <f t="shared" si="2"/>
        <v>0.66809712106504382</v>
      </c>
      <c r="G34" s="65">
        <v>16723.900000000001</v>
      </c>
      <c r="H34" s="65">
        <f t="shared" si="3"/>
        <v>0.72275324130231899</v>
      </c>
    </row>
    <row r="35" spans="1:11" ht="43.5" x14ac:dyDescent="0.25">
      <c r="A35" s="47" t="s">
        <v>40</v>
      </c>
      <c r="B35" s="41" t="s">
        <v>41</v>
      </c>
      <c r="C35" s="64">
        <f t="shared" ref="C35:G35" si="5">C36+C37+C38+C39</f>
        <v>966683.6</v>
      </c>
      <c r="D35" s="65">
        <f t="shared" si="1"/>
        <v>57.4724077821826</v>
      </c>
      <c r="E35" s="64">
        <f t="shared" si="5"/>
        <v>1514929.4</v>
      </c>
      <c r="F35" s="65">
        <f t="shared" si="2"/>
        <v>60.519374712644428</v>
      </c>
      <c r="G35" s="64">
        <f t="shared" si="5"/>
        <v>1514929.4</v>
      </c>
      <c r="H35" s="65">
        <f t="shared" si="3"/>
        <v>65.4703827572622</v>
      </c>
    </row>
    <row r="36" spans="1:11" x14ac:dyDescent="0.25">
      <c r="A36" s="42" t="s">
        <v>42</v>
      </c>
      <c r="B36" s="43" t="s">
        <v>43</v>
      </c>
      <c r="C36" s="65">
        <v>48392</v>
      </c>
      <c r="D36" s="65">
        <f t="shared" si="1"/>
        <v>2.8770579716004079</v>
      </c>
      <c r="E36" s="65">
        <v>57943</v>
      </c>
      <c r="F36" s="65">
        <f t="shared" si="2"/>
        <v>2.3147442573724928</v>
      </c>
      <c r="G36" s="65">
        <v>57943</v>
      </c>
      <c r="H36" s="65">
        <f t="shared" si="3"/>
        <v>2.5041103487093483</v>
      </c>
    </row>
    <row r="37" spans="1:11" x14ac:dyDescent="0.25">
      <c r="A37" s="42" t="s">
        <v>44</v>
      </c>
      <c r="B37" s="43" t="s">
        <v>43</v>
      </c>
      <c r="C37" s="65">
        <v>187581</v>
      </c>
      <c r="D37" s="65">
        <f t="shared" si="1"/>
        <v>11.152285736708054</v>
      </c>
      <c r="E37" s="65">
        <v>674747.2</v>
      </c>
      <c r="F37" s="65">
        <f t="shared" si="2"/>
        <v>26.955235427543773</v>
      </c>
      <c r="G37" s="65">
        <v>674747.2</v>
      </c>
      <c r="H37" s="65">
        <f t="shared" si="3"/>
        <v>29.160406714920807</v>
      </c>
    </row>
    <row r="38" spans="1:11" x14ac:dyDescent="0.25">
      <c r="A38" s="42" t="s">
        <v>45</v>
      </c>
      <c r="B38" s="43" t="s">
        <v>43</v>
      </c>
      <c r="C38" s="65">
        <v>730710.6</v>
      </c>
      <c r="D38" s="65">
        <f t="shared" si="1"/>
        <v>43.443064073874133</v>
      </c>
      <c r="E38" s="65">
        <v>781253.1</v>
      </c>
      <c r="F38" s="65">
        <f t="shared" si="2"/>
        <v>31.210001670252797</v>
      </c>
      <c r="G38" s="65">
        <v>781253.1</v>
      </c>
      <c r="H38" s="65">
        <f t="shared" si="3"/>
        <v>33.763249618957587</v>
      </c>
    </row>
    <row r="39" spans="1:11" x14ac:dyDescent="0.25">
      <c r="A39" s="42" t="s">
        <v>46</v>
      </c>
      <c r="B39" s="43"/>
      <c r="C39" s="65"/>
      <c r="D39" s="65">
        <f t="shared" si="1"/>
        <v>0</v>
      </c>
      <c r="E39" s="65">
        <v>986.1</v>
      </c>
      <c r="F39" s="65">
        <f t="shared" si="2"/>
        <v>3.9393357475363981E-2</v>
      </c>
      <c r="G39" s="65">
        <v>986.1</v>
      </c>
      <c r="H39" s="65">
        <f t="shared" si="3"/>
        <v>4.2616074674460908E-2</v>
      </c>
    </row>
    <row r="40" spans="1:11" ht="44.25" customHeight="1" x14ac:dyDescent="0.25">
      <c r="A40" s="48" t="s">
        <v>47</v>
      </c>
      <c r="B40" s="43"/>
      <c r="C40" s="67">
        <v>0</v>
      </c>
      <c r="D40" s="65">
        <f t="shared" si="1"/>
        <v>0</v>
      </c>
      <c r="E40" s="67">
        <v>0</v>
      </c>
      <c r="F40" s="65">
        <f t="shared" si="2"/>
        <v>0</v>
      </c>
      <c r="G40" s="67">
        <v>0</v>
      </c>
      <c r="H40" s="65">
        <v>0</v>
      </c>
    </row>
    <row r="41" spans="1:11" x14ac:dyDescent="0.25">
      <c r="A41" s="38" t="s">
        <v>48</v>
      </c>
      <c r="B41" s="43"/>
      <c r="C41" s="64">
        <v>0</v>
      </c>
      <c r="D41" s="64">
        <v>0</v>
      </c>
      <c r="E41" s="64">
        <v>-2.7</v>
      </c>
      <c r="F41" s="65">
        <v>0</v>
      </c>
      <c r="G41" s="64">
        <v>-2.7</v>
      </c>
      <c r="H41" s="64">
        <f>G41/G9*100</f>
        <v>-1.1668532767573721E-4</v>
      </c>
    </row>
    <row r="42" spans="1:11" x14ac:dyDescent="0.25">
      <c r="A42" s="49"/>
      <c r="B42" s="50"/>
      <c r="C42" s="25"/>
      <c r="D42" s="25"/>
      <c r="E42" s="25"/>
      <c r="F42" s="25"/>
      <c r="G42" s="25"/>
      <c r="H42" s="25"/>
      <c r="J42" s="61"/>
    </row>
    <row r="43" spans="1:11" ht="20.25" x14ac:dyDescent="0.25">
      <c r="A43" s="73" t="s">
        <v>49</v>
      </c>
      <c r="B43" s="74"/>
      <c r="C43" s="74"/>
      <c r="D43" s="74"/>
      <c r="E43" s="74"/>
      <c r="F43" s="74"/>
      <c r="G43" s="74"/>
      <c r="H43" s="75"/>
      <c r="J43" s="60"/>
    </row>
    <row r="44" spans="1:11" x14ac:dyDescent="0.25">
      <c r="A44" s="58" t="s">
        <v>50</v>
      </c>
      <c r="B44" s="59"/>
      <c r="C44" s="26">
        <f t="shared" ref="C44:H44" si="6">C45+C47+C49+C52+C55+C58+C61+C66+C68+C71+C74+C77+C84+C89+C92+C95+C97+C99+C98</f>
        <v>1681996</v>
      </c>
      <c r="D44" s="26">
        <f t="shared" si="6"/>
        <v>100</v>
      </c>
      <c r="E44" s="94">
        <f>E45+E47+E49+E52+E55+E58+E61+E66+E68+E71+E74+E77+E84+E89+E92+E95+E97+E99+E98</f>
        <v>2531449.2000000002</v>
      </c>
      <c r="F44" s="26">
        <f t="shared" si="6"/>
        <v>100</v>
      </c>
      <c r="G44" s="26">
        <f>G45+G47+G49+G52+G55+G58+G61+G66+G68+G71+G74+G77+G84+G89+G92+G95+G97+G99+G98</f>
        <v>2349715</v>
      </c>
      <c r="H44" s="26">
        <f t="shared" si="6"/>
        <v>100.00000000000001</v>
      </c>
      <c r="I44" s="23"/>
      <c r="J44" s="63"/>
    </row>
    <row r="45" spans="1:11" ht="51.75" x14ac:dyDescent="0.25">
      <c r="A45" s="52" t="s">
        <v>51</v>
      </c>
      <c r="B45" s="51" t="s">
        <v>52</v>
      </c>
      <c r="C45" s="53">
        <v>2464.23</v>
      </c>
      <c r="D45" s="33">
        <f>C45/$C$44*100</f>
        <v>0.1465062937129458</v>
      </c>
      <c r="E45" s="27">
        <v>8533.8700000000008</v>
      </c>
      <c r="F45" s="27">
        <f>E45/E44*100</f>
        <v>0.3371140135855778</v>
      </c>
      <c r="G45" s="27">
        <v>8533.8700000000008</v>
      </c>
      <c r="H45" s="27">
        <f>G45/$G$44*100</f>
        <v>0.36318745039292</v>
      </c>
      <c r="J45" s="11"/>
      <c r="K45" s="11"/>
    </row>
    <row r="46" spans="1:11" s="5" customFormat="1" ht="26.25" x14ac:dyDescent="0.25">
      <c r="A46" s="54" t="s">
        <v>53</v>
      </c>
      <c r="B46" s="55" t="s">
        <v>54</v>
      </c>
      <c r="C46" s="29">
        <v>2464.23</v>
      </c>
      <c r="D46" s="62">
        <f t="shared" ref="D46:D99" si="7">C46/$C$44*100</f>
        <v>0.1465062937129458</v>
      </c>
      <c r="E46" s="28">
        <v>8533.8700000000008</v>
      </c>
      <c r="F46" s="28">
        <f>E46/E44*100</f>
        <v>0.3371140135855778</v>
      </c>
      <c r="G46" s="28">
        <v>8533.8700000000008</v>
      </c>
      <c r="H46" s="28">
        <f t="shared" ref="H46:H99" si="8">G46/$G$44*100</f>
        <v>0.36318745039292</v>
      </c>
      <c r="K46" s="10"/>
    </row>
    <row r="47" spans="1:11" ht="64.5" x14ac:dyDescent="0.25">
      <c r="A47" s="52" t="s">
        <v>55</v>
      </c>
      <c r="B47" s="51" t="s">
        <v>56</v>
      </c>
      <c r="C47" s="53">
        <v>150</v>
      </c>
      <c r="D47" s="33">
        <f t="shared" si="7"/>
        <v>8.9179760237241938E-3</v>
      </c>
      <c r="E47" s="27">
        <v>150</v>
      </c>
      <c r="F47" s="27">
        <f>E47/E44*100</f>
        <v>5.9254596142004345E-3</v>
      </c>
      <c r="G47" s="27">
        <v>150</v>
      </c>
      <c r="H47" s="27">
        <f t="shared" si="8"/>
        <v>6.3837529232268599E-3</v>
      </c>
      <c r="J47" s="11"/>
      <c r="K47" s="11"/>
    </row>
    <row r="48" spans="1:11" s="5" customFormat="1" ht="26.25" x14ac:dyDescent="0.25">
      <c r="A48" s="54" t="s">
        <v>57</v>
      </c>
      <c r="B48" s="55" t="s">
        <v>58</v>
      </c>
      <c r="C48" s="29">
        <v>150</v>
      </c>
      <c r="D48" s="62">
        <f t="shared" si="7"/>
        <v>8.9179760237241938E-3</v>
      </c>
      <c r="E48" s="29">
        <v>150</v>
      </c>
      <c r="F48" s="28">
        <f>E48/E44*100</f>
        <v>5.9254596142004345E-3</v>
      </c>
      <c r="G48" s="29">
        <v>150</v>
      </c>
      <c r="H48" s="28">
        <f t="shared" si="8"/>
        <v>6.3837529232268599E-3</v>
      </c>
      <c r="K48" s="10"/>
    </row>
    <row r="49" spans="1:11" ht="39" x14ac:dyDescent="0.25">
      <c r="A49" s="52" t="s">
        <v>59</v>
      </c>
      <c r="B49" s="51" t="s">
        <v>60</v>
      </c>
      <c r="C49" s="53">
        <v>9851.2000000000007</v>
      </c>
      <c r="D49" s="33">
        <f t="shared" si="7"/>
        <v>0.58568510269941199</v>
      </c>
      <c r="E49" s="27">
        <v>9851.16</v>
      </c>
      <c r="F49" s="27">
        <f>E49/E44*100</f>
        <v>0.38915100488684501</v>
      </c>
      <c r="G49" s="27">
        <v>9841.16</v>
      </c>
      <c r="H49" s="27">
        <f t="shared" si="8"/>
        <v>0.41882355945295491</v>
      </c>
      <c r="J49" s="11"/>
      <c r="K49" s="11"/>
    </row>
    <row r="50" spans="1:11" s="5" customFormat="1" x14ac:dyDescent="0.25">
      <c r="A50" s="54" t="s">
        <v>61</v>
      </c>
      <c r="B50" s="55" t="s">
        <v>62</v>
      </c>
      <c r="C50" s="29">
        <v>9841.2000000000007</v>
      </c>
      <c r="D50" s="62">
        <f t="shared" si="7"/>
        <v>0.5850905709644969</v>
      </c>
      <c r="E50" s="28">
        <v>9841.16</v>
      </c>
      <c r="F50" s="28">
        <f>E50/E44*100</f>
        <v>0.38875597424589831</v>
      </c>
      <c r="G50" s="28">
        <v>9841.16</v>
      </c>
      <c r="H50" s="28">
        <f t="shared" si="8"/>
        <v>0.41882355945295491</v>
      </c>
      <c r="K50" s="10"/>
    </row>
    <row r="51" spans="1:11" s="5" customFormat="1" ht="39" x14ac:dyDescent="0.25">
      <c r="A51" s="54" t="s">
        <v>63</v>
      </c>
      <c r="B51" s="55" t="s">
        <v>64</v>
      </c>
      <c r="C51" s="29">
        <v>10</v>
      </c>
      <c r="D51" s="62">
        <f t="shared" si="7"/>
        <v>5.9453173491494631E-4</v>
      </c>
      <c r="E51" s="28">
        <v>10</v>
      </c>
      <c r="F51" s="28">
        <f>E51/E44*100</f>
        <v>3.9503064094669567E-4</v>
      </c>
      <c r="G51" s="28">
        <v>0</v>
      </c>
      <c r="H51" s="28">
        <f t="shared" si="8"/>
        <v>0</v>
      </c>
      <c r="K51" s="10"/>
    </row>
    <row r="52" spans="1:11" ht="78.75" customHeight="1" x14ac:dyDescent="0.25">
      <c r="A52" s="52" t="s">
        <v>65</v>
      </c>
      <c r="B52" s="51" t="s">
        <v>66</v>
      </c>
      <c r="C52" s="53">
        <v>13029</v>
      </c>
      <c r="D52" s="33">
        <f t="shared" si="7"/>
        <v>0.77461539742068353</v>
      </c>
      <c r="E52" s="27">
        <v>17017.97</v>
      </c>
      <c r="F52" s="27">
        <f>E52/E44*100</f>
        <v>0.67226195967116387</v>
      </c>
      <c r="G52" s="27">
        <v>16167.1</v>
      </c>
      <c r="H52" s="27">
        <f t="shared" si="8"/>
        <v>0.68804514590067312</v>
      </c>
      <c r="J52" s="11"/>
      <c r="K52" s="11"/>
    </row>
    <row r="53" spans="1:11" s="5" customFormat="1" ht="51.75" x14ac:dyDescent="0.25">
      <c r="A53" s="54" t="s">
        <v>67</v>
      </c>
      <c r="B53" s="55" t="s">
        <v>68</v>
      </c>
      <c r="C53" s="29">
        <v>500</v>
      </c>
      <c r="D53" s="62">
        <f t="shared" si="7"/>
        <v>2.9726586745747317E-2</v>
      </c>
      <c r="E53" s="28">
        <v>500</v>
      </c>
      <c r="F53" s="28">
        <f>E53/E44*100</f>
        <v>1.9751532047334784E-2</v>
      </c>
      <c r="G53" s="28">
        <v>500</v>
      </c>
      <c r="H53" s="28">
        <f t="shared" si="8"/>
        <v>2.12791764107562E-2</v>
      </c>
      <c r="K53" s="10"/>
    </row>
    <row r="54" spans="1:11" s="5" customFormat="1" ht="39" x14ac:dyDescent="0.25">
      <c r="A54" s="54" t="s">
        <v>69</v>
      </c>
      <c r="B54" s="55" t="s">
        <v>70</v>
      </c>
      <c r="C54" s="29">
        <v>12529</v>
      </c>
      <c r="D54" s="62">
        <f t="shared" si="7"/>
        <v>0.74488881067493617</v>
      </c>
      <c r="E54" s="28">
        <v>16517.97</v>
      </c>
      <c r="F54" s="28">
        <f>E54/E44*100</f>
        <v>0.65251042762382905</v>
      </c>
      <c r="G54" s="28">
        <v>15667.1</v>
      </c>
      <c r="H54" s="28">
        <f t="shared" si="8"/>
        <v>0.66676596948991684</v>
      </c>
      <c r="K54" s="10"/>
    </row>
    <row r="55" spans="1:11" ht="42.75" customHeight="1" x14ac:dyDescent="0.25">
      <c r="A55" s="52" t="s">
        <v>71</v>
      </c>
      <c r="B55" s="51" t="s">
        <v>72</v>
      </c>
      <c r="C55" s="29">
        <v>94413.81</v>
      </c>
      <c r="D55" s="33">
        <f t="shared" si="7"/>
        <v>5.6132006259230103</v>
      </c>
      <c r="E55" s="27">
        <v>106494.28</v>
      </c>
      <c r="F55" s="27">
        <f>E55/E44*100</f>
        <v>4.2068503685556866</v>
      </c>
      <c r="G55" s="27">
        <v>100743.61</v>
      </c>
      <c r="H55" s="27">
        <f t="shared" si="8"/>
        <v>4.2874820988928448</v>
      </c>
      <c r="J55" s="11"/>
      <c r="K55" s="11"/>
    </row>
    <row r="56" spans="1:11" s="5" customFormat="1" ht="64.5" x14ac:dyDescent="0.25">
      <c r="A56" s="54" t="s">
        <v>73</v>
      </c>
      <c r="B56" s="55" t="s">
        <v>74</v>
      </c>
      <c r="C56" s="29">
        <v>5173.63</v>
      </c>
      <c r="D56" s="62">
        <f t="shared" si="7"/>
        <v>0.30758872197080139</v>
      </c>
      <c r="E56" s="28">
        <v>12555.47</v>
      </c>
      <c r="F56" s="28">
        <f>E56/E44*100</f>
        <v>0.49597953614870083</v>
      </c>
      <c r="G56" s="28">
        <v>12054</v>
      </c>
      <c r="H56" s="28">
        <f t="shared" si="8"/>
        <v>0.51299838491051042</v>
      </c>
      <c r="I56" s="10"/>
      <c r="K56" s="10"/>
    </row>
    <row r="57" spans="1:11" s="5" customFormat="1" ht="39" x14ac:dyDescent="0.25">
      <c r="A57" s="54" t="s">
        <v>75</v>
      </c>
      <c r="B57" s="55" t="s">
        <v>76</v>
      </c>
      <c r="C57" s="29">
        <v>89240.18</v>
      </c>
      <c r="D57" s="62">
        <f t="shared" si="7"/>
        <v>5.3056119039522089</v>
      </c>
      <c r="E57" s="28">
        <v>93938.81</v>
      </c>
      <c r="F57" s="28">
        <f>E57/E44*100</f>
        <v>3.7108708324069859</v>
      </c>
      <c r="G57" s="28">
        <v>88689.61</v>
      </c>
      <c r="H57" s="28">
        <f t="shared" si="8"/>
        <v>3.7744837139823342</v>
      </c>
      <c r="K57" s="10"/>
    </row>
    <row r="58" spans="1:11" ht="39" x14ac:dyDescent="0.25">
      <c r="A58" s="52" t="s">
        <v>77</v>
      </c>
      <c r="B58" s="51" t="s">
        <v>78</v>
      </c>
      <c r="C58" s="29">
        <v>84470.59</v>
      </c>
      <c r="D58" s="33">
        <f t="shared" si="7"/>
        <v>5.0220446421989111</v>
      </c>
      <c r="E58" s="27">
        <v>109904.87</v>
      </c>
      <c r="F58" s="27">
        <f>E58/E44*100</f>
        <v>4.3415791239263255</v>
      </c>
      <c r="G58" s="27">
        <v>103310.6</v>
      </c>
      <c r="H58" s="27">
        <f t="shared" si="8"/>
        <v>4.3967289650021391</v>
      </c>
      <c r="I58" s="11"/>
      <c r="J58" s="11"/>
      <c r="K58" s="11"/>
    </row>
    <row r="59" spans="1:11" s="5" customFormat="1" ht="64.5" x14ac:dyDescent="0.25">
      <c r="A59" s="54" t="s">
        <v>79</v>
      </c>
      <c r="B59" s="55" t="s">
        <v>80</v>
      </c>
      <c r="C59" s="29">
        <v>59161.11</v>
      </c>
      <c r="D59" s="62">
        <f t="shared" si="7"/>
        <v>3.5173157367793979</v>
      </c>
      <c r="E59" s="28">
        <v>59178.47</v>
      </c>
      <c r="F59" s="28">
        <f>E59/E44*100</f>
        <v>2.3377308934344798</v>
      </c>
      <c r="G59" s="28">
        <v>55627.78</v>
      </c>
      <c r="H59" s="28">
        <f t="shared" si="8"/>
        <v>2.367426687917471</v>
      </c>
      <c r="K59" s="10"/>
    </row>
    <row r="60" spans="1:11" s="5" customFormat="1" ht="39" x14ac:dyDescent="0.25">
      <c r="A60" s="54" t="s">
        <v>81</v>
      </c>
      <c r="B60" s="55" t="s">
        <v>82</v>
      </c>
      <c r="C60" s="29">
        <v>25309.48</v>
      </c>
      <c r="D60" s="62">
        <f t="shared" si="7"/>
        <v>1.5047289054195134</v>
      </c>
      <c r="E60" s="28">
        <v>50726.400000000001</v>
      </c>
      <c r="F60" s="28">
        <f>E60/E44*100</f>
        <v>2.0038482304918461</v>
      </c>
      <c r="G60" s="28">
        <v>47682.82</v>
      </c>
      <c r="H60" s="28">
        <f t="shared" si="8"/>
        <v>2.0293022770846676</v>
      </c>
      <c r="K60" s="10"/>
    </row>
    <row r="61" spans="1:11" ht="30" customHeight="1" x14ac:dyDescent="0.25">
      <c r="A61" s="52" t="s">
        <v>83</v>
      </c>
      <c r="B61" s="51" t="s">
        <v>84</v>
      </c>
      <c r="C61" s="53">
        <v>951032.68</v>
      </c>
      <c r="D61" s="33">
        <f t="shared" si="7"/>
        <v>56.541910920121097</v>
      </c>
      <c r="E61" s="27">
        <v>1197488.01</v>
      </c>
      <c r="F61" s="27">
        <f>E61/E44*100</f>
        <v>47.30444561162831</v>
      </c>
      <c r="G61" s="27">
        <v>1046158.4</v>
      </c>
      <c r="H61" s="27">
        <f t="shared" si="8"/>
        <v>44.522778294388893</v>
      </c>
      <c r="I61" s="11"/>
      <c r="J61" s="11"/>
      <c r="K61" s="11"/>
    </row>
    <row r="62" spans="1:11" s="5" customFormat="1" ht="39" x14ac:dyDescent="0.25">
      <c r="A62" s="54" t="s">
        <v>85</v>
      </c>
      <c r="B62" s="55" t="s">
        <v>86</v>
      </c>
      <c r="C62" s="29">
        <v>876966.87</v>
      </c>
      <c r="D62" s="62">
        <f t="shared" si="7"/>
        <v>52.138463468403017</v>
      </c>
      <c r="E62" s="28">
        <v>1120216.97</v>
      </c>
      <c r="F62" s="28">
        <f>E62/E44*100</f>
        <v>44.252002765846534</v>
      </c>
      <c r="G62" s="28">
        <f>980394.02-3509.09</f>
        <v>976884.93</v>
      </c>
      <c r="H62" s="28">
        <f t="shared" si="8"/>
        <v>41.574613516958443</v>
      </c>
      <c r="I62" s="10"/>
      <c r="K62" s="10"/>
    </row>
    <row r="63" spans="1:11" s="5" customFormat="1" ht="26.25" x14ac:dyDescent="0.25">
      <c r="A63" s="54" t="s">
        <v>87</v>
      </c>
      <c r="B63" s="55" t="s">
        <v>88</v>
      </c>
      <c r="C63" s="29">
        <v>35216.410000000003</v>
      </c>
      <c r="D63" s="62">
        <f t="shared" si="7"/>
        <v>2.0937273334776068</v>
      </c>
      <c r="E63" s="28">
        <v>37045.99</v>
      </c>
      <c r="F63" s="28">
        <f>E63/E44*100</f>
        <v>1.4634301174204878</v>
      </c>
      <c r="G63" s="28">
        <v>37040</v>
      </c>
      <c r="H63" s="28">
        <f t="shared" si="8"/>
        <v>1.5763613885088192</v>
      </c>
      <c r="K63" s="10"/>
    </row>
    <row r="64" spans="1:11" s="5" customFormat="1" ht="26.25" x14ac:dyDescent="0.25">
      <c r="A64" s="54" t="s">
        <v>89</v>
      </c>
      <c r="B64" s="55" t="s">
        <v>90</v>
      </c>
      <c r="C64" s="29">
        <v>250</v>
      </c>
      <c r="D64" s="62">
        <f t="shared" si="7"/>
        <v>1.4863293372873659E-2</v>
      </c>
      <c r="E64" s="28">
        <v>370.71</v>
      </c>
      <c r="F64" s="28">
        <f>E64/E44*100</f>
        <v>1.4644180890534953E-2</v>
      </c>
      <c r="G64" s="28">
        <v>350</v>
      </c>
      <c r="H64" s="28">
        <f t="shared" si="8"/>
        <v>1.4895423487529339E-2</v>
      </c>
      <c r="K64" s="10"/>
    </row>
    <row r="65" spans="1:11" s="5" customFormat="1" ht="51.75" x14ac:dyDescent="0.25">
      <c r="A65" s="54" t="s">
        <v>91</v>
      </c>
      <c r="B65" s="55" t="s">
        <v>92</v>
      </c>
      <c r="C65" s="29">
        <v>38599.4</v>
      </c>
      <c r="D65" s="62">
        <f t="shared" si="7"/>
        <v>2.294856824867598</v>
      </c>
      <c r="E65" s="28">
        <v>39854.339999999997</v>
      </c>
      <c r="F65" s="28">
        <f>E65/E44*100</f>
        <v>1.5743685474707527</v>
      </c>
      <c r="G65" s="28">
        <v>31883.47</v>
      </c>
      <c r="H65" s="28">
        <f t="shared" si="8"/>
        <v>1.3569079654341059</v>
      </c>
      <c r="I65" s="10"/>
      <c r="K65" s="10"/>
    </row>
    <row r="66" spans="1:11" ht="38.25" x14ac:dyDescent="0.25">
      <c r="A66" s="56" t="s">
        <v>93</v>
      </c>
      <c r="B66" s="57" t="s">
        <v>94</v>
      </c>
      <c r="C66" s="53">
        <v>1490</v>
      </c>
      <c r="D66" s="33">
        <f t="shared" si="7"/>
        <v>8.8585228502327001E-2</v>
      </c>
      <c r="E66" s="27">
        <v>1490</v>
      </c>
      <c r="F66" s="27">
        <f>E66/E44*100</f>
        <v>5.8859565501057649E-2</v>
      </c>
      <c r="G66" s="27">
        <v>1490</v>
      </c>
      <c r="H66" s="27">
        <f t="shared" si="8"/>
        <v>6.3411945704053466E-2</v>
      </c>
      <c r="J66" s="9"/>
      <c r="K66" s="11"/>
    </row>
    <row r="67" spans="1:11" s="5" customFormat="1" ht="26.25" x14ac:dyDescent="0.25">
      <c r="A67" s="54" t="s">
        <v>95</v>
      </c>
      <c r="B67" s="55" t="s">
        <v>96</v>
      </c>
      <c r="C67" s="29">
        <v>1490</v>
      </c>
      <c r="D67" s="62">
        <f t="shared" si="7"/>
        <v>8.8585228502327001E-2</v>
      </c>
      <c r="E67" s="28">
        <v>1490</v>
      </c>
      <c r="F67" s="28">
        <f>E67/E44*100</f>
        <v>5.8859565501057649E-2</v>
      </c>
      <c r="G67" s="28">
        <v>1490</v>
      </c>
      <c r="H67" s="28">
        <f t="shared" si="8"/>
        <v>6.3411945704053466E-2</v>
      </c>
      <c r="K67" s="10"/>
    </row>
    <row r="68" spans="1:11" ht="51" x14ac:dyDescent="0.25">
      <c r="A68" s="56" t="s">
        <v>97</v>
      </c>
      <c r="B68" s="57" t="s">
        <v>98</v>
      </c>
      <c r="C68" s="53">
        <v>109816.13</v>
      </c>
      <c r="D68" s="33">
        <f t="shared" si="7"/>
        <v>6.5289174290545287</v>
      </c>
      <c r="E68" s="27">
        <v>267192.09000000003</v>
      </c>
      <c r="F68" s="27">
        <f>E68/E44*100</f>
        <v>10.55490625685872</v>
      </c>
      <c r="G68" s="27">
        <v>264520.2</v>
      </c>
      <c r="H68" s="27">
        <f t="shared" si="8"/>
        <v>11.257544000017024</v>
      </c>
      <c r="I68" s="11"/>
      <c r="J68" s="11"/>
      <c r="K68" s="11"/>
    </row>
    <row r="69" spans="1:11" s="5" customFormat="1" ht="39" x14ac:dyDescent="0.25">
      <c r="A69" s="54" t="s">
        <v>99</v>
      </c>
      <c r="B69" s="55" t="s">
        <v>100</v>
      </c>
      <c r="C69" s="29">
        <v>90468.13</v>
      </c>
      <c r="D69" s="62">
        <f t="shared" si="7"/>
        <v>5.3786174283410908</v>
      </c>
      <c r="E69" s="28">
        <v>249445.07</v>
      </c>
      <c r="F69" s="34">
        <f>E69/E44*100</f>
        <v>9.853844588309336</v>
      </c>
      <c r="G69" s="28">
        <v>247083.06</v>
      </c>
      <c r="H69" s="28">
        <f t="shared" si="8"/>
        <v>10.515448043698916</v>
      </c>
      <c r="I69" s="10"/>
      <c r="K69" s="10"/>
    </row>
    <row r="70" spans="1:11" s="5" customFormat="1" ht="26.25" x14ac:dyDescent="0.25">
      <c r="A70" s="54" t="s">
        <v>101</v>
      </c>
      <c r="B70" s="55" t="s">
        <v>102</v>
      </c>
      <c r="C70" s="29">
        <v>19348</v>
      </c>
      <c r="D70" s="62">
        <f t="shared" si="7"/>
        <v>1.1503000007134381</v>
      </c>
      <c r="E70" s="28">
        <v>17747.02</v>
      </c>
      <c r="F70" s="28">
        <f>E70/E44*100</f>
        <v>0.70106166854938268</v>
      </c>
      <c r="G70" s="28">
        <v>17437.14</v>
      </c>
      <c r="H70" s="28">
        <f t="shared" si="8"/>
        <v>0.74209595631810665</v>
      </c>
      <c r="K70" s="10"/>
    </row>
    <row r="71" spans="1:11" ht="51" x14ac:dyDescent="0.25">
      <c r="A71" s="56" t="s">
        <v>103</v>
      </c>
      <c r="B71" s="57" t="s">
        <v>104</v>
      </c>
      <c r="C71" s="53">
        <v>56308.2</v>
      </c>
      <c r="D71" s="33">
        <f t="shared" si="7"/>
        <v>3.3477011835937778</v>
      </c>
      <c r="E71" s="27">
        <v>233022.83</v>
      </c>
      <c r="F71" s="27">
        <f>E71/E44*100</f>
        <v>9.2051157890112894</v>
      </c>
      <c r="G71" s="27">
        <v>233022.83</v>
      </c>
      <c r="H71" s="27">
        <f t="shared" si="8"/>
        <v>9.9170678146073019</v>
      </c>
      <c r="I71" s="11"/>
      <c r="J71" s="11"/>
      <c r="K71" s="11"/>
    </row>
    <row r="72" spans="1:11" s="5" customFormat="1" ht="39" x14ac:dyDescent="0.25">
      <c r="A72" s="54" t="s">
        <v>105</v>
      </c>
      <c r="B72" s="55" t="s">
        <v>106</v>
      </c>
      <c r="C72" s="29">
        <v>56308.2</v>
      </c>
      <c r="D72" s="62">
        <f t="shared" si="7"/>
        <v>3.3477011835937778</v>
      </c>
      <c r="E72" s="28">
        <v>233022.83</v>
      </c>
      <c r="F72" s="28">
        <f>E72/E44*100</f>
        <v>9.2051157890112894</v>
      </c>
      <c r="G72" s="28">
        <v>233022.83</v>
      </c>
      <c r="H72" s="28">
        <f t="shared" si="8"/>
        <v>9.9170678146073019</v>
      </c>
      <c r="K72" s="10"/>
    </row>
    <row r="73" spans="1:11" s="5" customFormat="1" ht="39" x14ac:dyDescent="0.25">
      <c r="A73" s="54" t="s">
        <v>107</v>
      </c>
      <c r="B73" s="55" t="s">
        <v>108</v>
      </c>
      <c r="C73" s="29">
        <v>0</v>
      </c>
      <c r="D73" s="62">
        <f t="shared" si="7"/>
        <v>0</v>
      </c>
      <c r="E73" s="28">
        <v>0</v>
      </c>
      <c r="F73" s="28"/>
      <c r="G73" s="28">
        <v>0</v>
      </c>
      <c r="H73" s="28">
        <f t="shared" si="8"/>
        <v>0</v>
      </c>
      <c r="K73" s="10"/>
    </row>
    <row r="74" spans="1:11" ht="51" x14ac:dyDescent="0.25">
      <c r="A74" s="56" t="s">
        <v>109</v>
      </c>
      <c r="B74" s="57" t="s">
        <v>110</v>
      </c>
      <c r="C74" s="53">
        <v>70847.259999999995</v>
      </c>
      <c r="D74" s="33">
        <f t="shared" si="7"/>
        <v>4.2120944401770277</v>
      </c>
      <c r="E74" s="27">
        <v>76344.09</v>
      </c>
      <c r="F74" s="27">
        <f>E74/E44*100</f>
        <v>3.0158254805192217</v>
      </c>
      <c r="G74" s="27">
        <v>73290</v>
      </c>
      <c r="H74" s="27">
        <f t="shared" si="8"/>
        <v>3.1191016782886436</v>
      </c>
      <c r="I74" s="11"/>
      <c r="J74" s="11"/>
      <c r="K74" s="11"/>
    </row>
    <row r="75" spans="1:11" s="5" customFormat="1" ht="39" x14ac:dyDescent="0.25">
      <c r="A75" s="54" t="s">
        <v>111</v>
      </c>
      <c r="B75" s="55" t="s">
        <v>112</v>
      </c>
      <c r="C75" s="29">
        <v>23351.26</v>
      </c>
      <c r="D75" s="62">
        <f t="shared" si="7"/>
        <v>1.3883065120249987</v>
      </c>
      <c r="E75" s="28">
        <v>24420.97</v>
      </c>
      <c r="F75" s="28">
        <f>E75/E44*100</f>
        <v>0.96470314316400263</v>
      </c>
      <c r="G75" s="28">
        <v>23444.13</v>
      </c>
      <c r="H75" s="28">
        <f t="shared" si="8"/>
        <v>0.99774355613340349</v>
      </c>
      <c r="K75" s="10"/>
    </row>
    <row r="76" spans="1:11" s="5" customFormat="1" ht="55.5" customHeight="1" x14ac:dyDescent="0.25">
      <c r="A76" s="54" t="s">
        <v>113</v>
      </c>
      <c r="B76" s="55" t="s">
        <v>114</v>
      </c>
      <c r="C76" s="29">
        <v>47496</v>
      </c>
      <c r="D76" s="62">
        <f t="shared" si="7"/>
        <v>2.8237879281520288</v>
      </c>
      <c r="E76" s="28">
        <v>51923.12</v>
      </c>
      <c r="F76" s="28">
        <f>E76/E44*100</f>
        <v>2.0511223373552192</v>
      </c>
      <c r="G76" s="28">
        <v>49845.87</v>
      </c>
      <c r="H76" s="28">
        <f t="shared" si="8"/>
        <v>2.1213581221552404</v>
      </c>
      <c r="K76" s="10"/>
    </row>
    <row r="77" spans="1:11" ht="51" x14ac:dyDescent="0.25">
      <c r="A77" s="56" t="s">
        <v>115</v>
      </c>
      <c r="B77" s="57" t="s">
        <v>116</v>
      </c>
      <c r="C77" s="53">
        <v>25125.95</v>
      </c>
      <c r="D77" s="33">
        <f t="shared" si="7"/>
        <v>1.4938174644886195</v>
      </c>
      <c r="E77" s="27">
        <v>90802.52</v>
      </c>
      <c r="F77" s="27">
        <f>E77/E44*100</f>
        <v>3.586977767517515</v>
      </c>
      <c r="G77" s="27">
        <v>89894.5</v>
      </c>
      <c r="H77" s="27">
        <f t="shared" si="8"/>
        <v>3.8257618477134465</v>
      </c>
      <c r="I77" s="11"/>
      <c r="J77" s="11"/>
      <c r="K77" s="11"/>
    </row>
    <row r="78" spans="1:11" s="5" customFormat="1" ht="51.75" x14ac:dyDescent="0.25">
      <c r="A78" s="54" t="s">
        <v>117</v>
      </c>
      <c r="B78" s="55" t="s">
        <v>118</v>
      </c>
      <c r="C78" s="29">
        <v>130</v>
      </c>
      <c r="D78" s="62">
        <f t="shared" si="7"/>
        <v>7.7289125538943021E-3</v>
      </c>
      <c r="E78" s="28">
        <v>6993.66</v>
      </c>
      <c r="F78" s="28">
        <f>E78/E44*100</f>
        <v>0.27627099923632675</v>
      </c>
      <c r="G78" s="28">
        <v>6055.64</v>
      </c>
      <c r="H78" s="28">
        <f t="shared" si="8"/>
        <v>0.25771806368006334</v>
      </c>
      <c r="I78" s="10"/>
      <c r="J78" s="10"/>
      <c r="K78" s="10"/>
    </row>
    <row r="79" spans="1:11" s="5" customFormat="1" ht="90.75" customHeight="1" x14ac:dyDescent="0.25">
      <c r="A79" s="54" t="s">
        <v>119</v>
      </c>
      <c r="B79" s="55" t="s">
        <v>120</v>
      </c>
      <c r="C79" s="29">
        <v>0</v>
      </c>
      <c r="D79" s="62">
        <f t="shared" si="7"/>
        <v>0</v>
      </c>
      <c r="E79" s="28">
        <v>2996.66</v>
      </c>
      <c r="F79" s="28">
        <f>E79/E44*100</f>
        <v>0.11837725204993249</v>
      </c>
      <c r="G79" s="28">
        <v>2996.66</v>
      </c>
      <c r="H79" s="28">
        <f t="shared" si="8"/>
        <v>0.12753291356611332</v>
      </c>
      <c r="K79" s="10"/>
    </row>
    <row r="80" spans="1:11" s="5" customFormat="1" ht="27" customHeight="1" x14ac:dyDescent="0.25">
      <c r="A80" s="54" t="s">
        <v>121</v>
      </c>
      <c r="B80" s="55" t="s">
        <v>122</v>
      </c>
      <c r="C80" s="29">
        <v>2899.45</v>
      </c>
      <c r="D80" s="62">
        <f t="shared" si="7"/>
        <v>0.17238150387991408</v>
      </c>
      <c r="E80" s="28">
        <v>2355.0700000000002</v>
      </c>
      <c r="F80" s="28">
        <f>E80/E44*100</f>
        <v>9.3032481157433455E-2</v>
      </c>
      <c r="G80" s="28">
        <v>2355.0700000000002</v>
      </c>
      <c r="H80" s="28">
        <f t="shared" si="8"/>
        <v>0.1002278999793592</v>
      </c>
      <c r="K80" s="10"/>
    </row>
    <row r="81" spans="1:11" s="5" customFormat="1" ht="62.25" customHeight="1" x14ac:dyDescent="0.25">
      <c r="A81" s="54" t="s">
        <v>123</v>
      </c>
      <c r="B81" s="55" t="s">
        <v>124</v>
      </c>
      <c r="C81" s="29">
        <v>22096.5</v>
      </c>
      <c r="D81" s="62">
        <f t="shared" si="7"/>
        <v>1.313707048054811</v>
      </c>
      <c r="E81" s="28">
        <v>78487.13</v>
      </c>
      <c r="F81" s="28">
        <f>E81/E44*100</f>
        <v>3.1004821269966629</v>
      </c>
      <c r="G81" s="28">
        <v>78487.13</v>
      </c>
      <c r="H81" s="28">
        <f t="shared" si="8"/>
        <v>3.3402829704879102</v>
      </c>
      <c r="K81" s="10"/>
    </row>
    <row r="82" spans="1:11" s="5" customFormat="1" ht="51.75" x14ac:dyDescent="0.25">
      <c r="A82" s="54" t="s">
        <v>125</v>
      </c>
      <c r="B82" s="55" t="s">
        <v>126</v>
      </c>
      <c r="C82" s="29">
        <v>0</v>
      </c>
      <c r="D82" s="62">
        <f t="shared" si="7"/>
        <v>0</v>
      </c>
      <c r="E82" s="28">
        <v>0</v>
      </c>
      <c r="F82" s="28">
        <f>E82/E45*100</f>
        <v>0</v>
      </c>
      <c r="G82" s="28">
        <v>0</v>
      </c>
      <c r="H82" s="28">
        <f t="shared" si="8"/>
        <v>0</v>
      </c>
      <c r="K82" s="10"/>
    </row>
    <row r="83" spans="1:11" s="5" customFormat="1" ht="26.25" x14ac:dyDescent="0.25">
      <c r="A83" s="54" t="s">
        <v>168</v>
      </c>
      <c r="B83" s="55" t="s">
        <v>169</v>
      </c>
      <c r="C83" s="29">
        <v>0</v>
      </c>
      <c r="D83" s="62">
        <f t="shared" si="7"/>
        <v>0</v>
      </c>
      <c r="E83" s="29">
        <v>0</v>
      </c>
      <c r="F83" s="28">
        <f>E83/E44*100</f>
        <v>0</v>
      </c>
      <c r="G83" s="28">
        <v>0</v>
      </c>
      <c r="H83" s="28">
        <f t="shared" si="8"/>
        <v>0</v>
      </c>
      <c r="I83" s="10"/>
      <c r="K83" s="10"/>
    </row>
    <row r="84" spans="1:11" ht="76.5" x14ac:dyDescent="0.25">
      <c r="A84" s="56" t="s">
        <v>127</v>
      </c>
      <c r="B84" s="57" t="s">
        <v>128</v>
      </c>
      <c r="C84" s="53">
        <v>77049.27</v>
      </c>
      <c r="D84" s="33">
        <f t="shared" si="7"/>
        <v>4.5808236167030127</v>
      </c>
      <c r="E84" s="27">
        <v>216409.39</v>
      </c>
      <c r="F84" s="27">
        <f>E84/E44*100</f>
        <v>8.5488340038583441</v>
      </c>
      <c r="G84" s="27">
        <v>212081</v>
      </c>
      <c r="H84" s="27">
        <f t="shared" si="8"/>
        <v>9.0258180247391717</v>
      </c>
      <c r="I84" s="11"/>
      <c r="J84" s="11"/>
      <c r="K84" s="11"/>
    </row>
    <row r="85" spans="1:11" s="5" customFormat="1" ht="39" x14ac:dyDescent="0.25">
      <c r="A85" s="54" t="s">
        <v>129</v>
      </c>
      <c r="B85" s="55" t="s">
        <v>130</v>
      </c>
      <c r="C85" s="29">
        <v>56250</v>
      </c>
      <c r="D85" s="62">
        <f t="shared" si="7"/>
        <v>3.3442410088965731</v>
      </c>
      <c r="E85" s="28">
        <v>190083.09</v>
      </c>
      <c r="F85" s="28">
        <f>E85/E44*100</f>
        <v>7.5088644875828434</v>
      </c>
      <c r="G85" s="28">
        <v>186281.43</v>
      </c>
      <c r="H85" s="28">
        <f t="shared" si="8"/>
        <v>7.9278308220358635</v>
      </c>
      <c r="I85" s="10"/>
      <c r="K85" s="10"/>
    </row>
    <row r="86" spans="1:11" s="5" customFormat="1" ht="39" x14ac:dyDescent="0.25">
      <c r="A86" s="54" t="s">
        <v>131</v>
      </c>
      <c r="B86" s="55" t="s">
        <v>132</v>
      </c>
      <c r="C86" s="29">
        <v>4948.7700000000004</v>
      </c>
      <c r="D86" s="62">
        <f t="shared" si="7"/>
        <v>0.29422008137950389</v>
      </c>
      <c r="E86" s="28">
        <v>5919.06</v>
      </c>
      <c r="F86" s="28">
        <f>E86/E44*100</f>
        <v>0.23382100656019486</v>
      </c>
      <c r="G86" s="28">
        <v>5800.47</v>
      </c>
      <c r="H86" s="28">
        <f t="shared" si="8"/>
        <v>0.24685844879059801</v>
      </c>
      <c r="K86" s="10"/>
    </row>
    <row r="87" spans="1:11" s="5" customFormat="1" ht="64.5" x14ac:dyDescent="0.25">
      <c r="A87" s="54" t="s">
        <v>133</v>
      </c>
      <c r="B87" s="55" t="s">
        <v>134</v>
      </c>
      <c r="C87" s="29">
        <v>15091</v>
      </c>
      <c r="D87" s="62">
        <f t="shared" si="7"/>
        <v>0.8972078411601454</v>
      </c>
      <c r="E87" s="28">
        <v>16692.04</v>
      </c>
      <c r="F87" s="28">
        <f>E87/E44*100</f>
        <v>0.65938672599078818</v>
      </c>
      <c r="G87" s="28">
        <v>16358.2</v>
      </c>
      <c r="H87" s="28">
        <f t="shared" si="8"/>
        <v>0.69617804712486409</v>
      </c>
      <c r="K87" s="10"/>
    </row>
    <row r="88" spans="1:11" s="5" customFormat="1" ht="64.5" x14ac:dyDescent="0.25">
      <c r="A88" s="54" t="s">
        <v>135</v>
      </c>
      <c r="B88" s="55" t="s">
        <v>136</v>
      </c>
      <c r="C88" s="29">
        <v>759.5</v>
      </c>
      <c r="D88" s="62">
        <f t="shared" si="7"/>
        <v>4.5154685266790173E-2</v>
      </c>
      <c r="E88" s="28">
        <v>3715.2</v>
      </c>
      <c r="F88" s="28">
        <f>E88/E44*100</f>
        <v>0.14676178372451637</v>
      </c>
      <c r="G88" s="28">
        <v>3640.9</v>
      </c>
      <c r="H88" s="28">
        <f t="shared" si="8"/>
        <v>0.15495070678784451</v>
      </c>
      <c r="K88" s="10"/>
    </row>
    <row r="89" spans="1:11" ht="63.75" x14ac:dyDescent="0.25">
      <c r="A89" s="56" t="s">
        <v>137</v>
      </c>
      <c r="B89" s="57" t="s">
        <v>138</v>
      </c>
      <c r="C89" s="53">
        <v>30544.42</v>
      </c>
      <c r="D89" s="33">
        <f t="shared" si="7"/>
        <v>1.8159627014570783</v>
      </c>
      <c r="E89" s="27">
        <v>31626.12</v>
      </c>
      <c r="F89" s="27">
        <f>E89/E44*100</f>
        <v>1.2493286454257111</v>
      </c>
      <c r="G89" s="27">
        <v>30993.599999999999</v>
      </c>
      <c r="H89" s="27">
        <f t="shared" si="8"/>
        <v>1.3190365640088266</v>
      </c>
      <c r="I89" s="9"/>
      <c r="J89" s="11"/>
      <c r="K89" s="11"/>
    </row>
    <row r="90" spans="1:11" s="5" customFormat="1" ht="26.25" x14ac:dyDescent="0.25">
      <c r="A90" s="54" t="s">
        <v>139</v>
      </c>
      <c r="B90" s="55" t="s">
        <v>140</v>
      </c>
      <c r="C90" s="29">
        <v>18141.689999999999</v>
      </c>
      <c r="D90" s="62">
        <f t="shared" si="7"/>
        <v>1.0785810429989131</v>
      </c>
      <c r="E90" s="28">
        <v>19223.39</v>
      </c>
      <c r="F90" s="28">
        <f>E90/E44*100</f>
        <v>0.75938280728682994</v>
      </c>
      <c r="G90" s="28">
        <v>18590.87</v>
      </c>
      <c r="H90" s="28">
        <f t="shared" si="8"/>
        <v>0.79119680471887011</v>
      </c>
      <c r="K90" s="10"/>
    </row>
    <row r="91" spans="1:11" s="5" customFormat="1" ht="26.25" x14ac:dyDescent="0.25">
      <c r="A91" s="54" t="s">
        <v>141</v>
      </c>
      <c r="B91" s="55" t="s">
        <v>142</v>
      </c>
      <c r="C91" s="29">
        <v>12402.73</v>
      </c>
      <c r="D91" s="62">
        <f t="shared" si="7"/>
        <v>0.73738165845816517</v>
      </c>
      <c r="E91" s="28">
        <v>12402.73</v>
      </c>
      <c r="F91" s="28">
        <f>E91/E44*100</f>
        <v>0.48994583813888098</v>
      </c>
      <c r="G91" s="28">
        <v>12402.73</v>
      </c>
      <c r="H91" s="28">
        <f t="shared" si="8"/>
        <v>0.52783975928995641</v>
      </c>
      <c r="I91" s="10"/>
      <c r="J91" s="10"/>
      <c r="K91" s="10"/>
    </row>
    <row r="92" spans="1:11" ht="63.75" x14ac:dyDescent="0.25">
      <c r="A92" s="56" t="s">
        <v>143</v>
      </c>
      <c r="B92" s="57" t="s">
        <v>144</v>
      </c>
      <c r="C92" s="53">
        <v>25202</v>
      </c>
      <c r="D92" s="33">
        <f t="shared" si="7"/>
        <v>1.4983388783326477</v>
      </c>
      <c r="E92" s="27">
        <v>28267.91</v>
      </c>
      <c r="F92" s="27">
        <f>E92/E44*100</f>
        <v>1.1166690605523508</v>
      </c>
      <c r="G92" s="27">
        <v>27985.24</v>
      </c>
      <c r="H92" s="27">
        <f t="shared" si="8"/>
        <v>1.1910057177147015</v>
      </c>
      <c r="I92" s="9"/>
      <c r="J92" s="11"/>
      <c r="K92" s="11"/>
    </row>
    <row r="93" spans="1:11" s="5" customFormat="1" ht="64.5" x14ac:dyDescent="0.25">
      <c r="A93" s="54" t="s">
        <v>145</v>
      </c>
      <c r="B93" s="55" t="s">
        <v>146</v>
      </c>
      <c r="C93" s="29">
        <v>6676.2</v>
      </c>
      <c r="D93" s="62">
        <f t="shared" si="7"/>
        <v>0.39692127686391643</v>
      </c>
      <c r="E93" s="28">
        <v>9176.2000000000007</v>
      </c>
      <c r="F93" s="28">
        <f>E93/E44*100</f>
        <v>0.3624880167455069</v>
      </c>
      <c r="G93" s="28">
        <v>9084.4500000000007</v>
      </c>
      <c r="H93" s="28">
        <f t="shared" si="8"/>
        <v>0.38661922828938833</v>
      </c>
      <c r="K93" s="10"/>
    </row>
    <row r="94" spans="1:11" s="5" customFormat="1" ht="64.5" x14ac:dyDescent="0.25">
      <c r="A94" s="54" t="s">
        <v>147</v>
      </c>
      <c r="B94" s="55" t="s">
        <v>148</v>
      </c>
      <c r="C94" s="29">
        <v>18525.8</v>
      </c>
      <c r="D94" s="62">
        <f t="shared" si="7"/>
        <v>1.1014176014687311</v>
      </c>
      <c r="E94" s="28">
        <v>19091.71</v>
      </c>
      <c r="F94" s="28">
        <f>E94/E44*100</f>
        <v>0.75418104380684392</v>
      </c>
      <c r="G94" s="28">
        <v>18900.79</v>
      </c>
      <c r="H94" s="28">
        <f t="shared" si="8"/>
        <v>0.80438648942531332</v>
      </c>
      <c r="K94" s="10"/>
    </row>
    <row r="95" spans="1:11" ht="63.75" x14ac:dyDescent="0.25">
      <c r="A95" s="56" t="s">
        <v>149</v>
      </c>
      <c r="B95" s="57" t="s">
        <v>150</v>
      </c>
      <c r="C95" s="53">
        <v>245.67</v>
      </c>
      <c r="D95" s="33">
        <f t="shared" si="7"/>
        <v>1.4605861131655485E-2</v>
      </c>
      <c r="E95" s="27">
        <v>245.67</v>
      </c>
      <c r="F95" s="27">
        <f>E95/E44*100</f>
        <v>9.7047177561374702E-3</v>
      </c>
      <c r="G95" s="27">
        <v>245.67</v>
      </c>
      <c r="H95" s="27">
        <f t="shared" si="8"/>
        <v>1.0455310537660949E-2</v>
      </c>
      <c r="J95" s="11"/>
      <c r="K95" s="11"/>
    </row>
    <row r="96" spans="1:11" s="5" customFormat="1" ht="51.75" x14ac:dyDescent="0.25">
      <c r="A96" s="54" t="s">
        <v>151</v>
      </c>
      <c r="B96" s="55" t="s">
        <v>152</v>
      </c>
      <c r="C96" s="29">
        <v>245.67</v>
      </c>
      <c r="D96" s="62">
        <f t="shared" si="7"/>
        <v>1.4605861131655485E-2</v>
      </c>
      <c r="E96" s="28">
        <v>245.67</v>
      </c>
      <c r="F96" s="28">
        <f>E96/E44*100</f>
        <v>9.7047177561374702E-3</v>
      </c>
      <c r="G96" s="28">
        <v>245.67</v>
      </c>
      <c r="H96" s="28">
        <f t="shared" si="8"/>
        <v>1.0455310537660949E-2</v>
      </c>
      <c r="K96" s="11"/>
    </row>
    <row r="97" spans="1:11" ht="38.25" x14ac:dyDescent="0.25">
      <c r="A97" s="56" t="s">
        <v>153</v>
      </c>
      <c r="B97" s="57" t="s">
        <v>154</v>
      </c>
      <c r="C97" s="53">
        <v>38935.300000000003</v>
      </c>
      <c r="D97" s="33">
        <f t="shared" si="7"/>
        <v>2.3148271458433909</v>
      </c>
      <c r="E97" s="27">
        <v>37358.42</v>
      </c>
      <c r="F97" s="27">
        <f>E97/E44*100</f>
        <v>1.4757720597355852</v>
      </c>
      <c r="G97" s="27">
        <v>37358.42</v>
      </c>
      <c r="H97" s="27">
        <f t="shared" si="8"/>
        <v>1.5899128192142449</v>
      </c>
      <c r="J97" s="11"/>
      <c r="K97" s="11"/>
    </row>
    <row r="98" spans="1:11" ht="51" x14ac:dyDescent="0.25">
      <c r="A98" s="56" t="s">
        <v>166</v>
      </c>
      <c r="B98" s="57" t="s">
        <v>167</v>
      </c>
      <c r="C98" s="53">
        <v>700</v>
      </c>
      <c r="D98" s="33">
        <f t="shared" si="7"/>
        <v>4.161722144404624E-2</v>
      </c>
      <c r="E98" s="27">
        <v>700</v>
      </c>
      <c r="F98" s="27">
        <f>E98/E44*100</f>
        <v>2.7652144866268699E-2</v>
      </c>
      <c r="G98" s="27">
        <v>700</v>
      </c>
      <c r="H98" s="27">
        <f t="shared" si="8"/>
        <v>2.9790846975058679E-2</v>
      </c>
      <c r="J98" s="11"/>
      <c r="K98" s="11"/>
    </row>
    <row r="99" spans="1:11" x14ac:dyDescent="0.25">
      <c r="A99" s="56" t="s">
        <v>155</v>
      </c>
      <c r="B99" s="57" t="s">
        <v>156</v>
      </c>
      <c r="C99" s="53">
        <v>90320.29</v>
      </c>
      <c r="D99" s="33">
        <f t="shared" si="7"/>
        <v>5.3698278711721077</v>
      </c>
      <c r="E99" s="27">
        <v>98550</v>
      </c>
      <c r="F99" s="27">
        <f>E99/E44*100</f>
        <v>3.8930269665296855</v>
      </c>
      <c r="G99" s="27">
        <v>93228.800000000003</v>
      </c>
      <c r="H99" s="27">
        <f t="shared" si="8"/>
        <v>3.9676641635262149</v>
      </c>
      <c r="I99" s="9"/>
      <c r="J99" s="11"/>
      <c r="K99" s="11"/>
    </row>
    <row r="100" spans="1:11" ht="20.25" x14ac:dyDescent="0.3">
      <c r="A100" s="76" t="s">
        <v>157</v>
      </c>
      <c r="B100" s="77"/>
      <c r="C100" s="77"/>
      <c r="D100" s="77"/>
      <c r="E100" s="77"/>
      <c r="F100" s="77"/>
      <c r="G100" s="77"/>
      <c r="H100" s="78"/>
    </row>
    <row r="101" spans="1:11" x14ac:dyDescent="0.25">
      <c r="A101" s="3" t="s">
        <v>158</v>
      </c>
      <c r="B101" s="3" t="s">
        <v>159</v>
      </c>
      <c r="C101" s="12">
        <f>C102+C105+C108</f>
        <v>0</v>
      </c>
      <c r="D101" s="13"/>
      <c r="E101" s="30">
        <f t="shared" ref="E101:G101" si="9">E102+E105+E108</f>
        <v>28235.3</v>
      </c>
      <c r="F101" s="30"/>
      <c r="G101" s="12">
        <f t="shared" si="9"/>
        <v>35799.4</v>
      </c>
      <c r="H101" s="6"/>
    </row>
    <row r="102" spans="1:11" ht="25.5" x14ac:dyDescent="0.25">
      <c r="A102" s="18" t="s">
        <v>170</v>
      </c>
      <c r="B102" s="4" t="s">
        <v>173</v>
      </c>
      <c r="C102" s="14">
        <f>C103+C104</f>
        <v>0</v>
      </c>
      <c r="D102" s="13"/>
      <c r="E102" s="19">
        <f t="shared" ref="E102:G102" si="10">E103+E104</f>
        <v>0</v>
      </c>
      <c r="F102" s="35"/>
      <c r="G102" s="14">
        <f t="shared" si="10"/>
        <v>0</v>
      </c>
      <c r="H102" s="7"/>
    </row>
    <row r="103" spans="1:11" x14ac:dyDescent="0.25">
      <c r="A103" s="18" t="s">
        <v>171</v>
      </c>
      <c r="B103" s="4" t="s">
        <v>173</v>
      </c>
      <c r="C103" s="14">
        <v>0</v>
      </c>
      <c r="D103" s="13"/>
      <c r="E103" s="19">
        <v>0</v>
      </c>
      <c r="F103" s="19"/>
      <c r="G103" s="19">
        <v>0</v>
      </c>
      <c r="H103" s="7"/>
    </row>
    <row r="104" spans="1:11" x14ac:dyDescent="0.25">
      <c r="A104" s="18" t="s">
        <v>172</v>
      </c>
      <c r="B104" s="4" t="s">
        <v>173</v>
      </c>
      <c r="C104" s="14">
        <v>0</v>
      </c>
      <c r="D104" s="13"/>
      <c r="E104" s="19">
        <v>0</v>
      </c>
      <c r="F104" s="19"/>
      <c r="G104" s="19">
        <v>0</v>
      </c>
      <c r="H104" s="7"/>
    </row>
    <row r="105" spans="1:11" ht="25.5" x14ac:dyDescent="0.25">
      <c r="A105" s="18" t="s">
        <v>160</v>
      </c>
      <c r="B105" s="20" t="s">
        <v>161</v>
      </c>
      <c r="C105" s="14">
        <f>C106+C107</f>
        <v>0</v>
      </c>
      <c r="D105" s="13"/>
      <c r="E105" s="22">
        <f>E106+E107</f>
        <v>0</v>
      </c>
      <c r="F105" s="19"/>
      <c r="G105" s="22">
        <f>G106+G107</f>
        <v>-299</v>
      </c>
      <c r="H105" s="7"/>
      <c r="I105" s="23"/>
    </row>
    <row r="106" spans="1:11" ht="25.5" x14ac:dyDescent="0.25">
      <c r="A106" s="18" t="s">
        <v>162</v>
      </c>
      <c r="B106" s="20" t="s">
        <v>161</v>
      </c>
      <c r="C106" s="21">
        <v>130000</v>
      </c>
      <c r="D106" s="13"/>
      <c r="E106" s="22">
        <v>130000</v>
      </c>
      <c r="F106" s="19"/>
      <c r="G106" s="21">
        <v>127000</v>
      </c>
      <c r="H106" s="6"/>
    </row>
    <row r="107" spans="1:11" ht="25.5" x14ac:dyDescent="0.25">
      <c r="A107" s="18" t="s">
        <v>163</v>
      </c>
      <c r="B107" s="20" t="s">
        <v>161</v>
      </c>
      <c r="C107" s="21">
        <v>-130000</v>
      </c>
      <c r="D107" s="13"/>
      <c r="E107" s="22">
        <v>-130000</v>
      </c>
      <c r="F107" s="19"/>
      <c r="G107" s="21">
        <v>-127299</v>
      </c>
      <c r="H107" s="6"/>
    </row>
    <row r="108" spans="1:11" ht="25.5" x14ac:dyDescent="0.25">
      <c r="A108" s="18" t="s">
        <v>164</v>
      </c>
      <c r="B108" s="20" t="s">
        <v>165</v>
      </c>
      <c r="C108" s="14">
        <v>0</v>
      </c>
      <c r="D108" s="13"/>
      <c r="E108" s="19">
        <v>28235.3</v>
      </c>
      <c r="F108" s="19"/>
      <c r="G108" s="19">
        <v>36098.400000000001</v>
      </c>
      <c r="H108" s="6"/>
    </row>
    <row r="110" spans="1:11" x14ac:dyDescent="0.25">
      <c r="C110" s="16"/>
      <c r="D110" s="31"/>
      <c r="E110" s="16"/>
      <c r="F110" s="16"/>
      <c r="G110" s="16"/>
      <c r="H110" s="15"/>
    </row>
    <row r="111" spans="1:11" x14ac:dyDescent="0.25">
      <c r="E111" s="69"/>
      <c r="G111" s="17"/>
    </row>
    <row r="113" spans="5:5" x14ac:dyDescent="0.25">
      <c r="E113" s="93"/>
    </row>
    <row r="114" spans="5:5" x14ac:dyDescent="0.25">
      <c r="E114" s="68"/>
    </row>
  </sheetData>
  <mergeCells count="13">
    <mergeCell ref="A8:H8"/>
    <mergeCell ref="A43:H43"/>
    <mergeCell ref="A100:H100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ageMargins left="0.78740157480314965" right="0.78740157480314965" top="0.78740157480314965" bottom="0.78740157480314965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2021-10-28T02:29:07Z</cp:lastPrinted>
  <dcterms:created xsi:type="dcterms:W3CDTF">2019-11-07T06:21:53Z</dcterms:created>
  <dcterms:modified xsi:type="dcterms:W3CDTF">2021-11-22T23:38:48Z</dcterms:modified>
</cp:coreProperties>
</file>