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60" windowWidth="17520" windowHeight="11160" activeTab="0"/>
  </bookViews>
  <sheets>
    <sheet name="2024-2026" sheetId="1" r:id="rId1"/>
  </sheets>
  <definedNames/>
  <calcPr fullCalcOnLoad="1"/>
</workbook>
</file>

<file path=xl/sharedStrings.xml><?xml version="1.0" encoding="utf-8"?>
<sst xmlns="http://schemas.openxmlformats.org/spreadsheetml/2006/main" count="55" uniqueCount="40">
  <si>
    <t>№ п/п</t>
  </si>
  <si>
    <t>Формы долговых обязательств</t>
  </si>
  <si>
    <t>1.</t>
  </si>
  <si>
    <t>3.</t>
  </si>
  <si>
    <t>Бюджетные  кредиты, привлеченные в  бюджет  муниципального  образования от  других  бюджетов  бюджетной  системы Российской  Федерации,всего</t>
  </si>
  <si>
    <t>4.</t>
  </si>
  <si>
    <t>Муниципальные  гарантии,всего</t>
  </si>
  <si>
    <t>Итого:</t>
  </si>
  <si>
    <t xml:space="preserve">Привлечение кредитов   </t>
  </si>
  <si>
    <t>Погашение кредитов</t>
  </si>
  <si>
    <t xml:space="preserve">       (руб.)</t>
  </si>
  <si>
    <t>Наименование  показателей</t>
  </si>
  <si>
    <t xml:space="preserve">Верхний предел муниципального долга </t>
  </si>
  <si>
    <t>Наименование  показателя</t>
  </si>
  <si>
    <t>Ограничения по муниципальному долгу (не более)</t>
  </si>
  <si>
    <t>Кредиты,  кредитных  организаций, всего</t>
  </si>
  <si>
    <t>Сведения об объемах муниципального долга по состоянию на начало и конец отчетного финансового года</t>
  </si>
  <si>
    <t>по состоянию на 1 января года, следующего за очередным  финансовым годом (очередным финансовым годом и каждым годом планового периода), в том числе по муниципальным гарантиям</t>
  </si>
  <si>
    <t>Сведения о соблюдении в отчетном финансовом году ограничений по объему муниципального долга  ( ст.107, ст. 111 БК РФ)</t>
  </si>
  <si>
    <t>2023 год</t>
  </si>
  <si>
    <t>Остаток долга на 01.01.2024</t>
  </si>
  <si>
    <t>2.</t>
  </si>
  <si>
    <t>2024 год</t>
  </si>
  <si>
    <t xml:space="preserve"> не более 15 %</t>
  </si>
  <si>
    <t>Объем расходов на обслуживание муниципального долга в очередном финансовом году и плановом периоде, утвержденный решением о местном бюджете, по данным отчета об исполнении местного бюджета за отчетный финансовый год не должен превышать 15 процентов объема расходов местного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 (ст.111 БК РФ)</t>
  </si>
  <si>
    <t>2025 год</t>
  </si>
  <si>
    <t>Остаток долга на 01.01.2025</t>
  </si>
  <si>
    <t>Остаток долга на 01.01.2026</t>
  </si>
  <si>
    <t xml:space="preserve">в том числе верхний предел долга по муниципальным гарантиям
</t>
  </si>
  <si>
    <t>Верхний предел муниципального внутреннего долга</t>
  </si>
  <si>
    <t>Муниципальный долг на 01.01.2023 года</t>
  </si>
  <si>
    <t>2026 год</t>
  </si>
  <si>
    <t>Сведения об объеме муниципального долга и о соблюдении ограничений по объему муниципального долга на 2024 год и плановый период  2025 и 2026 годов</t>
  </si>
  <si>
    <t xml:space="preserve"> 2027 год</t>
  </si>
  <si>
    <t>Остаток долга на 01.01.2027</t>
  </si>
  <si>
    <t xml:space="preserve">Объем муниципального долга,утвержденный решением о местном бюджете на очередной финансовый год и плановый период, не должен превышать 50 процентов общего объема доходов местного бюджета без учета безвозмездных поступлений и (или) поступлений налоговых доходов по дополнительным нормативам отчислений от налога на доходы физических лиц (ст.107 БК РФ)
</t>
  </si>
  <si>
    <t xml:space="preserve"> не более 50 %</t>
  </si>
  <si>
    <t>Годовая сумма платежей в очередном финансовом году и плановом периоде по погашению и обслуживанию муниципального долга, возникшего по состоянию на 1 января очередного финансового года,без учета платежей, направляемых на досрочное погашение долговых обязательств со сроками погашения после 1 января года, следующего за очередным финансовым годом, не должна превышать 15 процентов общего объема налоговых, неналоговых доходов местного бюджета и дотаций из бюджетов бюджетной системы Российской Федерации (ст.107 БК РФ).</t>
  </si>
  <si>
    <t>Доля расходов на обслуживание муниципального долга, утвержденного решением о местном бюджете на очередной финансовый год и плановый период, не должна превышать 5 процентов  общего объема расходов местного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 (ст.107 БК РФ).</t>
  </si>
  <si>
    <t>не более 5 %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</si>
</sst>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0_ ;\-#,##0.00\ "/>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00"/>
    <numFmt numFmtId="187" formatCode="0.000000"/>
    <numFmt numFmtId="188" formatCode="0.00000"/>
    <numFmt numFmtId="189" formatCode="0.0000"/>
    <numFmt numFmtId="190" formatCode="0.000"/>
    <numFmt numFmtId="191" formatCode="0.00000000"/>
  </numFmts>
  <fonts count="59">
    <font>
      <sz val="11"/>
      <color theme="1"/>
      <name val="Calibri"/>
      <family val="2"/>
    </font>
    <font>
      <sz val="11"/>
      <color indexed="8"/>
      <name val="Calibri"/>
      <family val="2"/>
    </font>
    <font>
      <b/>
      <sz val="14"/>
      <name val="Times New Roman"/>
      <family val="1"/>
    </font>
    <font>
      <sz val="12"/>
      <name val="Times New Roman"/>
      <family val="1"/>
    </font>
    <font>
      <b/>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9"/>
      <color indexed="8"/>
      <name val="Times New Roman"/>
      <family val="1"/>
    </font>
    <font>
      <b/>
      <sz val="9"/>
      <color indexed="8"/>
      <name val="Calibri"/>
      <family val="2"/>
    </font>
    <font>
      <sz val="12"/>
      <color indexed="8"/>
      <name val="Times New Roman"/>
      <family val="1"/>
    </font>
    <font>
      <b/>
      <sz val="12"/>
      <color indexed="8"/>
      <name val="Times New Roman"/>
      <family val="1"/>
    </font>
    <font>
      <b/>
      <sz val="8"/>
      <color indexed="8"/>
      <name val="Times New Roman"/>
      <family val="1"/>
    </font>
    <font>
      <sz val="11"/>
      <color indexed="8"/>
      <name val="Times New Roman"/>
      <family val="1"/>
    </font>
    <font>
      <sz val="14"/>
      <color indexed="8"/>
      <name val="Times New Roman"/>
      <family val="1"/>
    </font>
    <font>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b/>
      <sz val="9"/>
      <color theme="1"/>
      <name val="Times New Roman"/>
      <family val="1"/>
    </font>
    <font>
      <b/>
      <sz val="9"/>
      <color theme="1"/>
      <name val="Calibri"/>
      <family val="2"/>
    </font>
    <font>
      <sz val="12"/>
      <color theme="1"/>
      <name val="Times New Roman"/>
      <family val="1"/>
    </font>
    <font>
      <b/>
      <sz val="12"/>
      <color theme="1"/>
      <name val="Times New Roman"/>
      <family val="1"/>
    </font>
    <font>
      <b/>
      <sz val="8"/>
      <color theme="1"/>
      <name val="Times New Roman"/>
      <family val="1"/>
    </font>
    <font>
      <sz val="12"/>
      <color rgb="FF000000"/>
      <name val="Times New Roman"/>
      <family val="1"/>
    </font>
    <font>
      <sz val="11"/>
      <color theme="1"/>
      <name val="Times New Roman"/>
      <family val="1"/>
    </font>
    <font>
      <sz val="14"/>
      <color theme="1"/>
      <name val="Times New Roman"/>
      <family val="1"/>
    </font>
    <font>
      <sz val="10"/>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6">
    <xf numFmtId="0" fontId="0" fillId="0" borderId="0" xfId="0" applyFont="1" applyAlignment="1">
      <alignment/>
    </xf>
    <xf numFmtId="0" fontId="48" fillId="0" borderId="0" xfId="0" applyFont="1" applyAlignment="1">
      <alignment/>
    </xf>
    <xf numFmtId="0" fontId="48" fillId="0" borderId="0" xfId="0" applyFont="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Alignment="1">
      <alignment/>
    </xf>
    <xf numFmtId="0" fontId="0" fillId="33" borderId="0" xfId="0" applyFill="1" applyAlignment="1">
      <alignment/>
    </xf>
    <xf numFmtId="0" fontId="0" fillId="0" borderId="0" xfId="0" applyBorder="1" applyAlignment="1">
      <alignment/>
    </xf>
    <xf numFmtId="0" fontId="51" fillId="0" borderId="10" xfId="0" applyFont="1" applyBorder="1" applyAlignment="1">
      <alignment horizontal="center"/>
    </xf>
    <xf numFmtId="0" fontId="52" fillId="0" borderId="0" xfId="0" applyFont="1" applyBorder="1" applyAlignment="1">
      <alignment/>
    </xf>
    <xf numFmtId="0" fontId="53" fillId="0" borderId="0" xfId="0" applyFont="1" applyBorder="1" applyAlignment="1">
      <alignment/>
    </xf>
    <xf numFmtId="0" fontId="53" fillId="0" borderId="0" xfId="0" applyFont="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51" fillId="33" borderId="10" xfId="0" applyFont="1" applyFill="1" applyBorder="1" applyAlignment="1">
      <alignment horizontal="center" vertical="center" wrapText="1"/>
    </xf>
    <xf numFmtId="0" fontId="52" fillId="0" borderId="10" xfId="0" applyFont="1" applyBorder="1" applyAlignment="1">
      <alignment horizontal="center" vertical="center"/>
    </xf>
    <xf numFmtId="0" fontId="51" fillId="0" borderId="0" xfId="0" applyFont="1" applyAlignment="1">
      <alignment horizontal="center"/>
    </xf>
    <xf numFmtId="0" fontId="0" fillId="0" borderId="0" xfId="0" applyFont="1" applyAlignment="1">
      <alignment/>
    </xf>
    <xf numFmtId="0" fontId="54" fillId="0" borderId="10" xfId="0" applyFont="1" applyBorder="1" applyAlignment="1">
      <alignment horizontal="center" wrapText="1"/>
    </xf>
    <xf numFmtId="0" fontId="51" fillId="0" borderId="0" xfId="0" applyFont="1" applyBorder="1" applyAlignment="1">
      <alignment horizontal="center" vertical="center"/>
    </xf>
    <xf numFmtId="0" fontId="52" fillId="0" borderId="0" xfId="0" applyFont="1" applyBorder="1" applyAlignment="1">
      <alignment horizontal="center" vertical="center"/>
    </xf>
    <xf numFmtId="2" fontId="52" fillId="0" borderId="0" xfId="0" applyNumberFormat="1" applyFont="1" applyBorder="1" applyAlignment="1">
      <alignment horizontal="center" vertical="center"/>
    </xf>
    <xf numFmtId="2" fontId="52" fillId="0" borderId="0" xfId="0" applyNumberFormat="1" applyFont="1" applyBorder="1" applyAlignment="1">
      <alignment horizontal="center" vertical="center" wrapText="1"/>
    </xf>
    <xf numFmtId="2" fontId="52" fillId="0" borderId="0" xfId="58" applyNumberFormat="1" applyFont="1" applyBorder="1" applyAlignment="1">
      <alignment horizontal="center" vertical="center"/>
    </xf>
    <xf numFmtId="2" fontId="52" fillId="0" borderId="0" xfId="0" applyNumberFormat="1" applyFont="1" applyFill="1" applyBorder="1" applyAlignment="1">
      <alignment horizontal="center" vertical="center"/>
    </xf>
    <xf numFmtId="2" fontId="52" fillId="0" borderId="0" xfId="58" applyNumberFormat="1" applyFont="1" applyFill="1" applyBorder="1" applyAlignment="1">
      <alignment horizontal="center" vertical="center"/>
    </xf>
    <xf numFmtId="0" fontId="55" fillId="0" borderId="0" xfId="0" applyFont="1" applyAlignment="1">
      <alignment/>
    </xf>
    <xf numFmtId="0" fontId="56" fillId="0" borderId="0" xfId="0" applyFont="1" applyAlignment="1">
      <alignment/>
    </xf>
    <xf numFmtId="0" fontId="56" fillId="0" borderId="0" xfId="0" applyFont="1" applyBorder="1" applyAlignment="1">
      <alignment/>
    </xf>
    <xf numFmtId="0" fontId="51"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7" fillId="0" borderId="0" xfId="0" applyFont="1" applyBorder="1" applyAlignment="1">
      <alignment horizontal="center" wrapText="1"/>
    </xf>
    <xf numFmtId="180" fontId="51" fillId="0" borderId="10" xfId="0" applyNumberFormat="1" applyFont="1" applyFill="1" applyBorder="1" applyAlignment="1">
      <alignment horizontal="center" vertical="center"/>
    </xf>
    <xf numFmtId="0" fontId="58" fillId="0" borderId="10" xfId="0" applyFont="1" applyFill="1" applyBorder="1" applyAlignment="1">
      <alignment horizontal="center"/>
    </xf>
    <xf numFmtId="4" fontId="55" fillId="0" borderId="0" xfId="0" applyNumberFormat="1" applyFont="1" applyAlignment="1">
      <alignment/>
    </xf>
    <xf numFmtId="0" fontId="51" fillId="0" borderId="0" xfId="0" applyFont="1" applyAlignment="1">
      <alignment/>
    </xf>
    <xf numFmtId="4" fontId="51" fillId="0" borderId="0" xfId="0" applyNumberFormat="1" applyFont="1" applyAlignment="1">
      <alignment/>
    </xf>
    <xf numFmtId="0" fontId="51" fillId="0" borderId="0" xfId="0" applyFont="1" applyFill="1" applyBorder="1" applyAlignment="1">
      <alignment horizontal="center" vertical="center" wrapText="1"/>
    </xf>
    <xf numFmtId="0" fontId="58" fillId="0" borderId="0" xfId="0" applyFont="1" applyFill="1" applyBorder="1" applyAlignment="1">
      <alignment horizontal="center"/>
    </xf>
    <xf numFmtId="0" fontId="51" fillId="0" borderId="0" xfId="0" applyFont="1" applyFill="1" applyBorder="1" applyAlignment="1">
      <alignment vertical="center" wrapText="1"/>
    </xf>
    <xf numFmtId="4" fontId="3" fillId="0" borderId="10" xfId="0" applyNumberFormat="1" applyFont="1" applyBorder="1" applyAlignment="1">
      <alignment horizontal="center" vertical="center" wrapText="1"/>
    </xf>
    <xf numFmtId="4" fontId="3" fillId="33" borderId="10" xfId="0" applyNumberFormat="1" applyFont="1" applyFill="1" applyBorder="1" applyAlignment="1">
      <alignment horizontal="center" vertical="center" wrapText="1"/>
    </xf>
    <xf numFmtId="4" fontId="4" fillId="0" borderId="10" xfId="0" applyNumberFormat="1" applyFont="1" applyBorder="1" applyAlignment="1">
      <alignment horizontal="center" vertical="center"/>
    </xf>
    <xf numFmtId="4" fontId="3" fillId="0" borderId="10" xfId="0" applyNumberFormat="1" applyFont="1" applyFill="1" applyBorder="1" applyAlignment="1">
      <alignment horizontal="center" vertical="center"/>
    </xf>
    <xf numFmtId="4" fontId="3" fillId="0" borderId="10" xfId="58" applyNumberFormat="1" applyFont="1" applyFill="1" applyBorder="1" applyAlignment="1">
      <alignment horizontal="center" vertical="center"/>
    </xf>
    <xf numFmtId="4" fontId="3" fillId="0" borderId="10" xfId="58" applyNumberFormat="1" applyFont="1" applyBorder="1" applyAlignment="1">
      <alignment horizontal="center" vertical="center"/>
    </xf>
    <xf numFmtId="4" fontId="3" fillId="33" borderId="10" xfId="58" applyNumberFormat="1" applyFont="1" applyFill="1" applyBorder="1" applyAlignment="1">
      <alignment horizontal="center" vertical="center"/>
    </xf>
    <xf numFmtId="4" fontId="3" fillId="0" borderId="10" xfId="0" applyNumberFormat="1" applyFont="1" applyBorder="1" applyAlignment="1">
      <alignment horizontal="center" vertical="center"/>
    </xf>
    <xf numFmtId="4" fontId="3" fillId="33"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5" fillId="0" borderId="10" xfId="0" applyNumberFormat="1" applyFont="1" applyBorder="1" applyAlignment="1">
      <alignment horizontal="center" vertical="center"/>
    </xf>
    <xf numFmtId="2" fontId="3" fillId="0" borderId="10" xfId="0" applyNumberFormat="1" applyFont="1" applyBorder="1" applyAlignment="1">
      <alignment horizontal="center" vertical="center"/>
    </xf>
    <xf numFmtId="0" fontId="51" fillId="33" borderId="10" xfId="0" applyFont="1" applyFill="1" applyBorder="1" applyAlignment="1">
      <alignment horizontal="center" vertical="center"/>
    </xf>
    <xf numFmtId="0" fontId="54" fillId="33" borderId="10" xfId="0" applyFont="1" applyFill="1" applyBorder="1" applyAlignment="1">
      <alignment/>
    </xf>
    <xf numFmtId="0" fontId="51" fillId="33" borderId="10" xfId="0" applyFont="1" applyFill="1" applyBorder="1" applyAlignment="1">
      <alignment horizontal="left" wrapText="1"/>
    </xf>
    <xf numFmtId="9" fontId="51" fillId="0" borderId="11" xfId="58" applyNumberFormat="1" applyFont="1" applyFill="1" applyBorder="1" applyAlignment="1">
      <alignment horizontal="center" vertical="center"/>
    </xf>
    <xf numFmtId="9" fontId="51" fillId="0" borderId="12" xfId="58" applyNumberFormat="1" applyFont="1" applyFill="1" applyBorder="1" applyAlignment="1">
      <alignment horizontal="center" vertical="center"/>
    </xf>
    <xf numFmtId="0" fontId="2" fillId="0" borderId="0" xfId="0" applyFont="1" applyAlignment="1">
      <alignment horizont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wrapText="1"/>
    </xf>
    <xf numFmtId="0" fontId="51" fillId="0" borderId="12" xfId="0" applyFont="1" applyBorder="1" applyAlignment="1">
      <alignment horizontal="center" wrapText="1"/>
    </xf>
    <xf numFmtId="0" fontId="51" fillId="0" borderId="11" xfId="0" applyFont="1" applyBorder="1" applyAlignment="1">
      <alignment horizontal="center" wrapText="1"/>
    </xf>
    <xf numFmtId="0" fontId="56" fillId="0" borderId="0" xfId="0" applyFont="1" applyAlignment="1">
      <alignment horizontal="center"/>
    </xf>
    <xf numFmtId="0" fontId="51" fillId="0" borderId="10" xfId="0" applyFont="1" applyFill="1" applyBorder="1" applyAlignment="1">
      <alignment horizontal="center" vertical="center" wrapText="1"/>
    </xf>
    <xf numFmtId="0" fontId="58" fillId="0" borderId="10" xfId="0" applyFont="1" applyFill="1" applyBorder="1" applyAlignment="1">
      <alignment horizontal="center"/>
    </xf>
    <xf numFmtId="0" fontId="48" fillId="0" borderId="0" xfId="0" applyFont="1" applyAlignment="1">
      <alignment horizontal="center"/>
    </xf>
    <xf numFmtId="0" fontId="54" fillId="33" borderId="10" xfId="0" applyFont="1" applyFill="1" applyBorder="1" applyAlignment="1">
      <alignment vertical="center" wrapText="1"/>
    </xf>
    <xf numFmtId="0" fontId="54" fillId="0" borderId="10" xfId="0" applyFont="1" applyBorder="1" applyAlignment="1">
      <alignment horizontal="center" vertical="center" wrapText="1"/>
    </xf>
    <xf numFmtId="4" fontId="3" fillId="33" borderId="10" xfId="0" applyNumberFormat="1" applyFont="1" applyFill="1" applyBorder="1" applyAlignment="1">
      <alignment horizontal="center" vertical="center"/>
    </xf>
    <xf numFmtId="0" fontId="54" fillId="0" borderId="10" xfId="0" applyFont="1" applyBorder="1" applyAlignment="1">
      <alignment horizontal="center" vertical="center"/>
    </xf>
    <xf numFmtId="0" fontId="56" fillId="0" borderId="0" xfId="0" applyFont="1" applyBorder="1" applyAlignment="1">
      <alignment horizontal="center" wrapText="1"/>
    </xf>
    <xf numFmtId="0" fontId="51" fillId="33" borderId="10" xfId="0" applyFont="1" applyFill="1" applyBorder="1" applyAlignment="1">
      <alignment horizontal="left" vertical="top" wrapText="1"/>
    </xf>
    <xf numFmtId="9" fontId="51" fillId="0" borderId="10" xfId="58" applyNumberFormat="1" applyFont="1" applyFill="1" applyBorder="1" applyAlignment="1">
      <alignment horizontal="center" vertical="center"/>
    </xf>
    <xf numFmtId="2" fontId="54" fillId="0" borderId="10" xfId="0" applyNumberFormat="1" applyFont="1" applyBorder="1" applyAlignment="1">
      <alignment horizontal="center" vertical="center" wrapText="1"/>
    </xf>
    <xf numFmtId="2" fontId="51" fillId="33" borderId="10" xfId="0" applyNumberFormat="1"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43"/>
  <sheetViews>
    <sheetView tabSelected="1" zoomScalePageLayoutView="0" workbookViewId="0" topLeftCell="A1">
      <selection activeCell="I32" sqref="I32"/>
    </sheetView>
  </sheetViews>
  <sheetFormatPr defaultColWidth="9.140625" defaultRowHeight="15"/>
  <cols>
    <col min="1" max="1" width="3.8515625" style="0" customWidth="1"/>
    <col min="2" max="3" width="26.00390625" style="0" customWidth="1"/>
    <col min="4" max="4" width="16.00390625" style="0" customWidth="1"/>
    <col min="5" max="5" width="15.8515625" style="0" customWidth="1"/>
    <col min="6" max="6" width="17.57421875" style="0" customWidth="1"/>
    <col min="7" max="8" width="18.421875" style="0" customWidth="1"/>
    <col min="9" max="9" width="18.7109375" style="0" customWidth="1"/>
    <col min="10" max="10" width="17.57421875" style="0" customWidth="1"/>
    <col min="11" max="11" width="19.00390625" style="0" customWidth="1"/>
    <col min="12" max="12" width="18.7109375" style="0" customWidth="1"/>
    <col min="13" max="13" width="15.7109375" style="0" customWidth="1"/>
    <col min="14" max="15" width="19.140625" style="0" customWidth="1"/>
  </cols>
  <sheetData>
    <row r="2" spans="1:15" ht="18.75">
      <c r="A2" s="57" t="s">
        <v>32</v>
      </c>
      <c r="B2" s="57"/>
      <c r="C2" s="57"/>
      <c r="D2" s="57"/>
      <c r="E2" s="57"/>
      <c r="F2" s="57"/>
      <c r="G2" s="57"/>
      <c r="H2" s="57"/>
      <c r="I2" s="57"/>
      <c r="J2" s="57"/>
      <c r="K2" s="57"/>
      <c r="L2" s="57"/>
      <c r="M2" s="57"/>
      <c r="N2" s="57"/>
      <c r="O2" s="57"/>
    </row>
    <row r="3" spans="2:12" ht="15">
      <c r="B3" s="3"/>
      <c r="C3" s="3"/>
      <c r="D3" s="3"/>
      <c r="E3" s="3"/>
      <c r="F3" s="3"/>
      <c r="G3" s="3"/>
      <c r="H3" s="3"/>
      <c r="J3" s="4"/>
      <c r="K3" s="5"/>
      <c r="L3" s="4"/>
    </row>
    <row r="4" spans="2:15" ht="18.75">
      <c r="B4" s="63" t="s">
        <v>16</v>
      </c>
      <c r="C4" s="63"/>
      <c r="D4" s="63"/>
      <c r="E4" s="63"/>
      <c r="F4" s="63"/>
      <c r="G4" s="63"/>
      <c r="H4" s="63"/>
      <c r="I4" s="63"/>
      <c r="J4" s="63"/>
      <c r="K4" s="63"/>
      <c r="L4" s="63"/>
      <c r="M4" s="63"/>
      <c r="N4" s="63"/>
      <c r="O4" s="63"/>
    </row>
    <row r="5" spans="14:15" ht="15.75">
      <c r="N5" s="1"/>
      <c r="O5" s="16" t="s">
        <v>10</v>
      </c>
    </row>
    <row r="6" spans="1:15" s="17" customFormat="1" ht="15" customHeight="1">
      <c r="A6" s="58" t="s">
        <v>0</v>
      </c>
      <c r="B6" s="58" t="s">
        <v>1</v>
      </c>
      <c r="C6" s="62" t="s">
        <v>19</v>
      </c>
      <c r="D6" s="60"/>
      <c r="E6" s="60"/>
      <c r="F6" s="61"/>
      <c r="G6" s="60" t="s">
        <v>22</v>
      </c>
      <c r="H6" s="60"/>
      <c r="I6" s="61"/>
      <c r="J6" s="60" t="s">
        <v>25</v>
      </c>
      <c r="K6" s="60"/>
      <c r="L6" s="61"/>
      <c r="M6" s="60" t="s">
        <v>31</v>
      </c>
      <c r="N6" s="60"/>
      <c r="O6" s="61"/>
    </row>
    <row r="7" spans="1:15" ht="70.5" customHeight="1">
      <c r="A7" s="59"/>
      <c r="B7" s="59"/>
      <c r="C7" s="12" t="s">
        <v>30</v>
      </c>
      <c r="D7" s="12" t="s">
        <v>8</v>
      </c>
      <c r="E7" s="12" t="s">
        <v>9</v>
      </c>
      <c r="F7" s="12" t="s">
        <v>20</v>
      </c>
      <c r="G7" s="12" t="s">
        <v>8</v>
      </c>
      <c r="H7" s="12" t="s">
        <v>9</v>
      </c>
      <c r="I7" s="12" t="s">
        <v>26</v>
      </c>
      <c r="J7" s="12" t="s">
        <v>8</v>
      </c>
      <c r="K7" s="12" t="s">
        <v>9</v>
      </c>
      <c r="L7" s="12" t="s">
        <v>27</v>
      </c>
      <c r="M7" s="12" t="s">
        <v>8</v>
      </c>
      <c r="N7" s="12" t="s">
        <v>9</v>
      </c>
      <c r="O7" s="12" t="s">
        <v>34</v>
      </c>
    </row>
    <row r="8" spans="1:15" ht="15.75">
      <c r="A8" s="8">
        <v>1</v>
      </c>
      <c r="B8" s="8">
        <v>2</v>
      </c>
      <c r="C8" s="8">
        <v>3</v>
      </c>
      <c r="D8" s="8">
        <v>4</v>
      </c>
      <c r="E8" s="8">
        <v>5</v>
      </c>
      <c r="F8" s="8">
        <v>6</v>
      </c>
      <c r="G8" s="8">
        <v>7</v>
      </c>
      <c r="H8" s="8">
        <v>8</v>
      </c>
      <c r="I8" s="8">
        <v>9</v>
      </c>
      <c r="J8" s="8">
        <v>10</v>
      </c>
      <c r="K8" s="8">
        <v>11</v>
      </c>
      <c r="L8" s="8">
        <v>12</v>
      </c>
      <c r="M8" s="8">
        <v>13</v>
      </c>
      <c r="N8" s="8">
        <v>14</v>
      </c>
      <c r="O8" s="8">
        <v>15</v>
      </c>
    </row>
    <row r="9" spans="1:20" ht="71.25" customHeight="1">
      <c r="A9" s="52">
        <v>2</v>
      </c>
      <c r="B9" s="30" t="s">
        <v>15</v>
      </c>
      <c r="C9" s="40">
        <v>127000000</v>
      </c>
      <c r="D9" s="40">
        <v>127000000</v>
      </c>
      <c r="E9" s="40">
        <v>127000000</v>
      </c>
      <c r="F9" s="40">
        <f>C9+D9-E9</f>
        <v>127000000</v>
      </c>
      <c r="G9" s="43">
        <v>128635000</v>
      </c>
      <c r="H9" s="44">
        <v>127000000</v>
      </c>
      <c r="I9" s="45">
        <f>F9+G9-H9</f>
        <v>128635000</v>
      </c>
      <c r="J9" s="44">
        <v>8166666.67</v>
      </c>
      <c r="K9" s="44">
        <v>0</v>
      </c>
      <c r="L9" s="44">
        <f>I9+J9-K9</f>
        <v>136801666.67</v>
      </c>
      <c r="M9" s="43">
        <v>136801666.67</v>
      </c>
      <c r="N9" s="44">
        <v>128635000</v>
      </c>
      <c r="O9" s="44">
        <f>L9+M9-N9</f>
        <v>144968333.33999997</v>
      </c>
      <c r="R9" s="31"/>
      <c r="T9" s="7"/>
    </row>
    <row r="10" spans="1:15" s="6" customFormat="1" ht="144" customHeight="1">
      <c r="A10" s="52">
        <v>3</v>
      </c>
      <c r="B10" s="14" t="s">
        <v>4</v>
      </c>
      <c r="C10" s="41">
        <v>30978040</v>
      </c>
      <c r="D10" s="41">
        <v>0</v>
      </c>
      <c r="E10" s="41">
        <v>4843040</v>
      </c>
      <c r="F10" s="40">
        <f>C10+D10-E10</f>
        <v>26135000</v>
      </c>
      <c r="G10" s="46">
        <v>20000000</v>
      </c>
      <c r="H10" s="46">
        <v>21635000</v>
      </c>
      <c r="I10" s="47">
        <f>F10+G10-H10</f>
        <v>24500000</v>
      </c>
      <c r="J10" s="43">
        <v>20000000</v>
      </c>
      <c r="K10" s="48">
        <v>28166666.67</v>
      </c>
      <c r="L10" s="44">
        <f>I10+J10-K10</f>
        <v>16333333.329999998</v>
      </c>
      <c r="M10" s="48">
        <v>20000000</v>
      </c>
      <c r="N10" s="48">
        <v>28166666.67</v>
      </c>
      <c r="O10" s="43">
        <f>L10+M10-N10</f>
        <v>8166666.659999996</v>
      </c>
    </row>
    <row r="11" spans="1:15" ht="36" customHeight="1">
      <c r="A11" s="52">
        <v>4</v>
      </c>
      <c r="B11" s="12" t="s">
        <v>6</v>
      </c>
      <c r="C11" s="40">
        <v>0</v>
      </c>
      <c r="D11" s="40">
        <v>0</v>
      </c>
      <c r="E11" s="40">
        <v>0</v>
      </c>
      <c r="F11" s="40">
        <f>C11+D11-E11</f>
        <v>0</v>
      </c>
      <c r="G11" s="47">
        <v>0</v>
      </c>
      <c r="H11" s="47">
        <v>0</v>
      </c>
      <c r="I11" s="47">
        <f>F11+G11-H11</f>
        <v>0</v>
      </c>
      <c r="J11" s="43">
        <v>0</v>
      </c>
      <c r="K11" s="43">
        <v>0</v>
      </c>
      <c r="L11" s="43">
        <f>I11+J11-K11</f>
        <v>0</v>
      </c>
      <c r="M11" s="43">
        <v>0</v>
      </c>
      <c r="N11" s="43">
        <v>0</v>
      </c>
      <c r="O11" s="43">
        <f>L11+M11-N11</f>
        <v>0</v>
      </c>
    </row>
    <row r="12" spans="1:15" ht="15.75">
      <c r="A12" s="13"/>
      <c r="B12" s="15" t="s">
        <v>7</v>
      </c>
      <c r="C12" s="42">
        <f>C9+C10+C11</f>
        <v>157978040</v>
      </c>
      <c r="D12" s="42">
        <f aca="true" t="shared" si="0" ref="D12:O12">D9+D10+D11</f>
        <v>127000000</v>
      </c>
      <c r="E12" s="42">
        <f t="shared" si="0"/>
        <v>131843040</v>
      </c>
      <c r="F12" s="42">
        <f t="shared" si="0"/>
        <v>153135000</v>
      </c>
      <c r="G12" s="42">
        <f t="shared" si="0"/>
        <v>148635000</v>
      </c>
      <c r="H12" s="42">
        <f t="shared" si="0"/>
        <v>148635000</v>
      </c>
      <c r="I12" s="42">
        <f t="shared" si="0"/>
        <v>153135000</v>
      </c>
      <c r="J12" s="42">
        <f t="shared" si="0"/>
        <v>28166666.67</v>
      </c>
      <c r="K12" s="42">
        <f t="shared" si="0"/>
        <v>28166666.67</v>
      </c>
      <c r="L12" s="42">
        <f t="shared" si="0"/>
        <v>153135000</v>
      </c>
      <c r="M12" s="42">
        <f t="shared" si="0"/>
        <v>156801666.67</v>
      </c>
      <c r="N12" s="42">
        <f t="shared" si="0"/>
        <v>156801666.67000002</v>
      </c>
      <c r="O12" s="42">
        <f t="shared" si="0"/>
        <v>153134999.99999997</v>
      </c>
    </row>
    <row r="13" spans="1:15" ht="15.75">
      <c r="A13" s="19"/>
      <c r="B13" s="20"/>
      <c r="C13" s="21"/>
      <c r="D13" s="21"/>
      <c r="E13" s="21"/>
      <c r="F13" s="22"/>
      <c r="G13" s="21"/>
      <c r="H13" s="21"/>
      <c r="I13" s="23"/>
      <c r="J13" s="24"/>
      <c r="K13" s="24"/>
      <c r="L13" s="25"/>
      <c r="M13" s="24"/>
      <c r="N13" s="24"/>
      <c r="O13" s="24"/>
    </row>
    <row r="14" spans="1:15" ht="15">
      <c r="A14" s="2"/>
      <c r="B14" s="2"/>
      <c r="C14" s="2"/>
      <c r="D14" s="2"/>
      <c r="E14" s="2"/>
      <c r="F14" s="2"/>
      <c r="G14" s="2"/>
      <c r="H14" s="2"/>
      <c r="I14" s="2"/>
      <c r="J14" s="2"/>
      <c r="K14" s="2"/>
      <c r="L14" s="2"/>
      <c r="M14" s="2"/>
      <c r="N14" s="2"/>
      <c r="O14" s="2"/>
    </row>
    <row r="15" spans="2:15" ht="18.75">
      <c r="B15" s="63" t="s">
        <v>12</v>
      </c>
      <c r="C15" s="63"/>
      <c r="D15" s="63"/>
      <c r="E15" s="63"/>
      <c r="F15" s="63"/>
      <c r="G15" s="63"/>
      <c r="H15" s="63"/>
      <c r="I15" s="63"/>
      <c r="J15" s="27"/>
      <c r="K15" s="27"/>
      <c r="L15" s="27"/>
      <c r="M15" s="27"/>
      <c r="N15" s="27"/>
      <c r="O15" s="27"/>
    </row>
    <row r="16" spans="1:15" ht="14.25" customHeight="1">
      <c r="A16" s="2"/>
      <c r="B16" s="2"/>
      <c r="C16" s="2"/>
      <c r="D16" s="2"/>
      <c r="E16" s="2"/>
      <c r="F16" s="2"/>
      <c r="G16" s="9"/>
      <c r="H16" s="9"/>
      <c r="I16" s="2"/>
      <c r="J16" s="2"/>
      <c r="K16" s="2"/>
      <c r="L16" s="2"/>
      <c r="M16" s="2"/>
      <c r="N16" s="2"/>
      <c r="O16" s="2"/>
    </row>
    <row r="17" spans="1:15" ht="32.25" customHeight="1">
      <c r="A17" s="2"/>
      <c r="B17" s="71" t="s">
        <v>17</v>
      </c>
      <c r="C17" s="71"/>
      <c r="D17" s="71"/>
      <c r="E17" s="71"/>
      <c r="F17" s="71"/>
      <c r="G17" s="71"/>
      <c r="H17" s="71"/>
      <c r="I17" s="71"/>
      <c r="J17" s="28"/>
      <c r="K17" s="28"/>
      <c r="L17" s="28"/>
      <c r="M17" s="28"/>
      <c r="N17" s="28"/>
      <c r="O17" s="28"/>
    </row>
    <row r="18" spans="1:15" ht="15.75" customHeight="1">
      <c r="A18" s="2"/>
      <c r="B18" s="2"/>
      <c r="C18" s="2"/>
      <c r="D18" s="2"/>
      <c r="E18" s="2"/>
      <c r="F18" s="2"/>
      <c r="G18" s="2"/>
      <c r="H18" s="2"/>
      <c r="I18" s="10"/>
      <c r="J18" s="10"/>
      <c r="K18" s="10"/>
      <c r="L18" s="10"/>
      <c r="M18" s="2"/>
      <c r="N18" s="2"/>
      <c r="O18" s="2"/>
    </row>
    <row r="19" spans="1:15" ht="15.75">
      <c r="A19" s="1"/>
      <c r="B19" s="66"/>
      <c r="C19" s="66"/>
      <c r="D19" s="1"/>
      <c r="E19" s="1"/>
      <c r="F19" s="1"/>
      <c r="G19" s="1"/>
      <c r="H19" s="1"/>
      <c r="I19" s="16" t="s">
        <v>10</v>
      </c>
      <c r="J19" s="11"/>
      <c r="K19" s="11"/>
      <c r="L19" s="11"/>
      <c r="M19" s="1"/>
      <c r="N19" s="1"/>
      <c r="O19" s="1"/>
    </row>
    <row r="20" spans="1:15" ht="47.25">
      <c r="A20" s="18" t="s">
        <v>0</v>
      </c>
      <c r="B20" s="68" t="s">
        <v>11</v>
      </c>
      <c r="C20" s="68"/>
      <c r="D20" s="70" t="s">
        <v>25</v>
      </c>
      <c r="E20" s="70"/>
      <c r="F20" s="70" t="s">
        <v>31</v>
      </c>
      <c r="G20" s="70"/>
      <c r="H20" s="70" t="s">
        <v>33</v>
      </c>
      <c r="I20" s="70"/>
      <c r="J20" s="1"/>
      <c r="K20" s="1"/>
      <c r="L20" s="1"/>
      <c r="M20" s="1"/>
      <c r="N20" s="1"/>
      <c r="O20" s="1"/>
    </row>
    <row r="21" spans="1:15" ht="44.25" customHeight="1">
      <c r="A21" s="53">
        <v>1</v>
      </c>
      <c r="B21" s="67" t="s">
        <v>29</v>
      </c>
      <c r="C21" s="67"/>
      <c r="D21" s="69">
        <v>381163000</v>
      </c>
      <c r="E21" s="69"/>
      <c r="F21" s="69">
        <v>396339000</v>
      </c>
      <c r="G21" s="69"/>
      <c r="H21" s="69">
        <v>415619000</v>
      </c>
      <c r="I21" s="69"/>
      <c r="J21" s="1"/>
      <c r="K21" s="1"/>
      <c r="L21" s="1"/>
      <c r="M21" s="1"/>
      <c r="N21" s="1"/>
      <c r="O21" s="1"/>
    </row>
    <row r="22" spans="1:15" ht="38.25" customHeight="1">
      <c r="A22" s="53">
        <v>2</v>
      </c>
      <c r="B22" s="67" t="s">
        <v>28</v>
      </c>
      <c r="C22" s="67"/>
      <c r="D22" s="74">
        <v>0</v>
      </c>
      <c r="E22" s="74"/>
      <c r="F22" s="74">
        <v>0</v>
      </c>
      <c r="G22" s="74"/>
      <c r="H22" s="74">
        <v>0</v>
      </c>
      <c r="I22" s="74"/>
      <c r="J22" s="1"/>
      <c r="K22" s="1"/>
      <c r="L22" s="1"/>
      <c r="M22" s="1"/>
      <c r="N22" s="1"/>
      <c r="O22" s="1"/>
    </row>
    <row r="23" spans="1:15" ht="15">
      <c r="A23" s="1"/>
      <c r="B23" s="1"/>
      <c r="C23" s="1"/>
      <c r="D23" s="1"/>
      <c r="E23" s="1"/>
      <c r="F23" s="1"/>
      <c r="G23" s="1"/>
      <c r="H23" s="1"/>
      <c r="I23" s="1"/>
      <c r="J23" s="1"/>
      <c r="K23" s="1"/>
      <c r="L23" s="1"/>
      <c r="M23" s="1"/>
      <c r="N23" s="1"/>
      <c r="O23" s="1"/>
    </row>
    <row r="25" spans="2:15" ht="18.75">
      <c r="B25" s="63" t="s">
        <v>18</v>
      </c>
      <c r="C25" s="63"/>
      <c r="D25" s="63"/>
      <c r="E25" s="63"/>
      <c r="F25" s="63"/>
      <c r="G25" s="63"/>
      <c r="H25" s="63"/>
      <c r="I25" s="63"/>
      <c r="J25" s="27"/>
      <c r="K25" s="27"/>
      <c r="L25" s="27"/>
      <c r="M25" s="27"/>
      <c r="N25" s="27"/>
      <c r="O25" s="27"/>
    </row>
    <row r="27" spans="1:9" s="26" customFormat="1" ht="15.75">
      <c r="A27" s="64" t="s">
        <v>0</v>
      </c>
      <c r="B27" s="64" t="s">
        <v>13</v>
      </c>
      <c r="C27" s="64"/>
      <c r="D27" s="64" t="s">
        <v>14</v>
      </c>
      <c r="E27" s="64"/>
      <c r="F27" s="64" t="s">
        <v>22</v>
      </c>
      <c r="G27" s="64" t="s">
        <v>25</v>
      </c>
      <c r="H27" s="64" t="s">
        <v>31</v>
      </c>
      <c r="I27" s="39"/>
    </row>
    <row r="28" spans="1:9" s="26" customFormat="1" ht="33.75" customHeight="1">
      <c r="A28" s="64"/>
      <c r="B28" s="64"/>
      <c r="C28" s="64"/>
      <c r="D28" s="64"/>
      <c r="E28" s="64"/>
      <c r="F28" s="64"/>
      <c r="G28" s="64"/>
      <c r="H28" s="64"/>
      <c r="I28" s="37"/>
    </row>
    <row r="29" spans="1:9" s="26" customFormat="1" ht="15" customHeight="1">
      <c r="A29" s="29">
        <v>1</v>
      </c>
      <c r="B29" s="65">
        <v>2</v>
      </c>
      <c r="C29" s="65"/>
      <c r="D29" s="65">
        <v>3</v>
      </c>
      <c r="E29" s="65"/>
      <c r="F29" s="33">
        <v>4</v>
      </c>
      <c r="G29" s="33">
        <v>5</v>
      </c>
      <c r="H29" s="33">
        <v>6</v>
      </c>
      <c r="I29" s="38"/>
    </row>
    <row r="30" spans="1:8" s="26" customFormat="1" ht="147" customHeight="1">
      <c r="A30" s="32" t="s">
        <v>2</v>
      </c>
      <c r="B30" s="72" t="s">
        <v>35</v>
      </c>
      <c r="C30" s="72"/>
      <c r="D30" s="73" t="s">
        <v>36</v>
      </c>
      <c r="E30" s="73"/>
      <c r="F30" s="49">
        <f>C12/762327200%</f>
        <v>20.723127811784757</v>
      </c>
      <c r="G30" s="50">
        <f>C12/792679594.41%</f>
        <v>19.92962113747671</v>
      </c>
      <c r="H30" s="50">
        <f>C12/831238682.25%</f>
        <v>19.0051357538348</v>
      </c>
    </row>
    <row r="31" spans="1:8" s="35" customFormat="1" ht="192.75" customHeight="1">
      <c r="A31" s="13" t="s">
        <v>21</v>
      </c>
      <c r="B31" s="54" t="s">
        <v>37</v>
      </c>
      <c r="C31" s="54"/>
      <c r="D31" s="73" t="s">
        <v>23</v>
      </c>
      <c r="E31" s="73"/>
      <c r="F31" s="51">
        <f>(H12+19221000)/(931210249.12+113272700)%</f>
        <v>16.070726682654072</v>
      </c>
      <c r="G31" s="51">
        <f>(K12+21187000)/(963858598.11+81656900)%</f>
        <v>4.720510289825224</v>
      </c>
      <c r="H31" s="51">
        <f>(N12+24170000)/(1021157498.11+62024200)%</f>
        <v>16.707415476625034</v>
      </c>
    </row>
    <row r="32" spans="1:8" s="35" customFormat="1" ht="146.25" customHeight="1">
      <c r="A32" s="13" t="s">
        <v>3</v>
      </c>
      <c r="B32" s="54" t="s">
        <v>38</v>
      </c>
      <c r="C32" s="54"/>
      <c r="D32" s="55" t="s">
        <v>39</v>
      </c>
      <c r="E32" s="56"/>
      <c r="F32" s="51">
        <f>19221000/(2388690152.55-1215583303.76)%</f>
        <v>1.6384696773209941</v>
      </c>
      <c r="G32" s="51">
        <f>21187000/(2456609696.11-1285047495.76)%</f>
        <v>1.808440046432913</v>
      </c>
      <c r="H32" s="51">
        <f>24170000/(2443720445.87-1262688247.76)%</f>
        <v>2.0465149077797484</v>
      </c>
    </row>
    <row r="33" spans="1:8" s="35" customFormat="1" ht="176.25" customHeight="1">
      <c r="A33" s="13" t="s">
        <v>5</v>
      </c>
      <c r="B33" s="75" t="s">
        <v>24</v>
      </c>
      <c r="C33" s="75"/>
      <c r="D33" s="73" t="s">
        <v>23</v>
      </c>
      <c r="E33" s="73"/>
      <c r="F33" s="51">
        <f>19221000/(2388690152.55-1215583303.76)%</f>
        <v>1.6384696773209941</v>
      </c>
      <c r="G33" s="51">
        <f>21187000/(2456609696.11-1285047495.76)%</f>
        <v>1.808440046432913</v>
      </c>
      <c r="H33" s="51">
        <f>24170000/(2443720445.87-1262688247.76)%</f>
        <v>2.0465149077797484</v>
      </c>
    </row>
    <row r="34" s="35" customFormat="1" ht="15.75"/>
    <row r="35" s="26" customFormat="1" ht="15"/>
    <row r="38" ht="15" hidden="1"/>
    <row r="39" spans="2:5" ht="15" hidden="1">
      <c r="B39" s="26"/>
      <c r="C39" s="26">
        <v>21</v>
      </c>
      <c r="D39" s="26">
        <v>22</v>
      </c>
      <c r="E39" s="26">
        <v>23</v>
      </c>
    </row>
    <row r="40" spans="2:5" ht="15" hidden="1">
      <c r="B40" s="34"/>
      <c r="C40" s="34"/>
      <c r="D40" s="34"/>
      <c r="E40" s="26"/>
    </row>
    <row r="41" spans="2:5" ht="15" hidden="1">
      <c r="B41" s="34"/>
      <c r="C41" s="34">
        <f>12402731+130000000</f>
        <v>142402731</v>
      </c>
      <c r="D41" s="34">
        <f>11808785+126201000</f>
        <v>138009785</v>
      </c>
      <c r="E41" s="34">
        <f>16614998+122343000</f>
        <v>138957998</v>
      </c>
    </row>
    <row r="42" spans="2:5" ht="15.75" hidden="1">
      <c r="B42" s="36"/>
      <c r="C42" s="36">
        <f>12402731/(715312400+48392000)%</f>
        <v>1.6240224620939725</v>
      </c>
      <c r="D42" s="36">
        <f>11808785/(736606500+46683700)%</f>
        <v>1.5075874816255839</v>
      </c>
      <c r="E42" s="36">
        <f>16614998/(755372500+17518800)%</f>
        <v>2.149719889459229</v>
      </c>
    </row>
    <row r="43" spans="2:5" ht="15.75" hidden="1">
      <c r="B43" s="36"/>
      <c r="C43" s="36">
        <f>C41/(1648016400-727685700)%</f>
        <v>15.472995848122855</v>
      </c>
      <c r="D43" s="36">
        <f>D41/(1668552345-761950200)%</f>
        <v>15.222750769026694</v>
      </c>
      <c r="E43" s="36">
        <f>E41/(1497496935-678745900)%</f>
        <v>16.97194776675916</v>
      </c>
    </row>
  </sheetData>
  <sheetProtection/>
  <mergeCells count="40">
    <mergeCell ref="H20:I20"/>
    <mergeCell ref="H21:I21"/>
    <mergeCell ref="B33:C33"/>
    <mergeCell ref="D33:E33"/>
    <mergeCell ref="B31:C31"/>
    <mergeCell ref="D31:E31"/>
    <mergeCell ref="G27:G28"/>
    <mergeCell ref="H27:H28"/>
    <mergeCell ref="F22:G22"/>
    <mergeCell ref="D22:E22"/>
    <mergeCell ref="B15:I15"/>
    <mergeCell ref="B17:I17"/>
    <mergeCell ref="B25:I25"/>
    <mergeCell ref="B30:C30"/>
    <mergeCell ref="B27:C28"/>
    <mergeCell ref="D29:E29"/>
    <mergeCell ref="D30:E30"/>
    <mergeCell ref="D27:E28"/>
    <mergeCell ref="H22:I22"/>
    <mergeCell ref="D20:E20"/>
    <mergeCell ref="A27:A28"/>
    <mergeCell ref="B29:C29"/>
    <mergeCell ref="F27:F28"/>
    <mergeCell ref="B19:C19"/>
    <mergeCell ref="B22:C22"/>
    <mergeCell ref="B20:C20"/>
    <mergeCell ref="B21:C21"/>
    <mergeCell ref="F21:G21"/>
    <mergeCell ref="D21:E21"/>
    <mergeCell ref="F20:G20"/>
    <mergeCell ref="B32:C32"/>
    <mergeCell ref="D32:E32"/>
    <mergeCell ref="A2:O2"/>
    <mergeCell ref="A6:A7"/>
    <mergeCell ref="B6:B7"/>
    <mergeCell ref="G6:I6"/>
    <mergeCell ref="J6:L6"/>
    <mergeCell ref="M6:O6"/>
    <mergeCell ref="C6:F6"/>
    <mergeCell ref="B4:O4"/>
  </mergeCells>
  <printOptions/>
  <pageMargins left="0" right="0" top="0.35433070866141736" bottom="0.35433070866141736" header="0.31496062992125984" footer="0.3149606299212598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2023-11-02T06:38:05Z</dcterms:modified>
  <cp:category/>
  <cp:version/>
  <cp:contentType/>
  <cp:contentStatus/>
</cp:coreProperties>
</file>