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6 г\Исполнение 2016 год\"/>
    </mc:Choice>
  </mc:AlternateContent>
  <bookViews>
    <workbookView xWindow="120" yWindow="15" windowWidth="11805" windowHeight="6825" tabRatio="649"/>
  </bookViews>
  <sheets>
    <sheet name="Кред. орг." sheetId="1" r:id="rId1"/>
  </sheets>
  <calcPr calcId="152511" fullPrecision="0"/>
</workbook>
</file>

<file path=xl/calcChain.xml><?xml version="1.0" encoding="utf-8"?>
<calcChain xmlns="http://schemas.openxmlformats.org/spreadsheetml/2006/main">
  <c r="Z18" i="1" l="1"/>
  <c r="AC18" i="1" l="1"/>
  <c r="AC19" i="1" s="1"/>
  <c r="X18" i="1"/>
  <c r="X19" i="1" s="1"/>
  <c r="W18" i="1"/>
  <c r="W19" i="1" s="1"/>
  <c r="S18" i="1"/>
  <c r="S19" i="1" s="1"/>
  <c r="J19" i="1"/>
  <c r="K19" i="1"/>
  <c r="L19" i="1"/>
  <c r="M19" i="1"/>
  <c r="N19" i="1"/>
  <c r="P19" i="1"/>
  <c r="Q19" i="1"/>
  <c r="R19" i="1"/>
  <c r="T19" i="1"/>
  <c r="U19" i="1"/>
  <c r="V19" i="1"/>
  <c r="Y19" i="1"/>
  <c r="Z19" i="1"/>
  <c r="AA19" i="1"/>
  <c r="I19" i="1"/>
  <c r="O18" i="1"/>
  <c r="O19" i="1" s="1"/>
  <c r="AB18" i="1" l="1"/>
  <c r="AB19" i="1" s="1"/>
  <c r="J17" i="1"/>
  <c r="K17" i="1"/>
  <c r="L17" i="1"/>
  <c r="M17" i="1"/>
  <c r="N17" i="1"/>
  <c r="P17" i="1"/>
  <c r="Q17" i="1"/>
  <c r="R17" i="1"/>
  <c r="T17" i="1"/>
  <c r="U17" i="1"/>
  <c r="V17" i="1"/>
  <c r="Y17" i="1"/>
  <c r="I17" i="1"/>
  <c r="AC16" i="1"/>
  <c r="AC17" i="1" s="1"/>
  <c r="AA16" i="1"/>
  <c r="AA17" i="1" s="1"/>
  <c r="Z16" i="1"/>
  <c r="Z17" i="1" s="1"/>
  <c r="X16" i="1"/>
  <c r="X17" i="1" s="1"/>
  <c r="W16" i="1"/>
  <c r="W17" i="1" s="1"/>
  <c r="S16" i="1"/>
  <c r="S17" i="1" s="1"/>
  <c r="O16" i="1"/>
  <c r="O17" i="1" s="1"/>
  <c r="AC14" i="1"/>
  <c r="AA14" i="1"/>
  <c r="AA15" i="1" s="1"/>
  <c r="Z14" i="1"/>
  <c r="Z15" i="1" s="1"/>
  <c r="X14" i="1"/>
  <c r="X15" i="1" s="1"/>
  <c r="W14" i="1"/>
  <c r="W15" i="1" s="1"/>
  <c r="S14" i="1"/>
  <c r="S15" i="1" s="1"/>
  <c r="Q15" i="1"/>
  <c r="R15" i="1"/>
  <c r="T15" i="1"/>
  <c r="U15" i="1"/>
  <c r="V15" i="1"/>
  <c r="Y15" i="1"/>
  <c r="AC15" i="1"/>
  <c r="J15" i="1"/>
  <c r="K15" i="1"/>
  <c r="L15" i="1"/>
  <c r="M15" i="1"/>
  <c r="N15" i="1"/>
  <c r="P15" i="1"/>
  <c r="I15" i="1"/>
  <c r="O14" i="1"/>
  <c r="O15" i="1" s="1"/>
  <c r="AB14" i="1" l="1"/>
  <c r="AB15" i="1" s="1"/>
  <c r="AB16" i="1"/>
  <c r="AB17" i="1" s="1"/>
  <c r="Q11" i="1"/>
  <c r="W12" i="1" l="1"/>
  <c r="J13" i="1" l="1"/>
  <c r="K13" i="1"/>
  <c r="L13" i="1"/>
  <c r="M13" i="1"/>
  <c r="N13" i="1"/>
  <c r="P13" i="1"/>
  <c r="Q13" i="1"/>
  <c r="R13" i="1"/>
  <c r="T13" i="1"/>
  <c r="U13" i="1"/>
  <c r="V13" i="1"/>
  <c r="Y13" i="1"/>
  <c r="AA13" i="1"/>
  <c r="I13" i="1"/>
  <c r="J11" i="1"/>
  <c r="K11" i="1"/>
  <c r="L11" i="1"/>
  <c r="M11" i="1"/>
  <c r="N11" i="1"/>
  <c r="P11" i="1"/>
  <c r="R11" i="1"/>
  <c r="T11" i="1"/>
  <c r="U11" i="1"/>
  <c r="V11" i="1"/>
  <c r="Y11" i="1"/>
  <c r="AA11" i="1"/>
  <c r="I11" i="1"/>
  <c r="J9" i="1"/>
  <c r="K9" i="1"/>
  <c r="L9" i="1"/>
  <c r="M9" i="1"/>
  <c r="N9" i="1"/>
  <c r="P9" i="1"/>
  <c r="Q9" i="1"/>
  <c r="R9" i="1"/>
  <c r="T9" i="1"/>
  <c r="U9" i="1"/>
  <c r="V9" i="1"/>
  <c r="Y9" i="1"/>
  <c r="AA9" i="1"/>
  <c r="I9" i="1"/>
  <c r="Y20" i="1" l="1"/>
  <c r="R20" i="1"/>
  <c r="M20" i="1"/>
  <c r="L20" i="1"/>
  <c r="U20" i="1"/>
  <c r="P20" i="1"/>
  <c r="K20" i="1"/>
  <c r="AA20" i="1"/>
  <c r="T20" i="1"/>
  <c r="N20" i="1"/>
  <c r="J20" i="1"/>
  <c r="V20" i="1"/>
  <c r="Q20" i="1"/>
  <c r="I20" i="1"/>
  <c r="X12" i="1"/>
  <c r="X13" i="1" s="1"/>
  <c r="W13" i="1" l="1"/>
  <c r="S12" i="1"/>
  <c r="S13" i="1" s="1"/>
  <c r="AC12" i="1" l="1"/>
  <c r="AC13" i="1" s="1"/>
  <c r="AC10" i="1"/>
  <c r="AC11" i="1" s="1"/>
  <c r="AC8" i="1"/>
  <c r="AC9" i="1" s="1"/>
  <c r="Z12" i="1"/>
  <c r="Z13" i="1" s="1"/>
  <c r="O12" i="1"/>
  <c r="O13" i="1" s="1"/>
  <c r="AC20" i="1" l="1"/>
  <c r="AB12" i="1"/>
  <c r="AB13" i="1" s="1"/>
  <c r="X8" i="1" l="1"/>
  <c r="X9" i="1" s="1"/>
  <c r="X10" i="1"/>
  <c r="X11" i="1" s="1"/>
  <c r="O10" i="1"/>
  <c r="O11" i="1" s="1"/>
  <c r="O8" i="1"/>
  <c r="O9" i="1" s="1"/>
  <c r="X20" i="1" l="1"/>
  <c r="O20" i="1"/>
  <c r="W10" i="1"/>
  <c r="W11" i="1" s="1"/>
  <c r="Z10" i="1"/>
  <c r="S10" i="1"/>
  <c r="S11" i="1" s="1"/>
  <c r="AB10" i="1" l="1"/>
  <c r="AB11" i="1" s="1"/>
  <c r="Z11" i="1"/>
  <c r="Z8" i="1"/>
  <c r="Z9" i="1" s="1"/>
  <c r="W8" i="1"/>
  <c r="S8" i="1"/>
  <c r="Z20" i="1" l="1"/>
  <c r="W9" i="1"/>
  <c r="W20" i="1" s="1"/>
  <c r="S9" i="1"/>
  <c r="S20" i="1" s="1"/>
  <c r="AB8" i="1"/>
  <c r="AB9" i="1" l="1"/>
  <c r="AB20" i="1" s="1"/>
</calcChain>
</file>

<file path=xl/sharedStrings.xml><?xml version="1.0" encoding="utf-8"?>
<sst xmlns="http://schemas.openxmlformats.org/spreadsheetml/2006/main" count="73" uniqueCount="43">
  <si>
    <t>№ п/п</t>
  </si>
  <si>
    <t>Сумма кредита</t>
  </si>
  <si>
    <t>Основной долг</t>
  </si>
  <si>
    <t>Пени, штрафы</t>
  </si>
  <si>
    <t>Итого</t>
  </si>
  <si>
    <t>Проценты</t>
  </si>
  <si>
    <t>ВСЕГО</t>
  </si>
  <si>
    <t>1.</t>
  </si>
  <si>
    <t>Дата регист-рации долга в долго-вой книге</t>
  </si>
  <si>
    <t>Дата и номер кредит-ного договора</t>
  </si>
  <si>
    <t>Сведения о кредиторе (наименова-ние, место-нахождение)</t>
  </si>
  <si>
    <t>Процент-ная ставка по кредиту</t>
  </si>
  <si>
    <t>Отметки об исполнении обя-зательств</t>
  </si>
  <si>
    <t>2.</t>
  </si>
  <si>
    <t>3.</t>
  </si>
  <si>
    <t>финансирование дефицита  местного  бюджета</t>
  </si>
  <si>
    <t>Муниципальный контракт от 23.10.2014 № 0123300001914000276-0052415-02</t>
  </si>
  <si>
    <t>Муниципальный контракт от 13.11.2014 № 0123300001914000275-0052415-01</t>
  </si>
  <si>
    <t>Муниципальный контракт от 20.10.2015 № 2015.390413</t>
  </si>
  <si>
    <t>Публичное акционерное общество РОСБАНК</t>
  </si>
  <si>
    <t>Сумма привлеченных кредитов в 2016году</t>
  </si>
  <si>
    <t>Основание для заключения договора или соглашения</t>
  </si>
  <si>
    <t>Муниципальный контракт</t>
  </si>
  <si>
    <t>Цель привлечения кредита</t>
  </si>
  <si>
    <t>Дата получения кредита</t>
  </si>
  <si>
    <t>Дата погашения кредита</t>
  </si>
  <si>
    <t>Остаток долгового обязательства на 01.01.2016 года</t>
  </si>
  <si>
    <t>в том числе просроченный</t>
  </si>
  <si>
    <t>в том числе просроченный долг</t>
  </si>
  <si>
    <t>Итого:</t>
  </si>
  <si>
    <t>Публичное акционерное общество Сбербанк</t>
  </si>
  <si>
    <t>Муниципальный контракт от 30.08.2016 №Ф.2016. 237025</t>
  </si>
  <si>
    <t>Муниципальный контракт от 30.08.2016 №Ф.2016. 237307</t>
  </si>
  <si>
    <t>Муниципальный контракт от 30.08.2016 №Ф.2016. 237227</t>
  </si>
  <si>
    <t>Начислено на "1" января     2017г.</t>
  </si>
  <si>
    <t>Погашено на "1" января    2017г.</t>
  </si>
  <si>
    <t>Остаток долга на "1" января   2017г.</t>
  </si>
  <si>
    <t>Отчет</t>
  </si>
  <si>
    <t xml:space="preserve">о предоставлении и погашении кредитов от кредитных организаций Администрацией г. Белогорск </t>
  </si>
  <si>
    <t>за 2016 год</t>
  </si>
  <si>
    <t>4.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</si>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</sst>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14" fontId="4" fillId="0" borderId="3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2" xfId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zoomScale="78" zoomScaleNormal="78" workbookViewId="0">
      <selection activeCell="P13" sqref="P13"/>
    </sheetView>
  </sheetViews>
  <sheetFormatPr defaultRowHeight="12.75" x14ac:dyDescent="0.2"/>
  <cols>
    <col min="1" max="1" width="8.7109375" style="1" customWidth="1"/>
    <col min="2" max="2" width="11.85546875" style="1" customWidth="1"/>
    <col min="3" max="3" width="8.7109375" style="1" customWidth="1"/>
    <col min="4" max="4" width="9" style="1" customWidth="1"/>
    <col min="5" max="5" width="11.85546875" style="1" customWidth="1"/>
    <col min="6" max="6" width="7.7109375" style="1" customWidth="1"/>
    <col min="7" max="7" width="10.140625" style="1" customWidth="1"/>
    <col min="8" max="8" width="9.7109375" style="1" customWidth="1"/>
    <col min="9" max="9" width="13.85546875" style="1" customWidth="1"/>
    <col min="10" max="10" width="7.28515625" style="1" customWidth="1"/>
    <col min="11" max="11" width="14.42578125" style="1" customWidth="1"/>
    <col min="12" max="12" width="9.140625" style="1" customWidth="1"/>
    <col min="13" max="13" width="9.42578125" style="1" customWidth="1"/>
    <col min="14" max="14" width="6.140625" style="1" customWidth="1"/>
    <col min="15" max="15" width="13.85546875" style="1" customWidth="1"/>
    <col min="16" max="16" width="15" style="1" customWidth="1"/>
    <col min="17" max="17" width="13" style="1" customWidth="1"/>
    <col min="18" max="18" width="10" style="1" customWidth="1"/>
    <col min="19" max="19" width="12.7109375" style="1" customWidth="1"/>
    <col min="20" max="20" width="14.140625" style="1" customWidth="1"/>
    <col min="21" max="21" width="13.140625" style="1" customWidth="1"/>
    <col min="22" max="22" width="7.7109375" style="1" customWidth="1"/>
    <col min="23" max="23" width="14" style="1" customWidth="1"/>
    <col min="24" max="24" width="14.28515625" style="1" customWidth="1"/>
    <col min="25" max="25" width="9.85546875" style="1" customWidth="1"/>
    <col min="26" max="26" width="13.42578125" style="1" customWidth="1"/>
    <col min="27" max="27" width="7" style="1" customWidth="1"/>
    <col min="28" max="28" width="14.5703125" style="1" customWidth="1"/>
    <col min="29" max="29" width="14" style="1" customWidth="1"/>
    <col min="30" max="16384" width="9.140625" style="1"/>
  </cols>
  <sheetData>
    <row r="1" spans="1:29" ht="20.25" x14ac:dyDescent="0.3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20.25" x14ac:dyDescent="0.3">
      <c r="A2" s="20" t="s">
        <v>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ht="20.25" x14ac:dyDescent="0.3">
      <c r="A3" s="20" t="s">
        <v>39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29" ht="25.5" x14ac:dyDescent="0.35">
      <c r="A4" s="3"/>
      <c r="B4" s="3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3"/>
      <c r="AA4" s="3"/>
      <c r="AB4" s="3"/>
      <c r="AC4" s="3"/>
    </row>
    <row r="5" spans="1:29" ht="32.25" customHeight="1" x14ac:dyDescent="0.2">
      <c r="A5" s="26" t="s">
        <v>0</v>
      </c>
      <c r="B5" s="21" t="s">
        <v>8</v>
      </c>
      <c r="C5" s="21" t="s">
        <v>21</v>
      </c>
      <c r="D5" s="21" t="s">
        <v>9</v>
      </c>
      <c r="E5" s="24" t="s">
        <v>10</v>
      </c>
      <c r="F5" s="21" t="s">
        <v>23</v>
      </c>
      <c r="G5" s="21" t="s">
        <v>24</v>
      </c>
      <c r="H5" s="21" t="s">
        <v>25</v>
      </c>
      <c r="I5" s="21" t="s">
        <v>1</v>
      </c>
      <c r="J5" s="21" t="s">
        <v>11</v>
      </c>
      <c r="K5" s="23" t="s">
        <v>26</v>
      </c>
      <c r="L5" s="23"/>
      <c r="M5" s="23"/>
      <c r="N5" s="23"/>
      <c r="O5" s="23"/>
      <c r="P5" s="21" t="s">
        <v>20</v>
      </c>
      <c r="Q5" s="23" t="s">
        <v>34</v>
      </c>
      <c r="R5" s="23"/>
      <c r="S5" s="23"/>
      <c r="T5" s="23" t="s">
        <v>35</v>
      </c>
      <c r="U5" s="23"/>
      <c r="V5" s="23"/>
      <c r="W5" s="23"/>
      <c r="X5" s="23" t="s">
        <v>36</v>
      </c>
      <c r="Y5" s="23"/>
      <c r="Z5" s="23"/>
      <c r="AA5" s="23"/>
      <c r="AB5" s="23"/>
      <c r="AC5" s="30" t="s">
        <v>12</v>
      </c>
    </row>
    <row r="6" spans="1:29" ht="144" customHeight="1" x14ac:dyDescent="0.2">
      <c r="A6" s="27"/>
      <c r="B6" s="22"/>
      <c r="C6" s="22"/>
      <c r="D6" s="22"/>
      <c r="E6" s="25"/>
      <c r="F6" s="22"/>
      <c r="G6" s="22"/>
      <c r="H6" s="22"/>
      <c r="I6" s="22"/>
      <c r="J6" s="22"/>
      <c r="K6" s="5" t="s">
        <v>2</v>
      </c>
      <c r="L6" s="5" t="s">
        <v>27</v>
      </c>
      <c r="M6" s="5" t="s">
        <v>5</v>
      </c>
      <c r="N6" s="5" t="s">
        <v>3</v>
      </c>
      <c r="O6" s="5" t="s">
        <v>4</v>
      </c>
      <c r="P6" s="22"/>
      <c r="Q6" s="5" t="s">
        <v>5</v>
      </c>
      <c r="R6" s="5" t="s">
        <v>3</v>
      </c>
      <c r="S6" s="5" t="s">
        <v>4</v>
      </c>
      <c r="T6" s="5" t="s">
        <v>2</v>
      </c>
      <c r="U6" s="5" t="s">
        <v>5</v>
      </c>
      <c r="V6" s="5" t="s">
        <v>3</v>
      </c>
      <c r="W6" s="5" t="s">
        <v>4</v>
      </c>
      <c r="X6" s="5" t="s">
        <v>2</v>
      </c>
      <c r="Y6" s="5" t="s">
        <v>28</v>
      </c>
      <c r="Z6" s="5" t="s">
        <v>5</v>
      </c>
      <c r="AA6" s="5" t="s">
        <v>3</v>
      </c>
      <c r="AB6" s="5" t="s">
        <v>4</v>
      </c>
      <c r="AC6" s="30"/>
    </row>
    <row r="7" spans="1:29" s="2" customFormat="1" ht="1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6">
        <v>26</v>
      </c>
      <c r="AA7" s="6">
        <v>27</v>
      </c>
      <c r="AB7" s="6">
        <v>28</v>
      </c>
      <c r="AC7" s="6">
        <v>29</v>
      </c>
    </row>
    <row r="8" spans="1:29" ht="144" x14ac:dyDescent="0.25">
      <c r="A8" s="7" t="s">
        <v>7</v>
      </c>
      <c r="B8" s="8">
        <v>41963</v>
      </c>
      <c r="C8" s="9" t="s">
        <v>22</v>
      </c>
      <c r="D8" s="9" t="s">
        <v>16</v>
      </c>
      <c r="E8" s="9" t="s">
        <v>30</v>
      </c>
      <c r="F8" s="9" t="s">
        <v>15</v>
      </c>
      <c r="G8" s="10">
        <v>41963</v>
      </c>
      <c r="H8" s="10">
        <v>42664</v>
      </c>
      <c r="I8" s="15">
        <v>80000000</v>
      </c>
      <c r="J8" s="16">
        <v>12.02</v>
      </c>
      <c r="K8" s="15">
        <v>80000000</v>
      </c>
      <c r="L8" s="15">
        <v>0</v>
      </c>
      <c r="M8" s="15">
        <v>0</v>
      </c>
      <c r="N8" s="15">
        <v>0</v>
      </c>
      <c r="O8" s="15">
        <f>K8+L8+N8</f>
        <v>80000000</v>
      </c>
      <c r="P8" s="15">
        <v>0</v>
      </c>
      <c r="Q8" s="16">
        <v>7270129.54</v>
      </c>
      <c r="R8" s="16">
        <v>0</v>
      </c>
      <c r="S8" s="16">
        <f t="shared" ref="S8:S12" si="0">Q8+R8</f>
        <v>7270129.54</v>
      </c>
      <c r="T8" s="16">
        <v>80000000</v>
      </c>
      <c r="U8" s="16">
        <v>7270129.54</v>
      </c>
      <c r="V8" s="16">
        <v>0</v>
      </c>
      <c r="W8" s="16">
        <f t="shared" ref="W8:W10" si="1">T8+U8+V8</f>
        <v>87270129.540000007</v>
      </c>
      <c r="X8" s="16">
        <f>K8-T8</f>
        <v>0</v>
      </c>
      <c r="Y8" s="16">
        <v>0</v>
      </c>
      <c r="Z8" s="16">
        <f>L8+Q8-U8</f>
        <v>0</v>
      </c>
      <c r="AA8" s="16">
        <v>0</v>
      </c>
      <c r="AB8" s="16">
        <f t="shared" ref="AB8:AB14" si="2">X8+Z8</f>
        <v>0</v>
      </c>
      <c r="AC8" s="16">
        <f>T8</f>
        <v>80000000</v>
      </c>
    </row>
    <row r="9" spans="1:29" ht="25.5" customHeight="1" x14ac:dyDescent="0.25">
      <c r="A9" s="11" t="s">
        <v>29</v>
      </c>
      <c r="B9" s="8"/>
      <c r="C9" s="9"/>
      <c r="D9" s="9"/>
      <c r="E9" s="9"/>
      <c r="F9" s="9"/>
      <c r="G9" s="10"/>
      <c r="H9" s="10"/>
      <c r="I9" s="17">
        <f>I8</f>
        <v>80000000</v>
      </c>
      <c r="J9" s="17">
        <f t="shared" ref="J9:AC9" si="3">J8</f>
        <v>12.02</v>
      </c>
      <c r="K9" s="17">
        <f t="shared" si="3"/>
        <v>80000000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80000000</v>
      </c>
      <c r="P9" s="17">
        <f t="shared" si="3"/>
        <v>0</v>
      </c>
      <c r="Q9" s="17">
        <f t="shared" si="3"/>
        <v>7270129.54</v>
      </c>
      <c r="R9" s="17">
        <f t="shared" si="3"/>
        <v>0</v>
      </c>
      <c r="S9" s="17">
        <f t="shared" si="3"/>
        <v>7270129.54</v>
      </c>
      <c r="T9" s="17">
        <f t="shared" si="3"/>
        <v>80000000</v>
      </c>
      <c r="U9" s="17">
        <f t="shared" si="3"/>
        <v>7270129.54</v>
      </c>
      <c r="V9" s="17">
        <f t="shared" si="3"/>
        <v>0</v>
      </c>
      <c r="W9" s="17">
        <f t="shared" si="3"/>
        <v>87270129.540000007</v>
      </c>
      <c r="X9" s="17">
        <f t="shared" si="3"/>
        <v>0</v>
      </c>
      <c r="Y9" s="17">
        <f t="shared" si="3"/>
        <v>0</v>
      </c>
      <c r="Z9" s="18">
        <f t="shared" si="3"/>
        <v>0</v>
      </c>
      <c r="AA9" s="17">
        <f t="shared" si="3"/>
        <v>0</v>
      </c>
      <c r="AB9" s="17">
        <f t="shared" si="3"/>
        <v>0</v>
      </c>
      <c r="AC9" s="17">
        <f t="shared" si="3"/>
        <v>80000000</v>
      </c>
    </row>
    <row r="10" spans="1:29" ht="144" x14ac:dyDescent="0.25">
      <c r="A10" s="7" t="s">
        <v>13</v>
      </c>
      <c r="B10" s="8">
        <v>41984</v>
      </c>
      <c r="C10" s="9" t="s">
        <v>22</v>
      </c>
      <c r="D10" s="9" t="s">
        <v>17</v>
      </c>
      <c r="E10" s="9" t="s">
        <v>30</v>
      </c>
      <c r="F10" s="9" t="s">
        <v>15</v>
      </c>
      <c r="G10" s="10">
        <v>41984</v>
      </c>
      <c r="H10" s="10">
        <v>42685</v>
      </c>
      <c r="I10" s="15">
        <v>70000000</v>
      </c>
      <c r="J10" s="16">
        <v>13.48</v>
      </c>
      <c r="K10" s="15">
        <v>64000000</v>
      </c>
      <c r="L10" s="15">
        <v>0</v>
      </c>
      <c r="M10" s="15">
        <v>0</v>
      </c>
      <c r="N10" s="15">
        <v>0</v>
      </c>
      <c r="O10" s="15">
        <f>K10+L10+N10</f>
        <v>64000000</v>
      </c>
      <c r="P10" s="15">
        <v>0</v>
      </c>
      <c r="Q10" s="16">
        <v>6057897.29</v>
      </c>
      <c r="R10" s="16">
        <v>0</v>
      </c>
      <c r="S10" s="16">
        <f t="shared" si="0"/>
        <v>6057897.29</v>
      </c>
      <c r="T10" s="16">
        <v>64000000</v>
      </c>
      <c r="U10" s="16">
        <v>6057897.29</v>
      </c>
      <c r="V10" s="16">
        <v>0</v>
      </c>
      <c r="W10" s="16">
        <f t="shared" si="1"/>
        <v>70057897.290000007</v>
      </c>
      <c r="X10" s="16">
        <f>K10-T10</f>
        <v>0</v>
      </c>
      <c r="Y10" s="16">
        <v>0</v>
      </c>
      <c r="Z10" s="16">
        <f>L10+Q10-U10</f>
        <v>0</v>
      </c>
      <c r="AA10" s="16">
        <v>0</v>
      </c>
      <c r="AB10" s="16">
        <f t="shared" si="2"/>
        <v>0</v>
      </c>
      <c r="AC10" s="16">
        <f>T10</f>
        <v>64000000</v>
      </c>
    </row>
    <row r="11" spans="1:29" ht="30.75" customHeight="1" x14ac:dyDescent="0.2">
      <c r="A11" s="11" t="s">
        <v>29</v>
      </c>
      <c r="B11" s="12"/>
      <c r="C11" s="13"/>
      <c r="D11" s="13"/>
      <c r="E11" s="13"/>
      <c r="F11" s="13"/>
      <c r="G11" s="14"/>
      <c r="H11" s="14"/>
      <c r="I11" s="17">
        <f>I10</f>
        <v>70000000</v>
      </c>
      <c r="J11" s="17">
        <f t="shared" ref="J11:AC11" si="4">J10</f>
        <v>13.48</v>
      </c>
      <c r="K11" s="17">
        <f t="shared" si="4"/>
        <v>64000000</v>
      </c>
      <c r="L11" s="17">
        <f t="shared" si="4"/>
        <v>0</v>
      </c>
      <c r="M11" s="17">
        <f t="shared" si="4"/>
        <v>0</v>
      </c>
      <c r="N11" s="17">
        <f t="shared" si="4"/>
        <v>0</v>
      </c>
      <c r="O11" s="17">
        <f t="shared" si="4"/>
        <v>64000000</v>
      </c>
      <c r="P11" s="17">
        <f t="shared" si="4"/>
        <v>0</v>
      </c>
      <c r="Q11" s="17">
        <f t="shared" si="4"/>
        <v>6057897.29</v>
      </c>
      <c r="R11" s="17">
        <f t="shared" si="4"/>
        <v>0</v>
      </c>
      <c r="S11" s="17">
        <f t="shared" si="4"/>
        <v>6057897.29</v>
      </c>
      <c r="T11" s="17">
        <f t="shared" si="4"/>
        <v>64000000</v>
      </c>
      <c r="U11" s="17">
        <f t="shared" si="4"/>
        <v>6057897.29</v>
      </c>
      <c r="V11" s="17">
        <f t="shared" si="4"/>
        <v>0</v>
      </c>
      <c r="W11" s="17">
        <f t="shared" si="4"/>
        <v>70057897.290000007</v>
      </c>
      <c r="X11" s="17">
        <f t="shared" si="4"/>
        <v>0</v>
      </c>
      <c r="Y11" s="17">
        <f t="shared" si="4"/>
        <v>0</v>
      </c>
      <c r="Z11" s="17">
        <f t="shared" si="4"/>
        <v>0</v>
      </c>
      <c r="AA11" s="17">
        <f t="shared" si="4"/>
        <v>0</v>
      </c>
      <c r="AB11" s="17">
        <f t="shared" si="4"/>
        <v>0</v>
      </c>
      <c r="AC11" s="17">
        <f t="shared" si="4"/>
        <v>64000000</v>
      </c>
    </row>
    <row r="12" spans="1:29" ht="99" customHeight="1" x14ac:dyDescent="0.25">
      <c r="A12" s="7" t="s">
        <v>14</v>
      </c>
      <c r="B12" s="8">
        <v>42325</v>
      </c>
      <c r="C12" s="9" t="s">
        <v>22</v>
      </c>
      <c r="D12" s="9" t="s">
        <v>18</v>
      </c>
      <c r="E12" s="9" t="s">
        <v>19</v>
      </c>
      <c r="F12" s="9" t="s">
        <v>15</v>
      </c>
      <c r="G12" s="10">
        <v>42324</v>
      </c>
      <c r="H12" s="10">
        <v>43054</v>
      </c>
      <c r="I12" s="15">
        <v>70000000</v>
      </c>
      <c r="J12" s="16">
        <v>13.81</v>
      </c>
      <c r="K12" s="15">
        <v>70000000</v>
      </c>
      <c r="L12" s="15">
        <v>0</v>
      </c>
      <c r="M12" s="15">
        <v>0</v>
      </c>
      <c r="N12" s="15">
        <v>0</v>
      </c>
      <c r="O12" s="15">
        <f>K12+L12+N12</f>
        <v>70000000</v>
      </c>
      <c r="P12" s="15">
        <v>0</v>
      </c>
      <c r="Q12" s="16">
        <v>9667000.0199999996</v>
      </c>
      <c r="R12" s="16">
        <v>0</v>
      </c>
      <c r="S12" s="16">
        <f t="shared" si="0"/>
        <v>9667000.0199999996</v>
      </c>
      <c r="T12" s="16">
        <v>0</v>
      </c>
      <c r="U12" s="16">
        <v>9667000.0199999996</v>
      </c>
      <c r="V12" s="16">
        <v>0</v>
      </c>
      <c r="W12" s="16">
        <f>U12+V12</f>
        <v>9667000.0199999996</v>
      </c>
      <c r="X12" s="16">
        <f>K12-T12</f>
        <v>70000000</v>
      </c>
      <c r="Y12" s="16">
        <v>0</v>
      </c>
      <c r="Z12" s="16">
        <f>L12+Q12-U12</f>
        <v>0</v>
      </c>
      <c r="AA12" s="16">
        <v>0</v>
      </c>
      <c r="AB12" s="16">
        <f t="shared" si="2"/>
        <v>70000000</v>
      </c>
      <c r="AC12" s="16">
        <f>T12</f>
        <v>0</v>
      </c>
    </row>
    <row r="13" spans="1:29" ht="33" customHeight="1" x14ac:dyDescent="0.25">
      <c r="A13" s="11" t="s">
        <v>29</v>
      </c>
      <c r="B13" s="8"/>
      <c r="C13" s="9"/>
      <c r="D13" s="9"/>
      <c r="E13" s="9"/>
      <c r="F13" s="9"/>
      <c r="G13" s="10"/>
      <c r="H13" s="10"/>
      <c r="I13" s="17">
        <f t="shared" ref="I13:AC13" si="5">I12</f>
        <v>70000000</v>
      </c>
      <c r="J13" s="17">
        <f t="shared" si="5"/>
        <v>13.81</v>
      </c>
      <c r="K13" s="17">
        <f t="shared" si="5"/>
        <v>70000000</v>
      </c>
      <c r="L13" s="17">
        <f t="shared" si="5"/>
        <v>0</v>
      </c>
      <c r="M13" s="17">
        <f t="shared" si="5"/>
        <v>0</v>
      </c>
      <c r="N13" s="17">
        <f t="shared" si="5"/>
        <v>0</v>
      </c>
      <c r="O13" s="17">
        <f t="shared" si="5"/>
        <v>70000000</v>
      </c>
      <c r="P13" s="17">
        <f t="shared" si="5"/>
        <v>0</v>
      </c>
      <c r="Q13" s="17">
        <f t="shared" si="5"/>
        <v>9667000.0199999996</v>
      </c>
      <c r="R13" s="17">
        <f t="shared" si="5"/>
        <v>0</v>
      </c>
      <c r="S13" s="17">
        <f t="shared" si="5"/>
        <v>9667000.0199999996</v>
      </c>
      <c r="T13" s="17">
        <f t="shared" si="5"/>
        <v>0</v>
      </c>
      <c r="U13" s="17">
        <f t="shared" si="5"/>
        <v>9667000.0199999996</v>
      </c>
      <c r="V13" s="17">
        <f t="shared" si="5"/>
        <v>0</v>
      </c>
      <c r="W13" s="17">
        <f t="shared" si="5"/>
        <v>9667000.0199999996</v>
      </c>
      <c r="X13" s="17">
        <f t="shared" si="5"/>
        <v>70000000</v>
      </c>
      <c r="Y13" s="17">
        <f t="shared" si="5"/>
        <v>0</v>
      </c>
      <c r="Z13" s="17">
        <f t="shared" si="5"/>
        <v>0</v>
      </c>
      <c r="AA13" s="17">
        <f t="shared" si="5"/>
        <v>0</v>
      </c>
      <c r="AB13" s="17">
        <f t="shared" si="5"/>
        <v>70000000</v>
      </c>
      <c r="AC13" s="17">
        <f t="shared" si="5"/>
        <v>0</v>
      </c>
    </row>
    <row r="14" spans="1:29" ht="87" customHeight="1" x14ac:dyDescent="0.25">
      <c r="A14" s="7" t="s">
        <v>40</v>
      </c>
      <c r="B14" s="19">
        <v>42625</v>
      </c>
      <c r="C14" s="9" t="s">
        <v>22</v>
      </c>
      <c r="D14" s="9" t="s">
        <v>31</v>
      </c>
      <c r="E14" s="9" t="s">
        <v>30</v>
      </c>
      <c r="F14" s="9" t="s">
        <v>15</v>
      </c>
      <c r="G14" s="10"/>
      <c r="H14" s="10"/>
      <c r="I14" s="15">
        <v>50000000</v>
      </c>
      <c r="J14" s="15">
        <v>12.33</v>
      </c>
      <c r="K14" s="15">
        <v>0</v>
      </c>
      <c r="L14" s="15">
        <v>0</v>
      </c>
      <c r="M14" s="15">
        <v>0</v>
      </c>
      <c r="N14" s="15">
        <v>0</v>
      </c>
      <c r="O14" s="15">
        <f>K14+L14+N14</f>
        <v>0</v>
      </c>
      <c r="P14" s="15">
        <v>50000000</v>
      </c>
      <c r="Q14" s="15">
        <v>1852868.85</v>
      </c>
      <c r="R14" s="15">
        <v>0</v>
      </c>
      <c r="S14" s="15">
        <f>Q14+R14</f>
        <v>1852868.85</v>
      </c>
      <c r="T14" s="15">
        <v>0</v>
      </c>
      <c r="U14" s="15">
        <v>1852868.85</v>
      </c>
      <c r="V14" s="15">
        <v>0</v>
      </c>
      <c r="W14" s="15">
        <f>T14+U14+V14</f>
        <v>1852868.85</v>
      </c>
      <c r="X14" s="15">
        <f>P14-T14</f>
        <v>50000000</v>
      </c>
      <c r="Y14" s="15">
        <v>0</v>
      </c>
      <c r="Z14" s="15">
        <f>Q14-U14</f>
        <v>0</v>
      </c>
      <c r="AA14" s="15">
        <f>R14-V14</f>
        <v>0</v>
      </c>
      <c r="AB14" s="16">
        <f t="shared" si="2"/>
        <v>50000000</v>
      </c>
      <c r="AC14" s="15">
        <f>T14</f>
        <v>0</v>
      </c>
    </row>
    <row r="15" spans="1:29" ht="33" customHeight="1" x14ac:dyDescent="0.25">
      <c r="A15" s="11" t="s">
        <v>29</v>
      </c>
      <c r="B15" s="19"/>
      <c r="C15" s="9"/>
      <c r="D15" s="9"/>
      <c r="E15" s="9"/>
      <c r="F15" s="9"/>
      <c r="G15" s="10"/>
      <c r="H15" s="10"/>
      <c r="I15" s="17">
        <f>I14</f>
        <v>50000000</v>
      </c>
      <c r="J15" s="17">
        <f t="shared" ref="J15:P15" si="6">J14</f>
        <v>12.33</v>
      </c>
      <c r="K15" s="17">
        <f t="shared" si="6"/>
        <v>0</v>
      </c>
      <c r="L15" s="17">
        <f t="shared" si="6"/>
        <v>0</v>
      </c>
      <c r="M15" s="17">
        <f t="shared" si="6"/>
        <v>0</v>
      </c>
      <c r="N15" s="17">
        <f t="shared" si="6"/>
        <v>0</v>
      </c>
      <c r="O15" s="17">
        <f t="shared" si="6"/>
        <v>0</v>
      </c>
      <c r="P15" s="17">
        <f t="shared" si="6"/>
        <v>50000000</v>
      </c>
      <c r="Q15" s="17">
        <f t="shared" ref="Q15" si="7">Q14</f>
        <v>1852868.85</v>
      </c>
      <c r="R15" s="17">
        <f t="shared" ref="R15" si="8">R14</f>
        <v>0</v>
      </c>
      <c r="S15" s="17">
        <f t="shared" ref="S15" si="9">S14</f>
        <v>1852868.85</v>
      </c>
      <c r="T15" s="17">
        <f t="shared" ref="T15" si="10">T14</f>
        <v>0</v>
      </c>
      <c r="U15" s="17">
        <f t="shared" ref="U15" si="11">U14</f>
        <v>1852868.85</v>
      </c>
      <c r="V15" s="17">
        <f t="shared" ref="V15" si="12">V14</f>
        <v>0</v>
      </c>
      <c r="W15" s="17">
        <f t="shared" ref="W15" si="13">W14</f>
        <v>1852868.85</v>
      </c>
      <c r="X15" s="17">
        <f t="shared" ref="X15" si="14">X14</f>
        <v>50000000</v>
      </c>
      <c r="Y15" s="17">
        <f t="shared" ref="Y15" si="15">Y14</f>
        <v>0</v>
      </c>
      <c r="Z15" s="17">
        <f t="shared" ref="Z15" si="16">Z14</f>
        <v>0</v>
      </c>
      <c r="AA15" s="17">
        <f t="shared" ref="AA15" si="17">AA14</f>
        <v>0</v>
      </c>
      <c r="AB15" s="17">
        <f t="shared" ref="AB15" si="18">AB14</f>
        <v>50000000</v>
      </c>
      <c r="AC15" s="17">
        <f t="shared" ref="AC15" si="19">AC14</f>
        <v>0</v>
      </c>
    </row>
    <row r="16" spans="1:29" ht="89.25" customHeight="1" x14ac:dyDescent="0.25">
      <c r="A16" s="7" t="s">
        <v>41</v>
      </c>
      <c r="B16" s="19">
        <v>42625</v>
      </c>
      <c r="C16" s="9" t="s">
        <v>22</v>
      </c>
      <c r="D16" s="9" t="s">
        <v>32</v>
      </c>
      <c r="E16" s="9" t="s">
        <v>30</v>
      </c>
      <c r="F16" s="9" t="s">
        <v>15</v>
      </c>
      <c r="G16" s="10"/>
      <c r="H16" s="10"/>
      <c r="I16" s="15">
        <v>40000000</v>
      </c>
      <c r="J16" s="15">
        <v>12.33</v>
      </c>
      <c r="K16" s="15">
        <v>0</v>
      </c>
      <c r="L16" s="15">
        <v>0</v>
      </c>
      <c r="M16" s="15">
        <v>0</v>
      </c>
      <c r="N16" s="15">
        <v>0</v>
      </c>
      <c r="O16" s="15">
        <f>K16+L16+N16</f>
        <v>0</v>
      </c>
      <c r="P16" s="15">
        <v>40000000</v>
      </c>
      <c r="Q16" s="15">
        <v>1482295.08</v>
      </c>
      <c r="R16" s="15">
        <v>0</v>
      </c>
      <c r="S16" s="15">
        <f>Q16+R16</f>
        <v>1482295.08</v>
      </c>
      <c r="T16" s="15">
        <v>0</v>
      </c>
      <c r="U16" s="15">
        <v>1482295.08</v>
      </c>
      <c r="V16" s="15">
        <v>0</v>
      </c>
      <c r="W16" s="15">
        <f>T16+U16+V16</f>
        <v>1482295.08</v>
      </c>
      <c r="X16" s="15">
        <f>P16-T16</f>
        <v>40000000</v>
      </c>
      <c r="Y16" s="15">
        <v>0</v>
      </c>
      <c r="Z16" s="15">
        <f>Q16-U16</f>
        <v>0</v>
      </c>
      <c r="AA16" s="15">
        <f>R16-V16</f>
        <v>0</v>
      </c>
      <c r="AB16" s="16">
        <f t="shared" ref="AB16" si="20">X16+Z16</f>
        <v>40000000</v>
      </c>
      <c r="AC16" s="15">
        <f>T16</f>
        <v>0</v>
      </c>
    </row>
    <row r="17" spans="1:29" ht="33" customHeight="1" x14ac:dyDescent="0.25">
      <c r="A17" s="11" t="s">
        <v>29</v>
      </c>
      <c r="B17" s="19"/>
      <c r="C17" s="9"/>
      <c r="D17" s="9"/>
      <c r="E17" s="9"/>
      <c r="F17" s="9"/>
      <c r="G17" s="10"/>
      <c r="H17" s="10"/>
      <c r="I17" s="17">
        <f>I16</f>
        <v>40000000</v>
      </c>
      <c r="J17" s="17">
        <f t="shared" ref="J17:AC17" si="21">J16</f>
        <v>12.33</v>
      </c>
      <c r="K17" s="17">
        <f t="shared" si="21"/>
        <v>0</v>
      </c>
      <c r="L17" s="17">
        <f t="shared" si="21"/>
        <v>0</v>
      </c>
      <c r="M17" s="17">
        <f t="shared" si="21"/>
        <v>0</v>
      </c>
      <c r="N17" s="17">
        <f t="shared" si="21"/>
        <v>0</v>
      </c>
      <c r="O17" s="17">
        <f t="shared" si="21"/>
        <v>0</v>
      </c>
      <c r="P17" s="17">
        <f t="shared" si="21"/>
        <v>40000000</v>
      </c>
      <c r="Q17" s="17">
        <f t="shared" si="21"/>
        <v>1482295.08</v>
      </c>
      <c r="R17" s="17">
        <f t="shared" si="21"/>
        <v>0</v>
      </c>
      <c r="S17" s="17">
        <f t="shared" si="21"/>
        <v>1482295.08</v>
      </c>
      <c r="T17" s="17">
        <f t="shared" si="21"/>
        <v>0</v>
      </c>
      <c r="U17" s="17">
        <f t="shared" si="21"/>
        <v>1482295.08</v>
      </c>
      <c r="V17" s="17">
        <f t="shared" si="21"/>
        <v>0</v>
      </c>
      <c r="W17" s="17">
        <f t="shared" si="21"/>
        <v>1482295.08</v>
      </c>
      <c r="X17" s="17">
        <f t="shared" si="21"/>
        <v>40000000</v>
      </c>
      <c r="Y17" s="17">
        <f t="shared" si="21"/>
        <v>0</v>
      </c>
      <c r="Z17" s="17">
        <f t="shared" si="21"/>
        <v>0</v>
      </c>
      <c r="AA17" s="17">
        <f t="shared" si="21"/>
        <v>0</v>
      </c>
      <c r="AB17" s="17">
        <f t="shared" si="21"/>
        <v>40000000</v>
      </c>
      <c r="AC17" s="17">
        <f t="shared" si="21"/>
        <v>0</v>
      </c>
    </row>
    <row r="18" spans="1:29" ht="86.25" customHeight="1" x14ac:dyDescent="0.25">
      <c r="A18" s="7" t="s">
        <v>42</v>
      </c>
      <c r="B18" s="19">
        <v>42655</v>
      </c>
      <c r="C18" s="9" t="s">
        <v>22</v>
      </c>
      <c r="D18" s="9" t="s">
        <v>33</v>
      </c>
      <c r="E18" s="9" t="s">
        <v>30</v>
      </c>
      <c r="F18" s="9" t="s">
        <v>15</v>
      </c>
      <c r="G18" s="10"/>
      <c r="H18" s="10"/>
      <c r="I18" s="15">
        <v>50000000</v>
      </c>
      <c r="J18" s="15">
        <v>12.33</v>
      </c>
      <c r="K18" s="15">
        <v>0</v>
      </c>
      <c r="L18" s="15">
        <v>0</v>
      </c>
      <c r="M18" s="15">
        <v>0</v>
      </c>
      <c r="N18" s="15">
        <v>0</v>
      </c>
      <c r="O18" s="15">
        <f>K18+L18+N18</f>
        <v>0</v>
      </c>
      <c r="P18" s="15">
        <v>50000000</v>
      </c>
      <c r="Q18" s="15">
        <v>1347540.98</v>
      </c>
      <c r="R18" s="15">
        <v>0</v>
      </c>
      <c r="S18" s="15">
        <f>Q18+R18</f>
        <v>1347540.98</v>
      </c>
      <c r="T18" s="15">
        <v>0</v>
      </c>
      <c r="U18" s="15">
        <v>1347540.98</v>
      </c>
      <c r="V18" s="15">
        <v>0</v>
      </c>
      <c r="W18" s="15">
        <f>T18+U18+V18</f>
        <v>1347540.98</v>
      </c>
      <c r="X18" s="15">
        <f>P18-T18</f>
        <v>50000000</v>
      </c>
      <c r="Y18" s="15">
        <v>0</v>
      </c>
      <c r="Z18" s="15">
        <f>Q18-U18</f>
        <v>0</v>
      </c>
      <c r="AA18" s="15">
        <v>0</v>
      </c>
      <c r="AB18" s="15">
        <f>X18+Y18+Z18+AA18</f>
        <v>50000000</v>
      </c>
      <c r="AC18" s="15">
        <f>T18</f>
        <v>0</v>
      </c>
    </row>
    <row r="19" spans="1:29" ht="51" customHeight="1" x14ac:dyDescent="0.25">
      <c r="A19" s="11" t="s">
        <v>29</v>
      </c>
      <c r="B19" s="19"/>
      <c r="C19" s="9"/>
      <c r="D19" s="9"/>
      <c r="E19" s="9"/>
      <c r="F19" s="9"/>
      <c r="G19" s="10"/>
      <c r="H19" s="10"/>
      <c r="I19" s="17">
        <f>I18</f>
        <v>50000000</v>
      </c>
      <c r="J19" s="17">
        <f t="shared" ref="J19:AC19" si="22">J18</f>
        <v>12.33</v>
      </c>
      <c r="K19" s="17">
        <f t="shared" si="22"/>
        <v>0</v>
      </c>
      <c r="L19" s="17">
        <f t="shared" si="22"/>
        <v>0</v>
      </c>
      <c r="M19" s="17">
        <f t="shared" si="22"/>
        <v>0</v>
      </c>
      <c r="N19" s="17">
        <f t="shared" si="22"/>
        <v>0</v>
      </c>
      <c r="O19" s="17">
        <f t="shared" si="22"/>
        <v>0</v>
      </c>
      <c r="P19" s="17">
        <f t="shared" si="22"/>
        <v>50000000</v>
      </c>
      <c r="Q19" s="17">
        <f t="shared" si="22"/>
        <v>1347540.98</v>
      </c>
      <c r="R19" s="17">
        <f t="shared" si="22"/>
        <v>0</v>
      </c>
      <c r="S19" s="17">
        <f t="shared" si="22"/>
        <v>1347540.98</v>
      </c>
      <c r="T19" s="17">
        <f t="shared" si="22"/>
        <v>0</v>
      </c>
      <c r="U19" s="17">
        <f t="shared" si="22"/>
        <v>1347540.98</v>
      </c>
      <c r="V19" s="17">
        <f t="shared" si="22"/>
        <v>0</v>
      </c>
      <c r="W19" s="17">
        <f t="shared" si="22"/>
        <v>1347540.98</v>
      </c>
      <c r="X19" s="17">
        <f t="shared" si="22"/>
        <v>50000000</v>
      </c>
      <c r="Y19" s="17">
        <f t="shared" si="22"/>
        <v>0</v>
      </c>
      <c r="Z19" s="17">
        <f t="shared" si="22"/>
        <v>0</v>
      </c>
      <c r="AA19" s="17">
        <f t="shared" si="22"/>
        <v>0</v>
      </c>
      <c r="AB19" s="17">
        <f t="shared" si="22"/>
        <v>50000000</v>
      </c>
      <c r="AC19" s="17">
        <f t="shared" si="22"/>
        <v>0</v>
      </c>
    </row>
    <row r="20" spans="1:29" ht="23.25" customHeight="1" x14ac:dyDescent="0.2">
      <c r="A20" s="28" t="s">
        <v>6</v>
      </c>
      <c r="B20" s="29"/>
      <c r="C20" s="13"/>
      <c r="D20" s="13"/>
      <c r="E20" s="13"/>
      <c r="F20" s="13"/>
      <c r="G20" s="13"/>
      <c r="H20" s="13"/>
      <c r="I20" s="17">
        <f>I9+I11+I13+I15+I17+I19</f>
        <v>360000000</v>
      </c>
      <c r="J20" s="17">
        <f t="shared" ref="J20:AC20" si="23">J9+J11+J13+J15+J17+J19</f>
        <v>76.3</v>
      </c>
      <c r="K20" s="17">
        <f t="shared" si="23"/>
        <v>214000000</v>
      </c>
      <c r="L20" s="17">
        <f t="shared" si="23"/>
        <v>0</v>
      </c>
      <c r="M20" s="17">
        <f t="shared" si="23"/>
        <v>0</v>
      </c>
      <c r="N20" s="17">
        <f t="shared" si="23"/>
        <v>0</v>
      </c>
      <c r="O20" s="17">
        <f t="shared" si="23"/>
        <v>214000000</v>
      </c>
      <c r="P20" s="17">
        <f t="shared" si="23"/>
        <v>140000000</v>
      </c>
      <c r="Q20" s="17">
        <f t="shared" si="23"/>
        <v>27677731.760000002</v>
      </c>
      <c r="R20" s="17">
        <f t="shared" si="23"/>
        <v>0</v>
      </c>
      <c r="S20" s="17">
        <f t="shared" si="23"/>
        <v>27677731.760000002</v>
      </c>
      <c r="T20" s="17">
        <f t="shared" si="23"/>
        <v>144000000</v>
      </c>
      <c r="U20" s="17">
        <f t="shared" si="23"/>
        <v>27677731.760000002</v>
      </c>
      <c r="V20" s="17">
        <f t="shared" si="23"/>
        <v>0</v>
      </c>
      <c r="W20" s="17">
        <f t="shared" si="23"/>
        <v>171677731.75999999</v>
      </c>
      <c r="X20" s="17">
        <f t="shared" si="23"/>
        <v>210000000</v>
      </c>
      <c r="Y20" s="17">
        <f t="shared" si="23"/>
        <v>0</v>
      </c>
      <c r="Z20" s="17">
        <f t="shared" si="23"/>
        <v>0</v>
      </c>
      <c r="AA20" s="17">
        <f t="shared" si="23"/>
        <v>0</v>
      </c>
      <c r="AB20" s="17">
        <f t="shared" si="23"/>
        <v>210000000</v>
      </c>
      <c r="AC20" s="17">
        <f t="shared" si="23"/>
        <v>144000000</v>
      </c>
    </row>
  </sheetData>
  <mergeCells count="20">
    <mergeCell ref="A20:B20"/>
    <mergeCell ref="AC5:AC6"/>
    <mergeCell ref="Q5:S5"/>
    <mergeCell ref="X5:AB5"/>
    <mergeCell ref="F5:F6"/>
    <mergeCell ref="G5:G6"/>
    <mergeCell ref="A1:AC1"/>
    <mergeCell ref="I5:I6"/>
    <mergeCell ref="K5:O5"/>
    <mergeCell ref="J5:J6"/>
    <mergeCell ref="E5:E6"/>
    <mergeCell ref="B5:B6"/>
    <mergeCell ref="C5:C6"/>
    <mergeCell ref="D5:D6"/>
    <mergeCell ref="A2:AC2"/>
    <mergeCell ref="T5:W5"/>
    <mergeCell ref="A5:A6"/>
    <mergeCell ref="P5:P6"/>
    <mergeCell ref="H5:H6"/>
    <mergeCell ref="A3:AC3"/>
  </mergeCells>
  <phoneticPr fontId="0" type="noConversion"/>
  <pageMargins left="0" right="0" top="0.19685039370078741" bottom="0.19685039370078741" header="0.51181102362204722" footer="0.51181102362204722"/>
  <pageSetup paperSize="9" scale="4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Кред. орг.</vt:lpstr>
    </vt:vector>
  </TitlesOfParts>
  <Company>FUADMR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Ї®ЄгЇ вҐ«м</dc:creator>
  <cp:lastModifiedBy>User</cp:lastModifiedBy>
  <cp:lastPrinted>2017-02-06T00:20:01Z</cp:lastPrinted>
  <dcterms:created xsi:type="dcterms:W3CDTF">2001-11-30T05:09:16Z</dcterms:created>
  <dcterms:modified xsi:type="dcterms:W3CDTF">2017-02-06T00:20:03Z</dcterms:modified>
</cp:coreProperties>
</file>