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ФОРМИРОВАНИЕ БЮДЖЕТА\БЮДЖЕТ 2019\МАТЕРИАЛЫ К БЮДЖЕТУ\"/>
    </mc:Choice>
  </mc:AlternateContent>
  <bookViews>
    <workbookView minimized="1" xWindow="0" yWindow="0" windowWidth="19440" windowHeight="11835"/>
  </bookViews>
  <sheets>
    <sheet name="сведения о доходах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L37" i="1"/>
  <c r="L13" i="1" l="1"/>
  <c r="J13" i="1"/>
  <c r="K18" i="1"/>
  <c r="K10" i="1" s="1"/>
  <c r="I18" i="1"/>
  <c r="I10" i="1" s="1"/>
  <c r="G18" i="1"/>
  <c r="G10" i="1" s="1"/>
  <c r="E34" i="1"/>
  <c r="E33" i="1" s="1"/>
  <c r="E23" i="1"/>
  <c r="E18" i="1"/>
  <c r="E10" i="1" s="1"/>
  <c r="D18" i="1"/>
  <c r="D10" i="1" s="1"/>
  <c r="D23" i="1"/>
  <c r="C18" i="1"/>
  <c r="L11" i="1"/>
  <c r="L12" i="1"/>
  <c r="L14" i="1"/>
  <c r="L15" i="1"/>
  <c r="L16" i="1"/>
  <c r="L17" i="1"/>
  <c r="L19" i="1"/>
  <c r="L20" i="1"/>
  <c r="L21" i="1"/>
  <c r="L24" i="1"/>
  <c r="L25" i="1"/>
  <c r="L26" i="1"/>
  <c r="L27" i="1"/>
  <c r="L28" i="1"/>
  <c r="L29" i="1"/>
  <c r="L30" i="1"/>
  <c r="L32" i="1"/>
  <c r="L35" i="1"/>
  <c r="D34" i="1"/>
  <c r="D33" i="1" s="1"/>
  <c r="L18" i="1"/>
  <c r="K34" i="1"/>
  <c r="K33" i="1" s="1"/>
  <c r="I34" i="1"/>
  <c r="I33" i="1" s="1"/>
  <c r="E9" i="1" l="1"/>
  <c r="E8" i="1" s="1"/>
  <c r="D9" i="1"/>
  <c r="D8" i="1" s="1"/>
  <c r="L10" i="1"/>
  <c r="L33" i="1"/>
  <c r="L34" i="1"/>
  <c r="G23" i="1"/>
  <c r="I23" i="1"/>
  <c r="K23" i="1"/>
  <c r="C23" i="1"/>
  <c r="J26" i="1"/>
  <c r="J32" i="1"/>
  <c r="H11" i="1"/>
  <c r="H12" i="1"/>
  <c r="H14" i="1"/>
  <c r="H15" i="1"/>
  <c r="H16" i="1"/>
  <c r="H17" i="1"/>
  <c r="H18" i="1"/>
  <c r="H19" i="1"/>
  <c r="H20" i="1"/>
  <c r="H21" i="1"/>
  <c r="H24" i="1"/>
  <c r="H25" i="1"/>
  <c r="H26" i="1"/>
  <c r="H27" i="1"/>
  <c r="H28" i="1"/>
  <c r="H29" i="1"/>
  <c r="H30" i="1"/>
  <c r="H32" i="1"/>
  <c r="H35" i="1"/>
  <c r="H36" i="1"/>
  <c r="H37" i="1"/>
  <c r="H39" i="1"/>
  <c r="F11" i="1"/>
  <c r="F12" i="1"/>
  <c r="F14" i="1"/>
  <c r="F15" i="1"/>
  <c r="F16" i="1"/>
  <c r="F17" i="1"/>
  <c r="F19" i="1"/>
  <c r="F20" i="1"/>
  <c r="F21" i="1"/>
  <c r="F24" i="1"/>
  <c r="F25" i="1"/>
  <c r="F26" i="1"/>
  <c r="F27" i="1"/>
  <c r="F28" i="1"/>
  <c r="F29" i="1"/>
  <c r="F30" i="1"/>
  <c r="F32" i="1"/>
  <c r="F35" i="1"/>
  <c r="F36" i="1"/>
  <c r="F37" i="1"/>
  <c r="F39" i="1"/>
  <c r="F40" i="1"/>
  <c r="J11" i="1"/>
  <c r="J12" i="1"/>
  <c r="J14" i="1"/>
  <c r="J15" i="1"/>
  <c r="J16" i="1"/>
  <c r="J17" i="1"/>
  <c r="C10" i="1"/>
  <c r="J18" i="1"/>
  <c r="J19" i="1"/>
  <c r="J20" i="1"/>
  <c r="J21" i="1"/>
  <c r="J24" i="1"/>
  <c r="J25" i="1"/>
  <c r="J27" i="1"/>
  <c r="J28" i="1"/>
  <c r="J29" i="1"/>
  <c r="J30" i="1"/>
  <c r="C34" i="1"/>
  <c r="C33" i="1" s="1"/>
  <c r="G34" i="1"/>
  <c r="J35" i="1"/>
  <c r="K9" i="1" l="1"/>
  <c r="L23" i="1"/>
  <c r="J23" i="1"/>
  <c r="I9" i="1"/>
  <c r="F23" i="1"/>
  <c r="H23" i="1"/>
  <c r="F33" i="1"/>
  <c r="H34" i="1"/>
  <c r="F18" i="1"/>
  <c r="F34" i="1"/>
  <c r="C9" i="1"/>
  <c r="C8" i="1" s="1"/>
  <c r="G33" i="1"/>
  <c r="H33" i="1" s="1"/>
  <c r="G9" i="1"/>
  <c r="J34" i="1"/>
  <c r="K8" i="1" l="1"/>
  <c r="L9" i="1"/>
  <c r="I8" i="1"/>
  <c r="J9" i="1"/>
  <c r="F10" i="1"/>
  <c r="H10" i="1"/>
  <c r="J10" i="1"/>
  <c r="J33" i="1"/>
  <c r="G8" i="1"/>
  <c r="L8" i="1" l="1"/>
  <c r="F8" i="1"/>
  <c r="F9" i="1"/>
  <c r="H9" i="1"/>
  <c r="J8" i="1" l="1"/>
  <c r="H8" i="1"/>
</calcChain>
</file>

<file path=xl/sharedStrings.xml><?xml version="1.0" encoding="utf-8"?>
<sst xmlns="http://schemas.openxmlformats.org/spreadsheetml/2006/main" count="82" uniqueCount="73">
  <si>
    <t>Возврат остатков</t>
  </si>
  <si>
    <t>Прочие безвозмездные поступлени (Добровольные пожертвования ФОК)</t>
  </si>
  <si>
    <t>Межбюджетные трансферты</t>
  </si>
  <si>
    <t>Субвенции</t>
  </si>
  <si>
    <t>Субсидии</t>
  </si>
  <si>
    <t>Дотации</t>
  </si>
  <si>
    <t>Безвозмездные поступления от других бюджетов бюджетной системы</t>
  </si>
  <si>
    <t>Безвозмездные поступления (с учетом возврата  остатков субсидий и субвенций прошлых лет)</t>
  </si>
  <si>
    <t>Прочие неналоговые доходы (нестационарная торговля)</t>
  </si>
  <si>
    <t>Прочие неналоговые доходы (Невыясненные)</t>
  </si>
  <si>
    <t>Штрафы, санкции, возмещение ущерба, в том числе</t>
  </si>
  <si>
    <t>Доходы от продажи материальных и нематериальных активов</t>
  </si>
  <si>
    <t>Доходы от оказания платных услуг получателями средств бюджетов городских округов (компенсации затрат)</t>
  </si>
  <si>
    <t>Плата за негативное воздействие на окружающую среду</t>
  </si>
  <si>
    <t>Доходы от перечисления части прибыли, остающейся после уплаты налогов муниципальных унитарных предприятий</t>
  </si>
  <si>
    <t>Прочие поступления от использования имущества, находящегося в собственности городских округов</t>
  </si>
  <si>
    <t>Доходы получаемые в виде арендной платы за земельные участки</t>
  </si>
  <si>
    <t>Неналоговые доходы</t>
  </si>
  <si>
    <t>Задолженность по отмененным налогам и сборам</t>
  </si>
  <si>
    <t>Государственная пошлина</t>
  </si>
  <si>
    <t>Земельный налог физ.лиц</t>
  </si>
  <si>
    <t>Земельный налог организаций</t>
  </si>
  <si>
    <t>Земельный налог в т.ч.</t>
  </si>
  <si>
    <t>Налог на имущество физических лиц</t>
  </si>
  <si>
    <t>Налог, взимаемый 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</si>
  <si>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</si>
  <si>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</t>
  </si>
  <si>
    <t>Доходы от уплаты акцизов (дорожный фонд)</t>
  </si>
  <si>
    <t>Налог на доходы физических лиц</t>
  </si>
  <si>
    <t>Налоговые доходы</t>
  </si>
  <si>
    <t>Налоговые и неналоговые доходы</t>
  </si>
  <si>
    <t>ИТОГО ДОХОДОВ</t>
  </si>
  <si>
    <t>Наименование показателя</t>
  </si>
  <si>
    <t>Сведения о доходной части бюджета муниципального образования г.Белогорск</t>
  </si>
  <si>
    <t xml:space="preserve">Ожидаемое исполнение </t>
  </si>
  <si>
    <t>2018 год</t>
  </si>
  <si>
    <t>2019 год</t>
  </si>
  <si>
    <t>2020 год</t>
  </si>
  <si>
    <t>темп роста</t>
  </si>
  <si>
    <t>КБК</t>
  </si>
  <si>
    <t>10102000010000110</t>
  </si>
  <si>
    <t>10302000010000110</t>
  </si>
  <si>
    <t>10502000010000110</t>
  </si>
  <si>
    <t>10504000010000110</t>
  </si>
  <si>
    <t>10503000010000110</t>
  </si>
  <si>
    <t>10601000000000110</t>
  </si>
  <si>
    <t>10606000000000110</t>
  </si>
  <si>
    <t>10800000000000110</t>
  </si>
  <si>
    <t>10900000000000110</t>
  </si>
  <si>
    <t>10000000000000000</t>
  </si>
  <si>
    <t>11100000000000110</t>
  </si>
  <si>
    <t>11105000000000120</t>
  </si>
  <si>
    <t>11109000000000120</t>
  </si>
  <si>
    <t>11200000000000120</t>
  </si>
  <si>
    <t>11300000000000130</t>
  </si>
  <si>
    <t>11400000000000140</t>
  </si>
  <si>
    <t>11600000000000140</t>
  </si>
  <si>
    <t>11700000000000180</t>
  </si>
  <si>
    <t>11705000000000180</t>
  </si>
  <si>
    <t>20000000000000000</t>
  </si>
  <si>
    <t>20210000000000151</t>
  </si>
  <si>
    <t>20220000000000151</t>
  </si>
  <si>
    <t>20230000000000151</t>
  </si>
  <si>
    <t>20240000000000151</t>
  </si>
  <si>
    <t>20704000040000180</t>
  </si>
  <si>
    <t>Плановые показатели</t>
  </si>
  <si>
    <t>по видам доходам на 2019 год и плановый период 2020 и 2021 годов в сравнении с ожидаемым исполнением за 2018 год и отчетом 2017 года</t>
  </si>
  <si>
    <t>Факт 2017 года (отчет)</t>
  </si>
  <si>
    <t>Плановые показатели (на 01.10.2018)</t>
  </si>
  <si>
    <t>2021 год</t>
  </si>
  <si>
    <t>(тыс.руб.)</t>
  </si>
  <si>
    <t>Налог, взимаемый  в связи с применением  упрощенной  системы налогообложения</t>
  </si>
  <si>
    <t>10501000000000110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</si>
</sst>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justify" wrapText="1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0" fontId="1" fillId="0" borderId="0" xfId="0" applyNumberFormat="1" applyFont="1"/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0" workbookViewId="0">
      <selection activeCell="L44" sqref="L44"/>
    </sheetView>
  </sheetViews>
  <sheetFormatPr defaultRowHeight="15" x14ac:dyDescent="0.25"/>
  <cols>
    <col min="1" max="1" width="47.7109375" style="2" customWidth="1"/>
    <col min="2" max="2" width="22.140625" style="2" customWidth="1"/>
    <col min="3" max="3" width="14.85546875" style="4" customWidth="1"/>
    <col min="4" max="4" width="14.28515625" style="4" customWidth="1"/>
    <col min="5" max="5" width="12.85546875" style="4" customWidth="1"/>
    <col min="6" max="6" width="10.140625" style="2" customWidth="1"/>
    <col min="7" max="7" width="12.7109375" style="4" customWidth="1"/>
    <col min="8" max="8" width="10.42578125" style="4" customWidth="1"/>
    <col min="9" max="9" width="13" style="3" customWidth="1"/>
    <col min="10" max="10" width="9.85546875" style="3" customWidth="1"/>
    <col min="11" max="11" width="12.140625" style="1" customWidth="1"/>
    <col min="12" max="12" width="9.85546875" style="1" customWidth="1"/>
    <col min="13" max="13" width="9.42578125" style="1" customWidth="1"/>
    <col min="14" max="16384" width="9.140625" style="1"/>
  </cols>
  <sheetData>
    <row r="1" spans="1:13" ht="18.75" x14ac:dyDescent="0.3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ht="18.75" x14ac:dyDescent="0.3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12.75" customHeigh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17.25" customHeight="1" x14ac:dyDescent="0.2">
      <c r="A4" s="41"/>
      <c r="B4" s="42"/>
      <c r="C4" s="42"/>
      <c r="D4" s="42"/>
      <c r="E4" s="42"/>
      <c r="F4" s="42"/>
      <c r="G4" s="42"/>
      <c r="H4" s="42"/>
      <c r="L4" s="1" t="s">
        <v>70</v>
      </c>
    </row>
    <row r="5" spans="1:13" ht="34.5" customHeight="1" x14ac:dyDescent="0.2">
      <c r="A5" s="43" t="s">
        <v>32</v>
      </c>
      <c r="B5" s="36" t="s">
        <v>39</v>
      </c>
      <c r="C5" s="37" t="s">
        <v>67</v>
      </c>
      <c r="D5" s="45" t="s">
        <v>35</v>
      </c>
      <c r="E5" s="43"/>
      <c r="F5" s="46"/>
      <c r="G5" s="36" t="s">
        <v>36</v>
      </c>
      <c r="H5" s="36"/>
      <c r="I5" s="36" t="s">
        <v>37</v>
      </c>
      <c r="J5" s="36"/>
      <c r="K5" s="36" t="s">
        <v>69</v>
      </c>
      <c r="L5" s="36"/>
    </row>
    <row r="6" spans="1:13" ht="45.75" customHeight="1" x14ac:dyDescent="0.2">
      <c r="A6" s="44"/>
      <c r="B6" s="36"/>
      <c r="C6" s="38"/>
      <c r="D6" s="20" t="s">
        <v>68</v>
      </c>
      <c r="E6" s="20" t="s">
        <v>34</v>
      </c>
      <c r="F6" s="20" t="s">
        <v>38</v>
      </c>
      <c r="G6" s="20" t="s">
        <v>65</v>
      </c>
      <c r="H6" s="19" t="s">
        <v>38</v>
      </c>
      <c r="I6" s="20" t="s">
        <v>65</v>
      </c>
      <c r="J6" s="19" t="s">
        <v>38</v>
      </c>
      <c r="K6" s="20" t="s">
        <v>65</v>
      </c>
      <c r="L6" s="19" t="s">
        <v>38</v>
      </c>
    </row>
    <row r="7" spans="1:13" ht="10.5" customHeight="1" x14ac:dyDescent="0.2">
      <c r="A7" s="22">
        <v>1</v>
      </c>
      <c r="B7" s="22"/>
      <c r="C7" s="22">
        <v>2</v>
      </c>
      <c r="D7" s="22"/>
      <c r="E7" s="22">
        <v>3</v>
      </c>
      <c r="F7" s="23">
        <v>4</v>
      </c>
      <c r="G7" s="23">
        <v>5</v>
      </c>
      <c r="H7" s="23">
        <v>6</v>
      </c>
      <c r="I7" s="23">
        <v>7</v>
      </c>
      <c r="J7" s="24">
        <v>8</v>
      </c>
      <c r="K7" s="24">
        <v>9</v>
      </c>
      <c r="L7" s="23">
        <v>10</v>
      </c>
    </row>
    <row r="8" spans="1:13" ht="14.25" x14ac:dyDescent="0.2">
      <c r="A8" s="18" t="s">
        <v>31</v>
      </c>
      <c r="B8" s="25">
        <v>1E+16</v>
      </c>
      <c r="C8" s="7">
        <f>C9+C33</f>
        <v>1429763.8</v>
      </c>
      <c r="D8" s="7">
        <f>D9+D33</f>
        <v>1570059.7</v>
      </c>
      <c r="E8" s="7">
        <f>E9+E33</f>
        <v>1568913.1</v>
      </c>
      <c r="F8" s="7">
        <f>E8/C8*100</f>
        <v>109.7</v>
      </c>
      <c r="G8" s="7">
        <f>G9+G33</f>
        <v>1315738.8</v>
      </c>
      <c r="H8" s="7">
        <f>G8/E8*100</f>
        <v>83.9</v>
      </c>
      <c r="I8" s="7">
        <f>I9+I33</f>
        <v>1414602.1</v>
      </c>
      <c r="J8" s="21">
        <f>I8/G8*100</f>
        <v>107.5</v>
      </c>
      <c r="K8" s="7">
        <f>K9+K33</f>
        <v>1438671.1</v>
      </c>
      <c r="L8" s="34">
        <f>K8/I8*100</f>
        <v>101.7</v>
      </c>
    </row>
    <row r="9" spans="1:13" ht="14.25" x14ac:dyDescent="0.2">
      <c r="A9" s="16" t="s">
        <v>30</v>
      </c>
      <c r="B9" s="25">
        <v>1E+16</v>
      </c>
      <c r="C9" s="7">
        <f>C10+C23</f>
        <v>622720.69999999995</v>
      </c>
      <c r="D9" s="7">
        <f>D10+D23</f>
        <v>619832.4</v>
      </c>
      <c r="E9" s="7">
        <f>E10+E23</f>
        <v>619066.6</v>
      </c>
      <c r="F9" s="7">
        <f t="shared" ref="F9:F40" si="0">E9/C9*100</f>
        <v>99.4</v>
      </c>
      <c r="G9" s="7">
        <f>G10+G23</f>
        <v>649203</v>
      </c>
      <c r="H9" s="7">
        <f t="shared" ref="H9:H39" si="1">G9/E9*100</f>
        <v>104.9</v>
      </c>
      <c r="I9" s="7">
        <f>I10+I23</f>
        <v>684446.5</v>
      </c>
      <c r="J9" s="21">
        <f t="shared" ref="J9:J35" si="2">I9/G9*100</f>
        <v>105.4</v>
      </c>
      <c r="K9" s="7">
        <f>K10+K23</f>
        <v>667914.4</v>
      </c>
      <c r="L9" s="34">
        <f>K9/I9*100</f>
        <v>97.6</v>
      </c>
    </row>
    <row r="10" spans="1:13" ht="14.25" x14ac:dyDescent="0.2">
      <c r="A10" s="16" t="s">
        <v>29</v>
      </c>
      <c r="B10" s="25">
        <v>1E+16</v>
      </c>
      <c r="C10" s="7">
        <f>C11+C12+C17+C18+C14+C15+C16+C21+C22</f>
        <v>497968.3</v>
      </c>
      <c r="D10" s="7">
        <f>D11+D12+D17+D18+D14+D15+D16+D21+D22</f>
        <v>484185.9</v>
      </c>
      <c r="E10" s="7">
        <f>E11+E12+E17+E18+E14+E15+E16+E21+E22</f>
        <v>487521.2</v>
      </c>
      <c r="F10" s="7">
        <f t="shared" si="0"/>
        <v>97.9</v>
      </c>
      <c r="G10" s="7">
        <f>G11+G12+G13+G17+G18+G14+G15+G16+G21+G22</f>
        <v>550058</v>
      </c>
      <c r="H10" s="7">
        <f t="shared" si="1"/>
        <v>112.8</v>
      </c>
      <c r="I10" s="7">
        <f>I11+I12+I13+I17+I18+I14+I15+I16+I21+I22</f>
        <v>584140.80000000005</v>
      </c>
      <c r="J10" s="21">
        <f t="shared" si="2"/>
        <v>106.2</v>
      </c>
      <c r="K10" s="7">
        <f>K11+K12+K13+K17+K18+K14+K15+K16+K21+K22</f>
        <v>568025.80000000005</v>
      </c>
      <c r="L10" s="34">
        <f t="shared" ref="L10:L37" si="3">K10/I10*100</f>
        <v>97.2</v>
      </c>
    </row>
    <row r="11" spans="1:13" x14ac:dyDescent="0.25">
      <c r="A11" s="13" t="s">
        <v>28</v>
      </c>
      <c r="B11" s="27" t="s">
        <v>40</v>
      </c>
      <c r="C11" s="8">
        <v>336627</v>
      </c>
      <c r="D11" s="8">
        <v>330213.7</v>
      </c>
      <c r="E11" s="8">
        <v>331223</v>
      </c>
      <c r="F11" s="8">
        <f t="shared" si="0"/>
        <v>98.4</v>
      </c>
      <c r="G11" s="8">
        <v>386701</v>
      </c>
      <c r="H11" s="8">
        <f t="shared" si="1"/>
        <v>116.7</v>
      </c>
      <c r="I11" s="8">
        <v>420984</v>
      </c>
      <c r="J11" s="30">
        <f t="shared" si="2"/>
        <v>108.9</v>
      </c>
      <c r="K11" s="33">
        <v>447492</v>
      </c>
      <c r="L11" s="33">
        <f t="shared" si="3"/>
        <v>106.3</v>
      </c>
      <c r="M11" s="26"/>
    </row>
    <row r="12" spans="1:13" x14ac:dyDescent="0.25">
      <c r="A12" s="13" t="s">
        <v>27</v>
      </c>
      <c r="B12" s="28" t="s">
        <v>41</v>
      </c>
      <c r="C12" s="8">
        <v>5571.6</v>
      </c>
      <c r="D12" s="8">
        <v>5087.2</v>
      </c>
      <c r="E12" s="8">
        <v>5087.2</v>
      </c>
      <c r="F12" s="8">
        <f t="shared" si="0"/>
        <v>91.3</v>
      </c>
      <c r="G12" s="8">
        <v>6468</v>
      </c>
      <c r="H12" s="8">
        <f t="shared" si="1"/>
        <v>127.1</v>
      </c>
      <c r="I12" s="8">
        <v>6742.8</v>
      </c>
      <c r="J12" s="30">
        <f t="shared" si="2"/>
        <v>104.2</v>
      </c>
      <c r="K12" s="35">
        <v>6742.8</v>
      </c>
      <c r="L12" s="33">
        <f t="shared" si="3"/>
        <v>100</v>
      </c>
    </row>
    <row r="13" spans="1:13" ht="30" x14ac:dyDescent="0.25">
      <c r="A13" s="13" t="s">
        <v>71</v>
      </c>
      <c r="B13" s="28" t="s">
        <v>72</v>
      </c>
      <c r="C13" s="8">
        <v>0</v>
      </c>
      <c r="D13" s="8">
        <v>0</v>
      </c>
      <c r="E13" s="8">
        <v>0</v>
      </c>
      <c r="F13" s="8">
        <v>0</v>
      </c>
      <c r="G13" s="8">
        <v>9574</v>
      </c>
      <c r="H13" s="8">
        <v>0</v>
      </c>
      <c r="I13" s="8">
        <v>9936</v>
      </c>
      <c r="J13" s="30">
        <f t="shared" si="2"/>
        <v>103.8</v>
      </c>
      <c r="K13" s="35">
        <v>10303</v>
      </c>
      <c r="L13" s="33">
        <f t="shared" si="3"/>
        <v>103.7</v>
      </c>
    </row>
    <row r="14" spans="1:13" x14ac:dyDescent="0.25">
      <c r="A14" s="13" t="s">
        <v>26</v>
      </c>
      <c r="B14" s="28" t="s">
        <v>42</v>
      </c>
      <c r="C14" s="8">
        <v>79555.8</v>
      </c>
      <c r="D14" s="8">
        <v>67341</v>
      </c>
      <c r="E14" s="8">
        <v>67341</v>
      </c>
      <c r="F14" s="8">
        <f t="shared" si="0"/>
        <v>84.6</v>
      </c>
      <c r="G14" s="8">
        <v>60303</v>
      </c>
      <c r="H14" s="8">
        <f t="shared" si="1"/>
        <v>89.5</v>
      </c>
      <c r="I14" s="8">
        <v>55807</v>
      </c>
      <c r="J14" s="30">
        <f t="shared" si="2"/>
        <v>92.5</v>
      </c>
      <c r="K14" s="33">
        <v>8303</v>
      </c>
      <c r="L14" s="33">
        <f t="shared" si="3"/>
        <v>14.9</v>
      </c>
    </row>
    <row r="15" spans="1:13" ht="16.5" customHeight="1" x14ac:dyDescent="0.25">
      <c r="A15" s="13" t="s">
        <v>25</v>
      </c>
      <c r="B15" s="28" t="s">
        <v>43</v>
      </c>
      <c r="C15" s="8">
        <v>-441.3</v>
      </c>
      <c r="D15" s="8">
        <v>370</v>
      </c>
      <c r="E15" s="8">
        <v>2560</v>
      </c>
      <c r="F15" s="8">
        <f t="shared" si="0"/>
        <v>-580.1</v>
      </c>
      <c r="G15" s="8">
        <v>796</v>
      </c>
      <c r="H15" s="8">
        <f t="shared" si="1"/>
        <v>31.1</v>
      </c>
      <c r="I15" s="8">
        <v>830</v>
      </c>
      <c r="J15" s="30">
        <f t="shared" si="2"/>
        <v>104.3</v>
      </c>
      <c r="K15" s="33">
        <v>865</v>
      </c>
      <c r="L15" s="33">
        <f t="shared" si="3"/>
        <v>104.2</v>
      </c>
    </row>
    <row r="16" spans="1:13" ht="30" x14ac:dyDescent="0.25">
      <c r="A16" s="13" t="s">
        <v>24</v>
      </c>
      <c r="B16" s="28" t="s">
        <v>44</v>
      </c>
      <c r="C16" s="8">
        <v>844.2</v>
      </c>
      <c r="D16" s="8">
        <v>894</v>
      </c>
      <c r="E16" s="8">
        <v>820</v>
      </c>
      <c r="F16" s="8">
        <f t="shared" si="0"/>
        <v>97.1</v>
      </c>
      <c r="G16" s="8">
        <v>803</v>
      </c>
      <c r="H16" s="8">
        <f t="shared" si="1"/>
        <v>97.9</v>
      </c>
      <c r="I16" s="8">
        <v>815</v>
      </c>
      <c r="J16" s="30">
        <f t="shared" si="2"/>
        <v>101.5</v>
      </c>
      <c r="K16" s="33">
        <v>846</v>
      </c>
      <c r="L16" s="33">
        <f t="shared" si="3"/>
        <v>103.8</v>
      </c>
    </row>
    <row r="17" spans="1:12" x14ac:dyDescent="0.25">
      <c r="A17" s="13" t="s">
        <v>23</v>
      </c>
      <c r="B17" s="28" t="s">
        <v>45</v>
      </c>
      <c r="C17" s="8">
        <v>19891.099999999999</v>
      </c>
      <c r="D17" s="8">
        <v>26819</v>
      </c>
      <c r="E17" s="8">
        <v>26830</v>
      </c>
      <c r="F17" s="8">
        <f t="shared" si="0"/>
        <v>134.9</v>
      </c>
      <c r="G17" s="8">
        <v>31647</v>
      </c>
      <c r="H17" s="8">
        <f t="shared" si="1"/>
        <v>118</v>
      </c>
      <c r="I17" s="8">
        <v>34811</v>
      </c>
      <c r="J17" s="30">
        <f t="shared" si="2"/>
        <v>110</v>
      </c>
      <c r="K17" s="33">
        <v>38292</v>
      </c>
      <c r="L17" s="33">
        <f t="shared" si="3"/>
        <v>110</v>
      </c>
    </row>
    <row r="18" spans="1:12" x14ac:dyDescent="0.25">
      <c r="A18" s="13" t="s">
        <v>22</v>
      </c>
      <c r="B18" s="28" t="s">
        <v>46</v>
      </c>
      <c r="C18" s="8">
        <f>C19+C20</f>
        <v>43179.6</v>
      </c>
      <c r="D18" s="8">
        <f>D19+D20</f>
        <v>42579</v>
      </c>
      <c r="E18" s="8">
        <f>E19+E20</f>
        <v>42778</v>
      </c>
      <c r="F18" s="8">
        <f t="shared" si="0"/>
        <v>99.1</v>
      </c>
      <c r="G18" s="8">
        <f>G19+G20</f>
        <v>42777</v>
      </c>
      <c r="H18" s="8">
        <f t="shared" si="1"/>
        <v>100</v>
      </c>
      <c r="I18" s="8">
        <f>I19+I20</f>
        <v>43112</v>
      </c>
      <c r="J18" s="30">
        <f t="shared" si="2"/>
        <v>100.8</v>
      </c>
      <c r="K18" s="8">
        <f>K19+K20</f>
        <v>43965</v>
      </c>
      <c r="L18" s="33">
        <f t="shared" si="3"/>
        <v>102</v>
      </c>
    </row>
    <row r="19" spans="1:12" x14ac:dyDescent="0.25">
      <c r="A19" s="13" t="s">
        <v>21</v>
      </c>
      <c r="B19" s="28" t="s">
        <v>46</v>
      </c>
      <c r="C19" s="8">
        <v>25424.5</v>
      </c>
      <c r="D19" s="8">
        <v>28410</v>
      </c>
      <c r="E19" s="8">
        <v>26049</v>
      </c>
      <c r="F19" s="8">
        <f t="shared" si="0"/>
        <v>102.5</v>
      </c>
      <c r="G19" s="8">
        <v>26042</v>
      </c>
      <c r="H19" s="8">
        <f t="shared" si="1"/>
        <v>100</v>
      </c>
      <c r="I19" s="8">
        <v>26042</v>
      </c>
      <c r="J19" s="30">
        <f t="shared" si="2"/>
        <v>100</v>
      </c>
      <c r="K19" s="33">
        <v>26042</v>
      </c>
      <c r="L19" s="33">
        <f t="shared" si="3"/>
        <v>100</v>
      </c>
    </row>
    <row r="20" spans="1:12" x14ac:dyDescent="0.25">
      <c r="A20" s="13" t="s">
        <v>20</v>
      </c>
      <c r="B20" s="28" t="s">
        <v>46</v>
      </c>
      <c r="C20" s="8">
        <v>17755.099999999999</v>
      </c>
      <c r="D20" s="8">
        <v>14169</v>
      </c>
      <c r="E20" s="8">
        <v>16729</v>
      </c>
      <c r="F20" s="8">
        <f t="shared" si="0"/>
        <v>94.2</v>
      </c>
      <c r="G20" s="8">
        <v>16735</v>
      </c>
      <c r="H20" s="8">
        <f t="shared" si="1"/>
        <v>100</v>
      </c>
      <c r="I20" s="8">
        <v>17070</v>
      </c>
      <c r="J20" s="30">
        <f t="shared" si="2"/>
        <v>102</v>
      </c>
      <c r="K20" s="33">
        <v>17923</v>
      </c>
      <c r="L20" s="33">
        <f t="shared" si="3"/>
        <v>105</v>
      </c>
    </row>
    <row r="21" spans="1:12" x14ac:dyDescent="0.25">
      <c r="A21" s="13" t="s">
        <v>19</v>
      </c>
      <c r="B21" s="28" t="s">
        <v>47</v>
      </c>
      <c r="C21" s="8">
        <v>12740.3</v>
      </c>
      <c r="D21" s="8">
        <v>10882</v>
      </c>
      <c r="E21" s="8">
        <v>10882</v>
      </c>
      <c r="F21" s="8">
        <f t="shared" si="0"/>
        <v>85.4</v>
      </c>
      <c r="G21" s="8">
        <v>10989</v>
      </c>
      <c r="H21" s="8">
        <f t="shared" si="1"/>
        <v>101</v>
      </c>
      <c r="I21" s="8">
        <v>11103</v>
      </c>
      <c r="J21" s="30">
        <f t="shared" si="2"/>
        <v>101</v>
      </c>
      <c r="K21" s="33">
        <v>11217</v>
      </c>
      <c r="L21" s="33">
        <f t="shared" si="3"/>
        <v>101</v>
      </c>
    </row>
    <row r="22" spans="1:12" x14ac:dyDescent="0.25">
      <c r="A22" s="13" t="s">
        <v>18</v>
      </c>
      <c r="B22" s="28" t="s">
        <v>48</v>
      </c>
      <c r="C22" s="8"/>
      <c r="D22" s="8"/>
      <c r="E22" s="8"/>
      <c r="F22" s="8">
        <v>0</v>
      </c>
      <c r="G22" s="8">
        <v>0</v>
      </c>
      <c r="H22" s="8">
        <v>0</v>
      </c>
      <c r="I22" s="8">
        <v>0</v>
      </c>
      <c r="J22" s="30">
        <v>0</v>
      </c>
      <c r="K22" s="33">
        <v>0</v>
      </c>
      <c r="L22" s="33">
        <v>0</v>
      </c>
    </row>
    <row r="23" spans="1:12" ht="14.25" x14ac:dyDescent="0.2">
      <c r="A23" s="16" t="s">
        <v>17</v>
      </c>
      <c r="B23" s="29" t="s">
        <v>49</v>
      </c>
      <c r="C23" s="7">
        <f>SUM(C24:C32)</f>
        <v>124752.4</v>
      </c>
      <c r="D23" s="7">
        <f>SUM(D24:D32)</f>
        <v>135646.5</v>
      </c>
      <c r="E23" s="7">
        <f>SUM(E24:E32)</f>
        <v>131545.4</v>
      </c>
      <c r="F23" s="7">
        <f t="shared" ref="F23:K23" si="4">SUM(F24:F32)</f>
        <v>1178.2</v>
      </c>
      <c r="G23" s="7">
        <f t="shared" si="4"/>
        <v>99145</v>
      </c>
      <c r="H23" s="7">
        <f t="shared" si="4"/>
        <v>600.6</v>
      </c>
      <c r="I23" s="7">
        <f t="shared" si="4"/>
        <v>100305.7</v>
      </c>
      <c r="J23" s="7">
        <f t="shared" si="4"/>
        <v>802.9</v>
      </c>
      <c r="K23" s="7">
        <f t="shared" si="4"/>
        <v>99888.6</v>
      </c>
      <c r="L23" s="34">
        <f t="shared" si="3"/>
        <v>99.6</v>
      </c>
    </row>
    <row r="24" spans="1:12" ht="32.25" customHeight="1" x14ac:dyDescent="0.25">
      <c r="A24" s="13" t="s">
        <v>16</v>
      </c>
      <c r="B24" s="28" t="s">
        <v>51</v>
      </c>
      <c r="C24" s="8">
        <v>23363.8</v>
      </c>
      <c r="D24" s="8">
        <v>18851</v>
      </c>
      <c r="E24" s="8">
        <v>20389.900000000001</v>
      </c>
      <c r="F24" s="8">
        <f t="shared" si="0"/>
        <v>87.3</v>
      </c>
      <c r="G24" s="8">
        <v>18950.400000000001</v>
      </c>
      <c r="H24" s="8">
        <f t="shared" si="1"/>
        <v>92.9</v>
      </c>
      <c r="I24" s="8">
        <v>19050</v>
      </c>
      <c r="J24" s="30">
        <f t="shared" si="2"/>
        <v>100.5</v>
      </c>
      <c r="K24" s="33">
        <v>19150</v>
      </c>
      <c r="L24" s="33">
        <f t="shared" si="3"/>
        <v>100.5</v>
      </c>
    </row>
    <row r="25" spans="1:12" ht="30" x14ac:dyDescent="0.25">
      <c r="A25" s="17" t="s">
        <v>15</v>
      </c>
      <c r="B25" s="28" t="s">
        <v>52</v>
      </c>
      <c r="C25" s="8">
        <v>40646.5</v>
      </c>
      <c r="D25" s="8">
        <v>70000</v>
      </c>
      <c r="E25" s="8">
        <v>63000</v>
      </c>
      <c r="F25" s="8">
        <f t="shared" si="0"/>
        <v>155</v>
      </c>
      <c r="G25" s="8">
        <v>40000</v>
      </c>
      <c r="H25" s="8">
        <f t="shared" si="1"/>
        <v>63.5</v>
      </c>
      <c r="I25" s="8">
        <v>40000</v>
      </c>
      <c r="J25" s="30">
        <f t="shared" si="2"/>
        <v>100</v>
      </c>
      <c r="K25" s="33">
        <v>40000</v>
      </c>
      <c r="L25" s="33">
        <f t="shared" si="3"/>
        <v>100</v>
      </c>
    </row>
    <row r="26" spans="1:12" ht="45" x14ac:dyDescent="0.25">
      <c r="A26" s="17" t="s">
        <v>14</v>
      </c>
      <c r="B26" s="28" t="s">
        <v>50</v>
      </c>
      <c r="C26" s="14">
        <v>6.3</v>
      </c>
      <c r="D26" s="14">
        <v>6</v>
      </c>
      <c r="E26" s="14">
        <v>22</v>
      </c>
      <c r="F26" s="8">
        <f t="shared" si="0"/>
        <v>349.2</v>
      </c>
      <c r="G26" s="8">
        <v>22</v>
      </c>
      <c r="H26" s="8">
        <f t="shared" si="1"/>
        <v>100</v>
      </c>
      <c r="I26" s="8">
        <v>22</v>
      </c>
      <c r="J26" s="30">
        <f t="shared" si="2"/>
        <v>100</v>
      </c>
      <c r="K26" s="33">
        <v>22</v>
      </c>
      <c r="L26" s="33">
        <f t="shared" si="3"/>
        <v>100</v>
      </c>
    </row>
    <row r="27" spans="1:12" ht="30" x14ac:dyDescent="0.25">
      <c r="A27" s="13" t="s">
        <v>13</v>
      </c>
      <c r="B27" s="28" t="s">
        <v>53</v>
      </c>
      <c r="C27" s="8">
        <v>1428.1</v>
      </c>
      <c r="D27" s="8">
        <v>1756</v>
      </c>
      <c r="E27" s="8">
        <v>980.4</v>
      </c>
      <c r="F27" s="8">
        <f t="shared" si="0"/>
        <v>68.7</v>
      </c>
      <c r="G27" s="8">
        <v>1106.4000000000001</v>
      </c>
      <c r="H27" s="8">
        <f t="shared" si="1"/>
        <v>112.9</v>
      </c>
      <c r="I27" s="8">
        <v>1186.8</v>
      </c>
      <c r="J27" s="30">
        <f t="shared" si="2"/>
        <v>107.3</v>
      </c>
      <c r="K27" s="33">
        <v>550.4</v>
      </c>
      <c r="L27" s="33">
        <f t="shared" si="3"/>
        <v>46.4</v>
      </c>
    </row>
    <row r="28" spans="1:12" ht="45" x14ac:dyDescent="0.25">
      <c r="A28" s="13" t="s">
        <v>12</v>
      </c>
      <c r="B28" s="28" t="s">
        <v>54</v>
      </c>
      <c r="C28" s="14">
        <v>1288.2</v>
      </c>
      <c r="D28" s="8">
        <v>2663</v>
      </c>
      <c r="E28" s="8">
        <v>3170.4</v>
      </c>
      <c r="F28" s="8">
        <f t="shared" si="0"/>
        <v>246.1</v>
      </c>
      <c r="G28" s="8">
        <v>507.9</v>
      </c>
      <c r="H28" s="8">
        <f t="shared" si="1"/>
        <v>16</v>
      </c>
      <c r="I28" s="8">
        <v>466.5</v>
      </c>
      <c r="J28" s="30">
        <f t="shared" si="2"/>
        <v>91.8</v>
      </c>
      <c r="K28" s="33">
        <v>419.8</v>
      </c>
      <c r="L28" s="33">
        <f t="shared" si="3"/>
        <v>90</v>
      </c>
    </row>
    <row r="29" spans="1:12" ht="30" x14ac:dyDescent="0.25">
      <c r="A29" s="13" t="s">
        <v>11</v>
      </c>
      <c r="B29" s="28" t="s">
        <v>55</v>
      </c>
      <c r="C29" s="8">
        <v>45384.4</v>
      </c>
      <c r="D29" s="8">
        <v>36580</v>
      </c>
      <c r="E29" s="8">
        <v>31215</v>
      </c>
      <c r="F29" s="8">
        <f t="shared" si="0"/>
        <v>68.8</v>
      </c>
      <c r="G29" s="8">
        <v>31100</v>
      </c>
      <c r="H29" s="8">
        <f t="shared" si="1"/>
        <v>99.6</v>
      </c>
      <c r="I29" s="8">
        <v>32120</v>
      </c>
      <c r="J29" s="30">
        <f t="shared" si="2"/>
        <v>103.3</v>
      </c>
      <c r="K29" s="33">
        <v>32230</v>
      </c>
      <c r="L29" s="33">
        <f t="shared" si="3"/>
        <v>100.3</v>
      </c>
    </row>
    <row r="30" spans="1:12" ht="30" x14ac:dyDescent="0.25">
      <c r="A30" s="13" t="s">
        <v>10</v>
      </c>
      <c r="B30" s="28" t="s">
        <v>56</v>
      </c>
      <c r="C30" s="8">
        <v>5984.1</v>
      </c>
      <c r="D30" s="8">
        <v>3589.5</v>
      </c>
      <c r="E30" s="8">
        <v>6624.7</v>
      </c>
      <c r="F30" s="8">
        <f t="shared" si="0"/>
        <v>110.7</v>
      </c>
      <c r="G30" s="8">
        <v>4815.3</v>
      </c>
      <c r="H30" s="8">
        <f t="shared" si="1"/>
        <v>72.7</v>
      </c>
      <c r="I30" s="8">
        <v>4817.3999999999996</v>
      </c>
      <c r="J30" s="30">
        <f t="shared" si="2"/>
        <v>100</v>
      </c>
      <c r="K30" s="33">
        <v>4873.3999999999996</v>
      </c>
      <c r="L30" s="33">
        <f t="shared" si="3"/>
        <v>101.2</v>
      </c>
    </row>
    <row r="31" spans="1:12" x14ac:dyDescent="0.25">
      <c r="A31" s="13" t="s">
        <v>9</v>
      </c>
      <c r="B31" s="28" t="s">
        <v>57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30">
        <v>0</v>
      </c>
      <c r="K31" s="33">
        <v>0</v>
      </c>
      <c r="L31" s="33">
        <v>0</v>
      </c>
    </row>
    <row r="32" spans="1:12" ht="30" x14ac:dyDescent="0.25">
      <c r="A32" s="13" t="s">
        <v>8</v>
      </c>
      <c r="B32" s="28" t="s">
        <v>58</v>
      </c>
      <c r="C32" s="8">
        <v>6651</v>
      </c>
      <c r="D32" s="8">
        <v>2201</v>
      </c>
      <c r="E32" s="8">
        <v>6143</v>
      </c>
      <c r="F32" s="8">
        <f t="shared" si="0"/>
        <v>92.4</v>
      </c>
      <c r="G32" s="8">
        <v>2643</v>
      </c>
      <c r="H32" s="8">
        <f t="shared" si="1"/>
        <v>43</v>
      </c>
      <c r="I32" s="8">
        <v>2643</v>
      </c>
      <c r="J32" s="30">
        <f t="shared" si="2"/>
        <v>100</v>
      </c>
      <c r="K32" s="33">
        <v>2643</v>
      </c>
      <c r="L32" s="33">
        <f t="shared" si="3"/>
        <v>100</v>
      </c>
    </row>
    <row r="33" spans="1:12" ht="42.75" x14ac:dyDescent="0.2">
      <c r="A33" s="16" t="s">
        <v>7</v>
      </c>
      <c r="B33" s="29" t="s">
        <v>59</v>
      </c>
      <c r="C33" s="7">
        <f>C34+C40+C39</f>
        <v>807043.1</v>
      </c>
      <c r="D33" s="7">
        <f>D34+D39+D40</f>
        <v>950227.3</v>
      </c>
      <c r="E33" s="7">
        <f>E34+E39+E40</f>
        <v>949846.5</v>
      </c>
      <c r="F33" s="7">
        <f t="shared" si="0"/>
        <v>117.7</v>
      </c>
      <c r="G33" s="7">
        <f>G34+G40+G39</f>
        <v>666535.80000000005</v>
      </c>
      <c r="H33" s="7">
        <f t="shared" si="1"/>
        <v>70.2</v>
      </c>
      <c r="I33" s="7">
        <f>I34+I40+I39</f>
        <v>730155.6</v>
      </c>
      <c r="J33" s="21">
        <f t="shared" si="2"/>
        <v>109.5</v>
      </c>
      <c r="K33" s="7">
        <f>K34+K40+K39</f>
        <v>770756.7</v>
      </c>
      <c r="L33" s="34">
        <f t="shared" si="3"/>
        <v>105.6</v>
      </c>
    </row>
    <row r="34" spans="1:12" ht="28.5" x14ac:dyDescent="0.2">
      <c r="A34" s="15" t="s">
        <v>6</v>
      </c>
      <c r="B34" s="29" t="s">
        <v>59</v>
      </c>
      <c r="C34" s="7">
        <f>C35+C36+C37+C38</f>
        <v>807003.8</v>
      </c>
      <c r="D34" s="7">
        <f>D35+D36+D37+D38</f>
        <v>954325.3</v>
      </c>
      <c r="E34" s="7">
        <f>E35+E36+E37+E38</f>
        <v>954325.4</v>
      </c>
      <c r="F34" s="7">
        <f t="shared" si="0"/>
        <v>118.3</v>
      </c>
      <c r="G34" s="7">
        <f>G35+G36+G37+G38</f>
        <v>666535.80000000005</v>
      </c>
      <c r="H34" s="7">
        <f t="shared" si="1"/>
        <v>69.8</v>
      </c>
      <c r="I34" s="7">
        <f>I35+I36+I37+I38</f>
        <v>730155.6</v>
      </c>
      <c r="J34" s="21">
        <f t="shared" si="2"/>
        <v>109.5</v>
      </c>
      <c r="K34" s="7">
        <f>K35+K36+K37+K38</f>
        <v>770756.7</v>
      </c>
      <c r="L34" s="34">
        <f t="shared" si="3"/>
        <v>105.6</v>
      </c>
    </row>
    <row r="35" spans="1:12" x14ac:dyDescent="0.25">
      <c r="A35" s="13" t="s">
        <v>5</v>
      </c>
      <c r="B35" s="28" t="s">
        <v>60</v>
      </c>
      <c r="C35" s="8">
        <v>116082</v>
      </c>
      <c r="D35" s="8">
        <v>213319.1</v>
      </c>
      <c r="E35" s="8">
        <v>213319.1</v>
      </c>
      <c r="F35" s="8">
        <f t="shared" si="0"/>
        <v>183.8</v>
      </c>
      <c r="G35" s="8">
        <v>14508.7</v>
      </c>
      <c r="H35" s="8">
        <f t="shared" si="1"/>
        <v>6.8</v>
      </c>
      <c r="I35" s="8">
        <v>15221.5</v>
      </c>
      <c r="J35" s="30">
        <f t="shared" si="2"/>
        <v>104.9</v>
      </c>
      <c r="K35" s="8">
        <v>13523</v>
      </c>
      <c r="L35" s="33">
        <f t="shared" si="3"/>
        <v>88.8</v>
      </c>
    </row>
    <row r="36" spans="1:12" x14ac:dyDescent="0.25">
      <c r="A36" s="13" t="s">
        <v>4</v>
      </c>
      <c r="B36" s="28" t="s">
        <v>61</v>
      </c>
      <c r="C36" s="14">
        <v>262588</v>
      </c>
      <c r="D36" s="14">
        <v>263657.90000000002</v>
      </c>
      <c r="E36" s="14">
        <v>263658</v>
      </c>
      <c r="F36" s="8">
        <f t="shared" si="0"/>
        <v>100.4</v>
      </c>
      <c r="G36" s="32">
        <v>158692.4</v>
      </c>
      <c r="H36" s="8">
        <f t="shared" si="1"/>
        <v>60.2</v>
      </c>
      <c r="I36" s="8">
        <v>192496.8</v>
      </c>
      <c r="J36" s="30">
        <v>0</v>
      </c>
      <c r="K36" s="33">
        <v>193929.8</v>
      </c>
      <c r="L36" s="33">
        <f t="shared" si="3"/>
        <v>100.7</v>
      </c>
    </row>
    <row r="37" spans="1:12" x14ac:dyDescent="0.25">
      <c r="A37" s="13" t="s">
        <v>3</v>
      </c>
      <c r="B37" s="28" t="s">
        <v>62</v>
      </c>
      <c r="C37" s="8">
        <v>428333.8</v>
      </c>
      <c r="D37" s="8">
        <v>477348.3</v>
      </c>
      <c r="E37" s="8">
        <v>477348.3</v>
      </c>
      <c r="F37" s="8">
        <f t="shared" si="0"/>
        <v>111.4</v>
      </c>
      <c r="G37" s="8">
        <v>493334.7</v>
      </c>
      <c r="H37" s="8">
        <f t="shared" si="1"/>
        <v>103.3</v>
      </c>
      <c r="I37" s="8">
        <v>522437.3</v>
      </c>
      <c r="J37" s="30">
        <v>0</v>
      </c>
      <c r="K37" s="33">
        <v>563303.9</v>
      </c>
      <c r="L37" s="33">
        <f t="shared" si="3"/>
        <v>107.8</v>
      </c>
    </row>
    <row r="38" spans="1:12" x14ac:dyDescent="0.25">
      <c r="A38" s="13" t="s">
        <v>2</v>
      </c>
      <c r="B38" s="28" t="s">
        <v>63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30">
        <v>0</v>
      </c>
      <c r="K38" s="33">
        <v>0</v>
      </c>
      <c r="L38" s="33">
        <v>0</v>
      </c>
    </row>
    <row r="39" spans="1:12" ht="30" x14ac:dyDescent="0.25">
      <c r="A39" s="12" t="s">
        <v>1</v>
      </c>
      <c r="B39" s="28" t="s">
        <v>63</v>
      </c>
      <c r="C39" s="11">
        <v>172.3</v>
      </c>
      <c r="D39" s="11">
        <v>5130</v>
      </c>
      <c r="E39" s="11">
        <v>5139.8999999999996</v>
      </c>
      <c r="F39" s="8">
        <f t="shared" si="0"/>
        <v>2983.1</v>
      </c>
      <c r="G39" s="11">
        <v>0</v>
      </c>
      <c r="H39" s="8">
        <f t="shared" si="1"/>
        <v>0</v>
      </c>
      <c r="I39" s="8">
        <v>0</v>
      </c>
      <c r="J39" s="30">
        <v>0</v>
      </c>
      <c r="K39" s="33">
        <v>0</v>
      </c>
      <c r="L39" s="33">
        <v>0</v>
      </c>
    </row>
    <row r="40" spans="1:12" x14ac:dyDescent="0.25">
      <c r="A40" s="10" t="s">
        <v>0</v>
      </c>
      <c r="B40" s="28" t="s">
        <v>64</v>
      </c>
      <c r="C40" s="9">
        <v>-133</v>
      </c>
      <c r="D40" s="9">
        <v>-9228</v>
      </c>
      <c r="E40" s="9">
        <v>-9618.7999999999993</v>
      </c>
      <c r="F40" s="7">
        <f t="shared" si="0"/>
        <v>7232.2</v>
      </c>
      <c r="G40" s="9">
        <v>0</v>
      </c>
      <c r="H40" s="7">
        <v>0</v>
      </c>
      <c r="I40" s="7">
        <v>0</v>
      </c>
      <c r="J40" s="21">
        <v>0</v>
      </c>
      <c r="K40" s="34">
        <v>0</v>
      </c>
      <c r="L40" s="33">
        <v>0</v>
      </c>
    </row>
    <row r="41" spans="1:12" ht="14.25" x14ac:dyDescent="0.2">
      <c r="A41" s="6"/>
      <c r="B41" s="6"/>
      <c r="C41" s="5"/>
      <c r="D41" s="5"/>
      <c r="E41" s="5"/>
      <c r="F41" s="5"/>
      <c r="G41" s="5"/>
      <c r="H41" s="5"/>
      <c r="I41" s="5"/>
      <c r="J41" s="5"/>
    </row>
  </sheetData>
  <mergeCells count="10">
    <mergeCell ref="K5:L5"/>
    <mergeCell ref="C5:C6"/>
    <mergeCell ref="A1:L1"/>
    <mergeCell ref="A2:L2"/>
    <mergeCell ref="A4:H4"/>
    <mergeCell ref="A5:A6"/>
    <mergeCell ref="G5:H5"/>
    <mergeCell ref="I5:J5"/>
    <mergeCell ref="B5:B6"/>
    <mergeCell ref="D5:F5"/>
  </mergeCells>
  <pageMargins left="0.19685039370078741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доходах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2018-10-09T07:16:57Z</cp:lastPrinted>
  <dcterms:created xsi:type="dcterms:W3CDTF">2017-07-24T00:11:57Z</dcterms:created>
  <dcterms:modified xsi:type="dcterms:W3CDTF">2018-11-06T04:35:50Z</dcterms:modified>
</cp:coreProperties>
</file>