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70" yWindow="-105" windowWidth="15075" windowHeight="11835"/>
  </bookViews>
  <sheets>
    <sheet name="Сведения о доходах" sheetId="2" r:id="rId1"/>
  </sheet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L19" i="2"/>
  <c r="J19" i="2"/>
  <c r="G19" i="2"/>
  <c r="H12" i="2"/>
  <c r="K25" i="2" l="1"/>
  <c r="M25" i="2"/>
  <c r="K26" i="2"/>
  <c r="M26" i="2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9" i="2"/>
  <c r="M39" i="2"/>
  <c r="M15" i="2" l="1"/>
  <c r="M16" i="2"/>
  <c r="K15" i="2"/>
  <c r="I14" i="2"/>
  <c r="F36" i="2"/>
  <c r="F35" i="2"/>
  <c r="F33" i="2"/>
  <c r="F34" i="2"/>
  <c r="F45" i="2"/>
  <c r="D41" i="2" l="1"/>
  <c r="D40" i="2" l="1"/>
  <c r="E41" i="2"/>
  <c r="E40" i="2" s="1"/>
  <c r="H27" i="2" l="1"/>
  <c r="H46" i="2"/>
  <c r="M46" i="2"/>
  <c r="M47" i="2"/>
  <c r="M45" i="2"/>
  <c r="K46" i="2"/>
  <c r="K47" i="2"/>
  <c r="K45" i="2"/>
  <c r="I37" i="2"/>
  <c r="H37" i="2"/>
  <c r="H38" i="2"/>
  <c r="F38" i="2"/>
  <c r="H45" i="2" l="1"/>
  <c r="H47" i="2"/>
  <c r="I45" i="2"/>
  <c r="I46" i="2"/>
  <c r="I47" i="2"/>
  <c r="M43" i="2"/>
  <c r="M44" i="2"/>
  <c r="K43" i="2"/>
  <c r="K44" i="2"/>
  <c r="H13" i="2" l="1"/>
  <c r="H14" i="2"/>
  <c r="H15" i="2"/>
  <c r="H16" i="2"/>
  <c r="H17" i="2"/>
  <c r="H18" i="2"/>
  <c r="H20" i="2"/>
  <c r="H21" i="2"/>
  <c r="H22" i="2"/>
  <c r="H23" i="2"/>
  <c r="H25" i="2"/>
  <c r="H26" i="2"/>
  <c r="H29" i="2"/>
  <c r="H30" i="2"/>
  <c r="H31" i="2"/>
  <c r="H32" i="2"/>
  <c r="H33" i="2"/>
  <c r="H34" i="2"/>
  <c r="H35" i="2"/>
  <c r="H36" i="2"/>
  <c r="H39" i="2"/>
  <c r="H42" i="2"/>
  <c r="H43" i="2"/>
  <c r="H44" i="2"/>
  <c r="D24" i="2" l="1"/>
  <c r="C19" i="2" l="1"/>
  <c r="H19" i="2" l="1"/>
  <c r="C11" i="2"/>
  <c r="I35" i="2"/>
  <c r="I31" i="2" l="1"/>
  <c r="I33" i="2"/>
  <c r="I34" i="2"/>
  <c r="I36" i="2"/>
  <c r="E19" i="2" l="1"/>
  <c r="D19" i="2" l="1"/>
  <c r="D11" i="2" s="1"/>
  <c r="C24" i="2" l="1"/>
  <c r="F47" i="2" l="1"/>
  <c r="I44" i="2"/>
  <c r="F44" i="2"/>
  <c r="I43" i="2"/>
  <c r="F43" i="2"/>
  <c r="M42" i="2"/>
  <c r="K42" i="2"/>
  <c r="I42" i="2"/>
  <c r="F42" i="2"/>
  <c r="L41" i="2"/>
  <c r="L40" i="2" s="1"/>
  <c r="J41" i="2"/>
  <c r="J40" i="2" s="1"/>
  <c r="G41" i="2"/>
  <c r="G40" i="2" s="1"/>
  <c r="C41" i="2"/>
  <c r="C40" i="2" s="1"/>
  <c r="F40" i="2" s="1"/>
  <c r="I39" i="2"/>
  <c r="F39" i="2"/>
  <c r="I32" i="2"/>
  <c r="F32" i="2"/>
  <c r="F31" i="2"/>
  <c r="I30" i="2"/>
  <c r="F30" i="2"/>
  <c r="I29" i="2"/>
  <c r="F29" i="2"/>
  <c r="I28" i="2"/>
  <c r="F28" i="2"/>
  <c r="I27" i="2"/>
  <c r="I26" i="2"/>
  <c r="F26" i="2"/>
  <c r="I25" i="2"/>
  <c r="F25" i="2"/>
  <c r="L24" i="2"/>
  <c r="J24" i="2"/>
  <c r="G24" i="2"/>
  <c r="H24" i="2" s="1"/>
  <c r="E24" i="2"/>
  <c r="M23" i="2"/>
  <c r="K23" i="2"/>
  <c r="I23" i="2"/>
  <c r="F23" i="2"/>
  <c r="M22" i="2"/>
  <c r="K22" i="2"/>
  <c r="I22" i="2"/>
  <c r="F22" i="2"/>
  <c r="M21" i="2"/>
  <c r="K21" i="2"/>
  <c r="I21" i="2"/>
  <c r="F21" i="2"/>
  <c r="M20" i="2"/>
  <c r="K20" i="2"/>
  <c r="I20" i="2"/>
  <c r="F20" i="2"/>
  <c r="M19" i="2"/>
  <c r="K19" i="2"/>
  <c r="I19" i="2"/>
  <c r="F19" i="2"/>
  <c r="M18" i="2"/>
  <c r="K18" i="2"/>
  <c r="I18" i="2"/>
  <c r="F18" i="2"/>
  <c r="M17" i="2"/>
  <c r="K17" i="2"/>
  <c r="I17" i="2"/>
  <c r="F17" i="2"/>
  <c r="K16" i="2"/>
  <c r="I16" i="2"/>
  <c r="F16" i="2"/>
  <c r="I15" i="2"/>
  <c r="F15" i="2"/>
  <c r="M14" i="2"/>
  <c r="K14" i="2"/>
  <c r="M13" i="2"/>
  <c r="K13" i="2"/>
  <c r="I13" i="2"/>
  <c r="F13" i="2"/>
  <c r="M12" i="2"/>
  <c r="K12" i="2"/>
  <c r="I12" i="2"/>
  <c r="F12" i="2"/>
  <c r="L11" i="2"/>
  <c r="J11" i="2"/>
  <c r="G11" i="2"/>
  <c r="E11" i="2"/>
  <c r="H40" i="2" l="1"/>
  <c r="H41" i="2"/>
  <c r="H11" i="2"/>
  <c r="E10" i="2"/>
  <c r="M41" i="2"/>
  <c r="M40" i="2"/>
  <c r="L10" i="2"/>
  <c r="L9" i="2" s="1"/>
  <c r="J10" i="2"/>
  <c r="J9" i="2" s="1"/>
  <c r="I41" i="2"/>
  <c r="I40" i="2" s="1"/>
  <c r="G10" i="2"/>
  <c r="M11" i="2"/>
  <c r="D10" i="2"/>
  <c r="D9" i="2" s="1"/>
  <c r="I11" i="2"/>
  <c r="K11" i="2"/>
  <c r="K24" i="2"/>
  <c r="M24" i="2"/>
  <c r="F24" i="2"/>
  <c r="C10" i="2"/>
  <c r="C9" i="2" s="1"/>
  <c r="F11" i="2"/>
  <c r="I24" i="2"/>
  <c r="F41" i="2"/>
  <c r="K41" i="2"/>
  <c r="G9" i="2" l="1"/>
  <c r="H9" i="2" s="1"/>
  <c r="H10" i="2"/>
  <c r="M10" i="2"/>
  <c r="I10" i="2"/>
  <c r="K10" i="2"/>
  <c r="E9" i="2"/>
  <c r="F10" i="2"/>
  <c r="K40" i="2"/>
  <c r="I9" i="2" l="1"/>
  <c r="F9" i="2"/>
  <c r="K9" i="2"/>
  <c r="M9" i="2"/>
</calcChain>
</file>

<file path=xl/sharedStrings.xml><?xml version="1.0" encoding="utf-8"?>
<sst xmlns="http://schemas.openxmlformats.org/spreadsheetml/2006/main" count="94" uniqueCount="88">
  <si>
    <t>Возврат остатков</t>
  </si>
  <si>
    <t>Субвенции</t>
  </si>
  <si>
    <t>Субсидии</t>
  </si>
  <si>
    <t>Дотации</t>
  </si>
  <si>
    <t>Безвозмездные поступления от других бюджетов бюджетной системы</t>
  </si>
  <si>
    <t>Безвозмездные поступления (с учетом возврата  остатков субсидий и субвенций прошлых лет)</t>
  </si>
  <si>
    <t>Плата за негативное воздействие на окружающую среду</t>
  </si>
  <si>
    <t>Доходы от перечисления части прибыли, остающейся после уплаты налогов муниципальных унитарных предприятий</t>
  </si>
  <si>
    <t>Прочие поступления от использования имущества, находящегося в собственности городских округов</t>
  </si>
  <si>
    <t>Доходы получаемые в виде арендной платы за земельные участки</t>
  </si>
  <si>
    <t>Неналоговые доходы</t>
  </si>
  <si>
    <t>Земельный налог физ.лиц</t>
  </si>
  <si>
    <t>Земельный налог организаций</t>
  </si>
  <si>
    <t>Земельный налог в т.ч.</t>
  </si>
  <si>
    <t>Налог на имущество физических лиц</t>
  </si>
  <si>
    <t>Налог, взимаемый  в связи с применением патентной системы налогообложения</t>
  </si>
  <si>
    <t>Единый сельскохозяйственный налог</t>
  </si>
  <si>
    <t>Единый налог на вмененный доход</t>
  </si>
  <si>
    <t>Доходы от уплаты акцизов (дорожный фонд)</t>
  </si>
  <si>
    <t>Налог на доходы физических лиц</t>
  </si>
  <si>
    <t>Налоговые доходы</t>
  </si>
  <si>
    <t>Налоговые и неналоговые доходы</t>
  </si>
  <si>
    <t>ИТОГО ДОХОДОВ</t>
  </si>
  <si>
    <t>Наименование показателя</t>
  </si>
  <si>
    <t xml:space="preserve">Ожидаемое исполнение </t>
  </si>
  <si>
    <t>КБК</t>
  </si>
  <si>
    <t>10102000010000110</t>
  </si>
  <si>
    <t>10302000010000110</t>
  </si>
  <si>
    <t>10502000010000110</t>
  </si>
  <si>
    <t>10504000010000110</t>
  </si>
  <si>
    <t>10503000010000110</t>
  </si>
  <si>
    <t>10601000000000110</t>
  </si>
  <si>
    <t>10606000000000110</t>
  </si>
  <si>
    <t>10000000000000000</t>
  </si>
  <si>
    <t>11105000000000120</t>
  </si>
  <si>
    <t>11109000000000120</t>
  </si>
  <si>
    <t>11705000000000180</t>
  </si>
  <si>
    <t>20000000000000000</t>
  </si>
  <si>
    <t>Плановые показатели</t>
  </si>
  <si>
    <t>(тыс.руб.)</t>
  </si>
  <si>
    <t>Налог, взимаемый  в связи с применением  упрощенной  системы налогообложения</t>
  </si>
  <si>
    <t>10501000000000110</t>
  </si>
  <si>
    <t>11107000000000110</t>
  </si>
  <si>
    <t>10807000000000110</t>
  </si>
  <si>
    <t>Государственная пошлина за государственную регистрацию, а также за совершение прочих юридически значимых действий</t>
  </si>
  <si>
    <t>11201000000000120</t>
  </si>
  <si>
    <t>11301000000000130</t>
  </si>
  <si>
    <t>11302000000000130</t>
  </si>
  <si>
    <t>11402000000000140</t>
  </si>
  <si>
    <t>11406000000000140</t>
  </si>
  <si>
    <t>Доходы от оказания платных услуг (работ)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</si>
  <si>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</si>
  <si>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</si>
  <si>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</si>
  <si>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Иные межбюджетные трансферты</t>
  </si>
  <si>
    <t>2023 год</t>
  </si>
  <si>
    <t>10803000000000110</t>
  </si>
  <si>
    <t>Прочие неналоговые доходы(невыясненные)</t>
  </si>
  <si>
    <t>11701000000000180</t>
  </si>
  <si>
    <t>21900000000000000</t>
  </si>
  <si>
    <t>Государственная пошлина по делам, рассматриваемым в судах общей юрисдикции, мировыми судьями</t>
  </si>
  <si>
    <t xml:space="preserve">Административные штрафы, установленные Кодексом Российской Федерации </t>
  </si>
  <si>
    <t>11601000010000140</t>
  </si>
  <si>
    <t>Административные штрафы, установленные законами субъектов Российской Федерации об админстративных правонарушениях</t>
  </si>
  <si>
    <t>11602000020000140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</si>
  <si>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</si>
  <si>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</si>
  <si>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Платежи в целях возмещения причиненного ущерба (убытков)</t>
  </si>
  <si>
    <t>11610000000000140</t>
  </si>
  <si>
    <t>Платежи, уплачиваемые в целях возмещения вреда</t>
  </si>
  <si>
    <t>11611000010000140</t>
  </si>
  <si>
    <t>20210000000000150</t>
  </si>
  <si>
    <t>20220000000000150</t>
  </si>
  <si>
    <t>20230000000000150</t>
  </si>
  <si>
    <t>20240000000000150</t>
  </si>
  <si>
    <t>2024 год</t>
  </si>
  <si>
    <t>Темп роста</t>
  </si>
  <si>
    <t>Темп роста к 2022</t>
  </si>
  <si>
    <t>2025 год</t>
  </si>
  <si>
    <t>Прочие неналоговые доходы (нестационарная торговля и инициативные платежи)</t>
  </si>
  <si>
    <t>21800000000000150</t>
  </si>
  <si>
    <t xml:space="preserve">Доходы от возврата остатков субсидий,субвенций и иных МБТ прошлых лет </t>
  </si>
  <si>
    <t>20200000000000000</t>
  </si>
  <si>
    <t>Сведения о доходной части бюджета мунципального образования г.Белогорск по видам доходам на 2024 год и плановый период 2025 и 2065 годов в сравнении с ожидаемым исполнением за 2023 год и отчетом 2022 года</t>
  </si>
  <si>
    <t>Факт 2022 года (отчет)</t>
  </si>
  <si>
    <t>2026 год</t>
  </si>
  <si>
    <t>Плановые показатели по СБР (на 01.10.2023)</t>
  </si>
  <si>
    <t>Темп роста к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</si>
</sst>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wrapText="1"/>
    </xf>
    <xf numFmtId="0" fontId="7" fillId="0" borderId="3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2" borderId="0" xfId="0" applyFill="1"/>
    <xf numFmtId="0" fontId="2" fillId="0" borderId="2" xfId="0" applyFont="1" applyFill="1" applyBorder="1" applyAlignment="1">
      <alignment horizontal="justify" wrapText="1"/>
    </xf>
    <xf numFmtId="0" fontId="9" fillId="0" borderId="0" xfId="0" applyFont="1"/>
    <xf numFmtId="4" fontId="3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Alignment="1">
      <alignment horizontal="center"/>
    </xf>
    <xf numFmtId="4" fontId="1" fillId="2" borderId="0" xfId="0" applyNumberFormat="1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0" fillId="2" borderId="0" xfId="0" applyNumberFormat="1" applyFill="1"/>
    <xf numFmtId="0" fontId="6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7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9" sqref="G9"/>
    </sheetView>
  </sheetViews>
  <sheetFormatPr defaultRowHeight="12.75" x14ac:dyDescent="0.2"/>
  <cols>
    <col min="1" max="1" width="48.42578125" customWidth="1"/>
    <col min="2" max="2" width="22.7109375" customWidth="1"/>
    <col min="3" max="5" width="13.28515625" style="26" customWidth="1"/>
    <col min="6" max="6" width="9.85546875" style="26" customWidth="1"/>
    <col min="7" max="7" width="13.28515625" style="26" customWidth="1"/>
    <col min="8" max="8" width="10.42578125" style="26" customWidth="1"/>
    <col min="9" max="9" width="9.42578125" style="26" customWidth="1"/>
    <col min="10" max="10" width="13.7109375" style="26" customWidth="1"/>
    <col min="11" max="11" width="10.5703125" style="26" customWidth="1"/>
    <col min="12" max="12" width="12.85546875" style="26" customWidth="1"/>
    <col min="13" max="13" width="9.140625" style="26"/>
  </cols>
  <sheetData>
    <row r="4" spans="1:13" ht="43.5" customHeight="1" x14ac:dyDescent="0.3">
      <c r="A4" s="27" t="s">
        <v>83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4.25" x14ac:dyDescent="0.2">
      <c r="A5" s="11"/>
      <c r="B5" s="12"/>
      <c r="C5" s="16"/>
      <c r="D5" s="16"/>
      <c r="E5" s="16"/>
      <c r="F5" s="16"/>
      <c r="G5" s="16"/>
      <c r="H5" s="16"/>
      <c r="I5" s="16"/>
      <c r="J5" s="17"/>
      <c r="K5" s="17"/>
      <c r="L5" s="18"/>
      <c r="M5" s="18" t="s">
        <v>39</v>
      </c>
    </row>
    <row r="6" spans="1:13" s="13" customFormat="1" ht="14.25" x14ac:dyDescent="0.2">
      <c r="A6" s="28" t="s">
        <v>23</v>
      </c>
      <c r="B6" s="30" t="s">
        <v>25</v>
      </c>
      <c r="C6" s="31" t="s">
        <v>84</v>
      </c>
      <c r="D6" s="33" t="s">
        <v>55</v>
      </c>
      <c r="E6" s="34"/>
      <c r="F6" s="35"/>
      <c r="G6" s="36" t="s">
        <v>75</v>
      </c>
      <c r="H6" s="36"/>
      <c r="I6" s="36"/>
      <c r="J6" s="36" t="s">
        <v>78</v>
      </c>
      <c r="K6" s="36"/>
      <c r="L6" s="36" t="s">
        <v>85</v>
      </c>
      <c r="M6" s="36"/>
    </row>
    <row r="7" spans="1:13" ht="51" x14ac:dyDescent="0.2">
      <c r="A7" s="29"/>
      <c r="B7" s="30"/>
      <c r="C7" s="32"/>
      <c r="D7" s="19" t="s">
        <v>86</v>
      </c>
      <c r="E7" s="19" t="s">
        <v>24</v>
      </c>
      <c r="F7" s="19" t="s">
        <v>76</v>
      </c>
      <c r="G7" s="19" t="s">
        <v>38</v>
      </c>
      <c r="H7" s="20" t="s">
        <v>77</v>
      </c>
      <c r="I7" s="19" t="s">
        <v>87</v>
      </c>
      <c r="J7" s="19" t="s">
        <v>38</v>
      </c>
      <c r="K7" s="19" t="s">
        <v>76</v>
      </c>
      <c r="L7" s="19" t="s">
        <v>38</v>
      </c>
      <c r="M7" s="19" t="s">
        <v>76</v>
      </c>
    </row>
    <row r="8" spans="1:13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14.25" x14ac:dyDescent="0.2">
      <c r="A9" s="5" t="s">
        <v>22</v>
      </c>
      <c r="B9" s="7">
        <v>1E+16</v>
      </c>
      <c r="C9" s="21">
        <f>C10+C40</f>
        <v>2585925.5</v>
      </c>
      <c r="D9" s="21">
        <f>D10+D40</f>
        <v>3101995.4</v>
      </c>
      <c r="E9" s="21">
        <f>E10+E40</f>
        <v>2672880.5</v>
      </c>
      <c r="F9" s="21">
        <f>E9/C9*100</f>
        <v>103.36</v>
      </c>
      <c r="G9" s="21">
        <f>G10+G40</f>
        <v>2388690.2000000002</v>
      </c>
      <c r="H9" s="21">
        <f>G9/C9*100</f>
        <v>92.37</v>
      </c>
      <c r="I9" s="21">
        <f t="shared" ref="I9:I14" si="0">G9/E9*100</f>
        <v>89.37</v>
      </c>
      <c r="J9" s="21">
        <f>J10+J40</f>
        <v>2456609.7000000002</v>
      </c>
      <c r="K9" s="22">
        <f>J9/G9*100</f>
        <v>102.84</v>
      </c>
      <c r="L9" s="21">
        <f>L10+L40</f>
        <v>2443720.4</v>
      </c>
      <c r="M9" s="21">
        <f>L9/J9*100</f>
        <v>99.48</v>
      </c>
    </row>
    <row r="10" spans="1:13" ht="14.25" x14ac:dyDescent="0.2">
      <c r="A10" s="3" t="s">
        <v>21</v>
      </c>
      <c r="B10" s="7">
        <v>1E+16</v>
      </c>
      <c r="C10" s="21">
        <f>C11+C24</f>
        <v>865088</v>
      </c>
      <c r="D10" s="21">
        <f>D11+D24</f>
        <v>994519.7</v>
      </c>
      <c r="E10" s="21">
        <f>E11+E24</f>
        <v>960079.7</v>
      </c>
      <c r="F10" s="21">
        <f t="shared" ref="F10:F47" si="1">E10/C10*100</f>
        <v>110.98</v>
      </c>
      <c r="G10" s="21">
        <f>G11+G24</f>
        <v>931210.3</v>
      </c>
      <c r="H10" s="21">
        <f t="shared" ref="H10:H47" si="2">G10/C10*100</f>
        <v>107.64</v>
      </c>
      <c r="I10" s="21">
        <f t="shared" si="0"/>
        <v>96.99</v>
      </c>
      <c r="J10" s="21">
        <f>J11+J24</f>
        <v>963858.6</v>
      </c>
      <c r="K10" s="22">
        <f t="shared" ref="K10:K44" si="3">J10/G10*100</f>
        <v>103.51</v>
      </c>
      <c r="L10" s="21">
        <f>L11+L24</f>
        <v>1021157.5</v>
      </c>
      <c r="M10" s="21">
        <f>L10/J10*100</f>
        <v>105.94</v>
      </c>
    </row>
    <row r="11" spans="1:13" ht="14.25" x14ac:dyDescent="0.2">
      <c r="A11" s="3" t="s">
        <v>20</v>
      </c>
      <c r="B11" s="7">
        <v>1E+16</v>
      </c>
      <c r="C11" s="21">
        <f>C12+C13+C14+C18+C19+C15+C16+C17+C22+C23</f>
        <v>740977.1</v>
      </c>
      <c r="D11" s="21">
        <f>D12+D13+D14+D18+D19+D15+D16+D17+D22+D23</f>
        <v>786835.5</v>
      </c>
      <c r="E11" s="21">
        <f>E12+E13+E14+E18+E19+E15+E16+E17+E22+E23</f>
        <v>813145.5</v>
      </c>
      <c r="F11" s="21">
        <f t="shared" si="1"/>
        <v>109.74</v>
      </c>
      <c r="G11" s="21">
        <f>G12+G13+G14+G18+G19+G15+G16+G17+G22+G23</f>
        <v>810730.9</v>
      </c>
      <c r="H11" s="21">
        <f t="shared" si="2"/>
        <v>109.41</v>
      </c>
      <c r="I11" s="21">
        <f t="shared" si="0"/>
        <v>99.7</v>
      </c>
      <c r="J11" s="21">
        <f>J12+J13+J14+J18+J19+J15+J16+J17+J22+J23</f>
        <v>847643.4</v>
      </c>
      <c r="K11" s="22">
        <f t="shared" si="3"/>
        <v>104.55</v>
      </c>
      <c r="L11" s="21">
        <f>L12+L13+L14+L18+L19+L15+L16+L17+L22+L23</f>
        <v>903956.8</v>
      </c>
      <c r="M11" s="21">
        <f t="shared" ref="M11:M44" si="4">L11/J11*100</f>
        <v>106.64</v>
      </c>
    </row>
    <row r="12" spans="1:13" ht="15" x14ac:dyDescent="0.25">
      <c r="A12" s="1" t="s">
        <v>19</v>
      </c>
      <c r="B12" s="8" t="s">
        <v>26</v>
      </c>
      <c r="C12" s="23">
        <v>569241.4</v>
      </c>
      <c r="D12" s="23">
        <v>628823</v>
      </c>
      <c r="E12" s="23">
        <v>654500</v>
      </c>
      <c r="F12" s="23">
        <f t="shared" si="1"/>
        <v>114.98</v>
      </c>
      <c r="G12" s="23">
        <v>627142</v>
      </c>
      <c r="H12" s="23">
        <f>G12/C12*100</f>
        <v>110.17</v>
      </c>
      <c r="I12" s="23">
        <f t="shared" si="0"/>
        <v>95.82</v>
      </c>
      <c r="J12" s="23">
        <v>659323</v>
      </c>
      <c r="K12" s="24">
        <f t="shared" si="3"/>
        <v>105.13</v>
      </c>
      <c r="L12" s="23">
        <v>711374</v>
      </c>
      <c r="M12" s="23">
        <f t="shared" si="4"/>
        <v>107.89</v>
      </c>
    </row>
    <row r="13" spans="1:13" ht="15" x14ac:dyDescent="0.25">
      <c r="A13" s="1" t="s">
        <v>18</v>
      </c>
      <c r="B13" s="9" t="s">
        <v>27</v>
      </c>
      <c r="C13" s="23">
        <v>9112.1</v>
      </c>
      <c r="D13" s="23">
        <v>8190.5</v>
      </c>
      <c r="E13" s="23">
        <v>8190.5</v>
      </c>
      <c r="F13" s="23">
        <f t="shared" si="1"/>
        <v>89.89</v>
      </c>
      <c r="G13" s="23">
        <v>8976.9</v>
      </c>
      <c r="H13" s="23">
        <f t="shared" si="2"/>
        <v>98.52</v>
      </c>
      <c r="I13" s="23">
        <f t="shared" si="0"/>
        <v>109.6</v>
      </c>
      <c r="J13" s="23">
        <v>9725.4</v>
      </c>
      <c r="K13" s="24">
        <f t="shared" si="3"/>
        <v>108.34</v>
      </c>
      <c r="L13" s="23">
        <v>13115.8</v>
      </c>
      <c r="M13" s="23">
        <f t="shared" si="4"/>
        <v>134.86000000000001</v>
      </c>
    </row>
    <row r="14" spans="1:13" ht="30" x14ac:dyDescent="0.25">
      <c r="A14" s="1" t="s">
        <v>40</v>
      </c>
      <c r="B14" s="9" t="s">
        <v>41</v>
      </c>
      <c r="C14" s="23">
        <v>35897</v>
      </c>
      <c r="D14" s="23">
        <v>34778</v>
      </c>
      <c r="E14" s="23">
        <v>34778</v>
      </c>
      <c r="F14" s="23">
        <v>0</v>
      </c>
      <c r="G14" s="23">
        <v>41262</v>
      </c>
      <c r="H14" s="23">
        <f t="shared" si="2"/>
        <v>114.95</v>
      </c>
      <c r="I14" s="23">
        <f t="shared" si="0"/>
        <v>118.64</v>
      </c>
      <c r="J14" s="23">
        <v>43006</v>
      </c>
      <c r="K14" s="24">
        <f t="shared" si="3"/>
        <v>104.23</v>
      </c>
      <c r="L14" s="23">
        <v>43006</v>
      </c>
      <c r="M14" s="23">
        <f t="shared" si="4"/>
        <v>100</v>
      </c>
    </row>
    <row r="15" spans="1:13" ht="15" x14ac:dyDescent="0.25">
      <c r="A15" s="1" t="s">
        <v>17</v>
      </c>
      <c r="B15" s="9" t="s">
        <v>28</v>
      </c>
      <c r="C15" s="23">
        <v>-48.5</v>
      </c>
      <c r="D15" s="23">
        <v>10</v>
      </c>
      <c r="E15" s="23">
        <v>10</v>
      </c>
      <c r="F15" s="23">
        <f t="shared" si="1"/>
        <v>-20.62</v>
      </c>
      <c r="G15" s="23">
        <v>0</v>
      </c>
      <c r="H15" s="23">
        <f t="shared" si="2"/>
        <v>0</v>
      </c>
      <c r="I15" s="23">
        <f t="shared" ref="I15:I32" si="5">G15/E15*100</f>
        <v>0</v>
      </c>
      <c r="J15" s="23">
        <v>0</v>
      </c>
      <c r="K15" s="24" t="e">
        <f t="shared" si="3"/>
        <v>#DIV/0!</v>
      </c>
      <c r="L15" s="23">
        <v>0</v>
      </c>
      <c r="M15" s="23" t="e">
        <f t="shared" si="4"/>
        <v>#DIV/0!</v>
      </c>
    </row>
    <row r="16" spans="1:13" ht="15" x14ac:dyDescent="0.25">
      <c r="A16" s="1" t="s">
        <v>16</v>
      </c>
      <c r="B16" s="9" t="s">
        <v>30</v>
      </c>
      <c r="C16" s="23">
        <v>2186.5</v>
      </c>
      <c r="D16" s="23">
        <v>2962</v>
      </c>
      <c r="E16" s="23">
        <v>3595</v>
      </c>
      <c r="F16" s="23">
        <f t="shared" si="1"/>
        <v>164.42</v>
      </c>
      <c r="G16" s="23">
        <v>1057</v>
      </c>
      <c r="H16" s="23">
        <f t="shared" si="2"/>
        <v>48.34</v>
      </c>
      <c r="I16" s="23">
        <f t="shared" si="5"/>
        <v>29.4</v>
      </c>
      <c r="J16" s="23">
        <v>1102</v>
      </c>
      <c r="K16" s="24">
        <f t="shared" si="3"/>
        <v>104.26</v>
      </c>
      <c r="L16" s="23">
        <v>1102</v>
      </c>
      <c r="M16" s="23">
        <f t="shared" si="4"/>
        <v>100</v>
      </c>
    </row>
    <row r="17" spans="1:13" ht="30" x14ac:dyDescent="0.25">
      <c r="A17" s="1" t="s">
        <v>15</v>
      </c>
      <c r="B17" s="9" t="s">
        <v>29</v>
      </c>
      <c r="C17" s="23">
        <v>18078.099999999999</v>
      </c>
      <c r="D17" s="23">
        <v>18125</v>
      </c>
      <c r="E17" s="23">
        <v>18125</v>
      </c>
      <c r="F17" s="23">
        <f t="shared" si="1"/>
        <v>100.26</v>
      </c>
      <c r="G17" s="23">
        <v>19989</v>
      </c>
      <c r="H17" s="23">
        <f t="shared" si="2"/>
        <v>110.57</v>
      </c>
      <c r="I17" s="23">
        <f t="shared" si="5"/>
        <v>110.28</v>
      </c>
      <c r="J17" s="23">
        <v>20834</v>
      </c>
      <c r="K17" s="24">
        <f t="shared" si="3"/>
        <v>104.23</v>
      </c>
      <c r="L17" s="23">
        <v>20834</v>
      </c>
      <c r="M17" s="23">
        <f t="shared" si="4"/>
        <v>100</v>
      </c>
    </row>
    <row r="18" spans="1:13" ht="15" x14ac:dyDescent="0.25">
      <c r="A18" s="1" t="s">
        <v>14</v>
      </c>
      <c r="B18" s="9" t="s">
        <v>31</v>
      </c>
      <c r="C18" s="23">
        <v>58027.199999999997</v>
      </c>
      <c r="D18" s="23">
        <v>50038</v>
      </c>
      <c r="E18" s="23">
        <v>50038</v>
      </c>
      <c r="F18" s="23">
        <f t="shared" si="1"/>
        <v>86.23</v>
      </c>
      <c r="G18" s="23">
        <v>63530</v>
      </c>
      <c r="H18" s="23">
        <f t="shared" si="2"/>
        <v>109.48</v>
      </c>
      <c r="I18" s="23">
        <f t="shared" si="5"/>
        <v>126.96</v>
      </c>
      <c r="J18" s="23">
        <v>63899</v>
      </c>
      <c r="K18" s="24">
        <f t="shared" si="3"/>
        <v>100.58</v>
      </c>
      <c r="L18" s="23">
        <v>64269</v>
      </c>
      <c r="M18" s="23">
        <f t="shared" si="4"/>
        <v>100.58</v>
      </c>
    </row>
    <row r="19" spans="1:13" ht="15" x14ac:dyDescent="0.25">
      <c r="A19" s="1" t="s">
        <v>13</v>
      </c>
      <c r="B19" s="9" t="s">
        <v>32</v>
      </c>
      <c r="C19" s="23">
        <f>SUM(C20:C21)</f>
        <v>33096.199999999997</v>
      </c>
      <c r="D19" s="23">
        <f>SUM(D20:D21)</f>
        <v>28812</v>
      </c>
      <c r="E19" s="23">
        <f>SUM(E20:E21)</f>
        <v>28812</v>
      </c>
      <c r="F19" s="23">
        <f t="shared" si="1"/>
        <v>87.06</v>
      </c>
      <c r="G19" s="23">
        <f>SUM(G20:G21)</f>
        <v>32897</v>
      </c>
      <c r="H19" s="23">
        <f t="shared" si="2"/>
        <v>99.4</v>
      </c>
      <c r="I19" s="23">
        <f t="shared" si="5"/>
        <v>114.18</v>
      </c>
      <c r="J19" s="23">
        <f>SUM(J20:J21)</f>
        <v>33303</v>
      </c>
      <c r="K19" s="24">
        <f t="shared" si="3"/>
        <v>101.23</v>
      </c>
      <c r="L19" s="23">
        <f>SUM(L20:L21)</f>
        <v>33800</v>
      </c>
      <c r="M19" s="23">
        <f t="shared" si="4"/>
        <v>101.49</v>
      </c>
    </row>
    <row r="20" spans="1:13" ht="15" x14ac:dyDescent="0.25">
      <c r="A20" s="1" t="s">
        <v>12</v>
      </c>
      <c r="B20" s="9" t="s">
        <v>32</v>
      </c>
      <c r="C20" s="23">
        <v>18384.2</v>
      </c>
      <c r="D20" s="23">
        <v>15199</v>
      </c>
      <c r="E20" s="23">
        <v>15199</v>
      </c>
      <c r="F20" s="23">
        <f t="shared" si="1"/>
        <v>82.67</v>
      </c>
      <c r="G20" s="23">
        <v>16013</v>
      </c>
      <c r="H20" s="23">
        <f t="shared" si="2"/>
        <v>87.1</v>
      </c>
      <c r="I20" s="23">
        <f t="shared" si="5"/>
        <v>105.36</v>
      </c>
      <c r="J20" s="23">
        <v>15372</v>
      </c>
      <c r="K20" s="24">
        <f t="shared" si="3"/>
        <v>96</v>
      </c>
      <c r="L20" s="23">
        <v>14757</v>
      </c>
      <c r="M20" s="23">
        <f t="shared" si="4"/>
        <v>96</v>
      </c>
    </row>
    <row r="21" spans="1:13" ht="15" x14ac:dyDescent="0.25">
      <c r="A21" s="1" t="s">
        <v>11</v>
      </c>
      <c r="B21" s="9" t="s">
        <v>32</v>
      </c>
      <c r="C21" s="23">
        <v>14712</v>
      </c>
      <c r="D21" s="23">
        <v>13613</v>
      </c>
      <c r="E21" s="23">
        <v>13613</v>
      </c>
      <c r="F21" s="23">
        <f t="shared" si="1"/>
        <v>92.53</v>
      </c>
      <c r="G21" s="23">
        <v>16884</v>
      </c>
      <c r="H21" s="23">
        <f t="shared" si="2"/>
        <v>114.76</v>
      </c>
      <c r="I21" s="23">
        <f t="shared" si="5"/>
        <v>124.03</v>
      </c>
      <c r="J21" s="23">
        <v>17931</v>
      </c>
      <c r="K21" s="24">
        <f t="shared" si="3"/>
        <v>106.2</v>
      </c>
      <c r="L21" s="23">
        <v>19043</v>
      </c>
      <c r="M21" s="23">
        <f t="shared" si="4"/>
        <v>106.2</v>
      </c>
    </row>
    <row r="22" spans="1:13" ht="45" x14ac:dyDescent="0.25">
      <c r="A22" s="1" t="s">
        <v>60</v>
      </c>
      <c r="B22" s="9" t="s">
        <v>56</v>
      </c>
      <c r="C22" s="23">
        <v>15228.4</v>
      </c>
      <c r="D22" s="23">
        <v>14947</v>
      </c>
      <c r="E22" s="23">
        <v>14947</v>
      </c>
      <c r="F22" s="23">
        <f t="shared" si="1"/>
        <v>98.15</v>
      </c>
      <c r="G22" s="23">
        <v>15722</v>
      </c>
      <c r="H22" s="23">
        <f t="shared" si="2"/>
        <v>103.24</v>
      </c>
      <c r="I22" s="23">
        <f t="shared" si="5"/>
        <v>105.18</v>
      </c>
      <c r="J22" s="23">
        <v>16291</v>
      </c>
      <c r="K22" s="24">
        <f t="shared" si="3"/>
        <v>103.62</v>
      </c>
      <c r="L22" s="23">
        <v>16291</v>
      </c>
      <c r="M22" s="23">
        <f t="shared" si="4"/>
        <v>100</v>
      </c>
    </row>
    <row r="23" spans="1:13" ht="45" x14ac:dyDescent="0.25">
      <c r="A23" s="1" t="s">
        <v>44</v>
      </c>
      <c r="B23" s="9" t="s">
        <v>43</v>
      </c>
      <c r="C23" s="23">
        <v>158.69999999999999</v>
      </c>
      <c r="D23" s="23">
        <v>150</v>
      </c>
      <c r="E23" s="23">
        <v>150</v>
      </c>
      <c r="F23" s="23">
        <f t="shared" si="1"/>
        <v>94.52</v>
      </c>
      <c r="G23" s="23">
        <v>155</v>
      </c>
      <c r="H23" s="23">
        <f t="shared" si="2"/>
        <v>97.67</v>
      </c>
      <c r="I23" s="23">
        <f t="shared" si="5"/>
        <v>103.33</v>
      </c>
      <c r="J23" s="23">
        <v>160</v>
      </c>
      <c r="K23" s="24">
        <f t="shared" si="3"/>
        <v>103.23</v>
      </c>
      <c r="L23" s="23">
        <v>165</v>
      </c>
      <c r="M23" s="23">
        <f t="shared" si="4"/>
        <v>103.13</v>
      </c>
    </row>
    <row r="24" spans="1:13" ht="14.25" x14ac:dyDescent="0.2">
      <c r="A24" s="3" t="s">
        <v>10</v>
      </c>
      <c r="B24" s="10" t="s">
        <v>33</v>
      </c>
      <c r="C24" s="21">
        <f>SUM(C25:C39)</f>
        <v>124110.9</v>
      </c>
      <c r="D24" s="21">
        <f>SUM(D25:D39)</f>
        <v>207684.2</v>
      </c>
      <c r="E24" s="21">
        <f>SUM(E25:E39)</f>
        <v>146934.20000000001</v>
      </c>
      <c r="F24" s="21">
        <f t="shared" si="1"/>
        <v>118.39</v>
      </c>
      <c r="G24" s="21">
        <f>SUM(G25:G39)</f>
        <v>120479.4</v>
      </c>
      <c r="H24" s="21">
        <f t="shared" si="2"/>
        <v>97.07</v>
      </c>
      <c r="I24" s="21">
        <f t="shared" si="5"/>
        <v>82</v>
      </c>
      <c r="J24" s="21">
        <f>SUM(J25:J39)</f>
        <v>116215.2</v>
      </c>
      <c r="K24" s="22">
        <f t="shared" si="3"/>
        <v>96.46</v>
      </c>
      <c r="L24" s="21">
        <f>SUM(L25:L39)</f>
        <v>117200.7</v>
      </c>
      <c r="M24" s="21">
        <f t="shared" si="4"/>
        <v>100.85</v>
      </c>
    </row>
    <row r="25" spans="1:13" ht="30" x14ac:dyDescent="0.25">
      <c r="A25" s="1" t="s">
        <v>9</v>
      </c>
      <c r="B25" s="9" t="s">
        <v>34</v>
      </c>
      <c r="C25" s="23">
        <v>55085.1</v>
      </c>
      <c r="D25" s="23">
        <v>49090</v>
      </c>
      <c r="E25" s="23">
        <v>49090</v>
      </c>
      <c r="F25" s="23">
        <f t="shared" si="1"/>
        <v>89.12</v>
      </c>
      <c r="G25" s="23">
        <v>45500</v>
      </c>
      <c r="H25" s="23">
        <f t="shared" si="2"/>
        <v>82.6</v>
      </c>
      <c r="I25" s="23">
        <f t="shared" si="5"/>
        <v>92.69</v>
      </c>
      <c r="J25" s="23">
        <v>45805</v>
      </c>
      <c r="K25" s="24">
        <f t="shared" si="3"/>
        <v>100.67</v>
      </c>
      <c r="L25" s="23">
        <v>46210</v>
      </c>
      <c r="M25" s="23">
        <f t="shared" si="4"/>
        <v>100.88</v>
      </c>
    </row>
    <row r="26" spans="1:13" ht="30" x14ac:dyDescent="0.25">
      <c r="A26" s="4" t="s">
        <v>8</v>
      </c>
      <c r="B26" s="9" t="s">
        <v>35</v>
      </c>
      <c r="C26" s="23">
        <v>19530.900000000001</v>
      </c>
      <c r="D26" s="23">
        <v>17740</v>
      </c>
      <c r="E26" s="23">
        <v>17740</v>
      </c>
      <c r="F26" s="23">
        <f t="shared" si="1"/>
        <v>90.83</v>
      </c>
      <c r="G26" s="23">
        <v>16131.5</v>
      </c>
      <c r="H26" s="23">
        <f t="shared" si="2"/>
        <v>82.59</v>
      </c>
      <c r="I26" s="23">
        <f t="shared" si="5"/>
        <v>90.93</v>
      </c>
      <c r="J26" s="23">
        <v>16171</v>
      </c>
      <c r="K26" s="24">
        <f t="shared" si="3"/>
        <v>100.24</v>
      </c>
      <c r="L26" s="23">
        <v>16271.5</v>
      </c>
      <c r="M26" s="23">
        <f t="shared" si="4"/>
        <v>100.62</v>
      </c>
    </row>
    <row r="27" spans="1:13" ht="45" x14ac:dyDescent="0.25">
      <c r="A27" s="4" t="s">
        <v>7</v>
      </c>
      <c r="B27" s="9" t="s">
        <v>42</v>
      </c>
      <c r="C27" s="23">
        <v>31.2</v>
      </c>
      <c r="D27" s="23">
        <v>31</v>
      </c>
      <c r="E27" s="23">
        <v>31</v>
      </c>
      <c r="F27" s="23">
        <v>0</v>
      </c>
      <c r="G27" s="23">
        <v>14.1</v>
      </c>
      <c r="H27" s="23">
        <f>IFERROR(G27/C27,0)</f>
        <v>0.45</v>
      </c>
      <c r="I27" s="23">
        <f t="shared" si="5"/>
        <v>45.48</v>
      </c>
      <c r="J27" s="23">
        <v>0</v>
      </c>
      <c r="K27" s="24">
        <f t="shared" si="3"/>
        <v>0</v>
      </c>
      <c r="L27" s="23">
        <v>0</v>
      </c>
      <c r="M27" s="23">
        <f>IFERROR(L27/J27,0)</f>
        <v>0</v>
      </c>
    </row>
    <row r="28" spans="1:13" ht="30" x14ac:dyDescent="0.25">
      <c r="A28" s="1" t="s">
        <v>6</v>
      </c>
      <c r="B28" s="9" t="s">
        <v>45</v>
      </c>
      <c r="C28" s="23">
        <v>2866.7</v>
      </c>
      <c r="D28" s="23">
        <v>4020</v>
      </c>
      <c r="E28" s="23">
        <v>4020</v>
      </c>
      <c r="F28" s="23">
        <f t="shared" si="1"/>
        <v>140.22999999999999</v>
      </c>
      <c r="G28" s="23">
        <v>3132.4</v>
      </c>
      <c r="H28" s="23">
        <f t="shared" si="2"/>
        <v>109.27</v>
      </c>
      <c r="I28" s="23">
        <f t="shared" si="5"/>
        <v>77.92</v>
      </c>
      <c r="J28" s="23">
        <v>3132.4</v>
      </c>
      <c r="K28" s="24">
        <f t="shared" si="3"/>
        <v>100</v>
      </c>
      <c r="L28" s="23">
        <v>3132.4</v>
      </c>
      <c r="M28" s="23">
        <f t="shared" si="4"/>
        <v>100</v>
      </c>
    </row>
    <row r="29" spans="1:13" ht="15" x14ac:dyDescent="0.25">
      <c r="A29" s="1" t="s">
        <v>50</v>
      </c>
      <c r="B29" s="9" t="s">
        <v>46</v>
      </c>
      <c r="C29" s="23">
        <v>371.8</v>
      </c>
      <c r="D29" s="23">
        <v>6</v>
      </c>
      <c r="E29" s="23">
        <v>6</v>
      </c>
      <c r="F29" s="23">
        <f t="shared" si="1"/>
        <v>1.61</v>
      </c>
      <c r="G29" s="23">
        <v>6</v>
      </c>
      <c r="H29" s="23">
        <f t="shared" si="2"/>
        <v>1.61</v>
      </c>
      <c r="I29" s="23">
        <f t="shared" si="5"/>
        <v>100</v>
      </c>
      <c r="J29" s="23">
        <v>6</v>
      </c>
      <c r="K29" s="24">
        <f t="shared" si="3"/>
        <v>100</v>
      </c>
      <c r="L29" s="23">
        <v>6</v>
      </c>
      <c r="M29" s="23">
        <f t="shared" si="4"/>
        <v>100</v>
      </c>
    </row>
    <row r="30" spans="1:13" ht="15" x14ac:dyDescent="0.25">
      <c r="A30" s="1" t="s">
        <v>51</v>
      </c>
      <c r="B30" s="9" t="s">
        <v>47</v>
      </c>
      <c r="C30" s="23">
        <v>14670.1</v>
      </c>
      <c r="D30" s="23">
        <v>26163.3</v>
      </c>
      <c r="E30" s="23">
        <v>26163.3</v>
      </c>
      <c r="F30" s="23">
        <f t="shared" si="1"/>
        <v>178.34</v>
      </c>
      <c r="G30" s="23">
        <v>5687.6</v>
      </c>
      <c r="H30" s="23">
        <f t="shared" si="2"/>
        <v>38.770000000000003</v>
      </c>
      <c r="I30" s="23">
        <f t="shared" si="5"/>
        <v>21.74</v>
      </c>
      <c r="J30" s="23">
        <v>112</v>
      </c>
      <c r="K30" s="24">
        <f t="shared" si="3"/>
        <v>1.97</v>
      </c>
      <c r="L30" s="23">
        <v>112</v>
      </c>
      <c r="M30" s="23">
        <f t="shared" si="4"/>
        <v>100</v>
      </c>
    </row>
    <row r="31" spans="1:13" ht="90" x14ac:dyDescent="0.25">
      <c r="A31" s="1" t="s">
        <v>53</v>
      </c>
      <c r="B31" s="9" t="s">
        <v>48</v>
      </c>
      <c r="C31" s="23">
        <v>17524.8</v>
      </c>
      <c r="D31" s="23">
        <v>98500</v>
      </c>
      <c r="E31" s="23">
        <v>37750</v>
      </c>
      <c r="F31" s="23">
        <f t="shared" si="1"/>
        <v>215.41</v>
      </c>
      <c r="G31" s="23">
        <v>29500</v>
      </c>
      <c r="H31" s="23">
        <f t="shared" si="2"/>
        <v>168.33</v>
      </c>
      <c r="I31" s="23">
        <f t="shared" si="5"/>
        <v>78.150000000000006</v>
      </c>
      <c r="J31" s="23">
        <v>30500</v>
      </c>
      <c r="K31" s="24">
        <f t="shared" si="3"/>
        <v>103.39</v>
      </c>
      <c r="L31" s="23">
        <v>31000</v>
      </c>
      <c r="M31" s="23">
        <f t="shared" si="4"/>
        <v>101.64</v>
      </c>
    </row>
    <row r="32" spans="1:13" ht="45" x14ac:dyDescent="0.25">
      <c r="A32" s="1" t="s">
        <v>52</v>
      </c>
      <c r="B32" s="9" t="s">
        <v>49</v>
      </c>
      <c r="C32" s="23">
        <v>8076.6</v>
      </c>
      <c r="D32" s="23">
        <v>7450</v>
      </c>
      <c r="E32" s="23">
        <v>7450</v>
      </c>
      <c r="F32" s="23">
        <f t="shared" si="1"/>
        <v>92.24</v>
      </c>
      <c r="G32" s="23">
        <v>16369</v>
      </c>
      <c r="H32" s="23">
        <f t="shared" si="2"/>
        <v>202.67</v>
      </c>
      <c r="I32" s="23">
        <f t="shared" si="5"/>
        <v>219.72</v>
      </c>
      <c r="J32" s="23">
        <v>16350</v>
      </c>
      <c r="K32" s="24">
        <f t="shared" si="3"/>
        <v>99.88</v>
      </c>
      <c r="L32" s="23">
        <v>16330</v>
      </c>
      <c r="M32" s="23">
        <f t="shared" si="4"/>
        <v>99.88</v>
      </c>
    </row>
    <row r="33" spans="1:13" ht="30" x14ac:dyDescent="0.25">
      <c r="A33" s="1" t="s">
        <v>61</v>
      </c>
      <c r="B33" s="9" t="s">
        <v>62</v>
      </c>
      <c r="C33" s="23">
        <v>4201.5</v>
      </c>
      <c r="D33" s="23">
        <v>3698.9</v>
      </c>
      <c r="E33" s="23">
        <v>3698.9</v>
      </c>
      <c r="F33" s="23">
        <f t="shared" si="1"/>
        <v>88.04</v>
      </c>
      <c r="G33" s="23">
        <v>3152.8</v>
      </c>
      <c r="H33" s="23">
        <f t="shared" si="2"/>
        <v>75.040000000000006</v>
      </c>
      <c r="I33" s="23">
        <f>G33/E33*100</f>
        <v>85.24</v>
      </c>
      <c r="J33" s="23">
        <v>3152.8</v>
      </c>
      <c r="K33" s="24">
        <f t="shared" si="3"/>
        <v>100</v>
      </c>
      <c r="L33" s="23">
        <v>3152.8</v>
      </c>
      <c r="M33" s="23">
        <f t="shared" si="4"/>
        <v>100</v>
      </c>
    </row>
    <row r="34" spans="1:13" ht="45" x14ac:dyDescent="0.25">
      <c r="A34" s="1" t="s">
        <v>63</v>
      </c>
      <c r="B34" s="9" t="s">
        <v>64</v>
      </c>
      <c r="C34" s="23">
        <v>1048</v>
      </c>
      <c r="D34" s="23">
        <v>768</v>
      </c>
      <c r="E34" s="23">
        <v>768</v>
      </c>
      <c r="F34" s="23">
        <f t="shared" si="1"/>
        <v>73.28</v>
      </c>
      <c r="G34" s="23">
        <v>768</v>
      </c>
      <c r="H34" s="23">
        <f t="shared" si="2"/>
        <v>73.28</v>
      </c>
      <c r="I34" s="23">
        <f>G34/E34*100</f>
        <v>100</v>
      </c>
      <c r="J34" s="23">
        <v>768</v>
      </c>
      <c r="K34" s="24">
        <f t="shared" si="3"/>
        <v>100</v>
      </c>
      <c r="L34" s="23">
        <v>768</v>
      </c>
      <c r="M34" s="23">
        <f t="shared" si="4"/>
        <v>100</v>
      </c>
    </row>
    <row r="35" spans="1:13" ht="135" x14ac:dyDescent="0.25">
      <c r="A35" s="1" t="s">
        <v>65</v>
      </c>
      <c r="B35" s="9" t="s">
        <v>66</v>
      </c>
      <c r="C35" s="23">
        <v>210.6</v>
      </c>
      <c r="D35" s="23">
        <v>85</v>
      </c>
      <c r="E35" s="23">
        <v>85</v>
      </c>
      <c r="F35" s="23">
        <f t="shared" si="1"/>
        <v>40.36</v>
      </c>
      <c r="G35" s="23">
        <v>140</v>
      </c>
      <c r="H35" s="23">
        <f t="shared" si="2"/>
        <v>66.48</v>
      </c>
      <c r="I35" s="23">
        <f>G35/E35*100</f>
        <v>164.71</v>
      </c>
      <c r="J35" s="23">
        <v>140</v>
      </c>
      <c r="K35" s="24">
        <f t="shared" si="3"/>
        <v>100</v>
      </c>
      <c r="L35" s="23">
        <v>140</v>
      </c>
      <c r="M35" s="23">
        <f t="shared" si="4"/>
        <v>100</v>
      </c>
    </row>
    <row r="36" spans="1:13" ht="30" x14ac:dyDescent="0.25">
      <c r="A36" s="1" t="s">
        <v>67</v>
      </c>
      <c r="B36" s="9" t="s">
        <v>68</v>
      </c>
      <c r="C36" s="23">
        <v>306.3</v>
      </c>
      <c r="D36" s="23">
        <v>35</v>
      </c>
      <c r="E36" s="23">
        <v>35</v>
      </c>
      <c r="F36" s="23">
        <f t="shared" si="1"/>
        <v>11.43</v>
      </c>
      <c r="G36" s="23">
        <v>10</v>
      </c>
      <c r="H36" s="23">
        <f t="shared" si="2"/>
        <v>3.26</v>
      </c>
      <c r="I36" s="23">
        <f>G36/E36*100</f>
        <v>28.57</v>
      </c>
      <c r="J36" s="23">
        <v>10</v>
      </c>
      <c r="K36" s="24">
        <f t="shared" si="3"/>
        <v>100</v>
      </c>
      <c r="L36" s="23">
        <v>10</v>
      </c>
      <c r="M36" s="23">
        <f t="shared" si="4"/>
        <v>100</v>
      </c>
    </row>
    <row r="37" spans="1:13" ht="30" x14ac:dyDescent="0.25">
      <c r="A37" s="1" t="s">
        <v>69</v>
      </c>
      <c r="B37" s="9" t="s">
        <v>70</v>
      </c>
      <c r="C37" s="23">
        <v>97.5</v>
      </c>
      <c r="D37" s="23">
        <v>0</v>
      </c>
      <c r="E37" s="23">
        <v>0</v>
      </c>
      <c r="F37" s="23">
        <v>0</v>
      </c>
      <c r="G37" s="23">
        <v>0</v>
      </c>
      <c r="H37" s="23">
        <f>IFERROR(G37/C37,0)</f>
        <v>0</v>
      </c>
      <c r="I37" s="23">
        <f>IFERROR(G37/E37,0)</f>
        <v>0</v>
      </c>
      <c r="J37" s="23">
        <v>0</v>
      </c>
      <c r="K37" s="24">
        <v>0</v>
      </c>
      <c r="L37" s="23">
        <v>0</v>
      </c>
      <c r="M37" s="23">
        <v>0</v>
      </c>
    </row>
    <row r="38" spans="1:13" ht="15" x14ac:dyDescent="0.25">
      <c r="A38" s="1" t="s">
        <v>57</v>
      </c>
      <c r="B38" s="9" t="s">
        <v>58</v>
      </c>
      <c r="C38" s="23">
        <v>0</v>
      </c>
      <c r="D38" s="23">
        <v>0</v>
      </c>
      <c r="E38" s="23">
        <v>0</v>
      </c>
      <c r="F38" s="23">
        <f>IFERROR(E38/C38,0)</f>
        <v>0</v>
      </c>
      <c r="G38" s="23">
        <v>0</v>
      </c>
      <c r="H38" s="23">
        <f>IFERROR(G38/C38,0)</f>
        <v>0</v>
      </c>
      <c r="I38" s="23">
        <v>0</v>
      </c>
      <c r="J38" s="23">
        <v>0</v>
      </c>
      <c r="K38" s="24">
        <v>0</v>
      </c>
      <c r="L38" s="23">
        <v>0</v>
      </c>
      <c r="M38" s="23">
        <v>0</v>
      </c>
    </row>
    <row r="39" spans="1:13" ht="30" x14ac:dyDescent="0.25">
      <c r="A39" s="1" t="s">
        <v>79</v>
      </c>
      <c r="B39" s="9" t="s">
        <v>36</v>
      </c>
      <c r="C39" s="23">
        <v>89.8</v>
      </c>
      <c r="D39" s="23">
        <v>97</v>
      </c>
      <c r="E39" s="23">
        <v>97</v>
      </c>
      <c r="F39" s="23">
        <f t="shared" si="1"/>
        <v>108.02</v>
      </c>
      <c r="G39" s="23">
        <v>68</v>
      </c>
      <c r="H39" s="23">
        <f t="shared" si="2"/>
        <v>75.72</v>
      </c>
      <c r="I39" s="23">
        <f>G39/E39*100</f>
        <v>70.099999999999994</v>
      </c>
      <c r="J39" s="23">
        <v>68</v>
      </c>
      <c r="K39" s="24">
        <f t="shared" si="3"/>
        <v>100</v>
      </c>
      <c r="L39" s="23">
        <v>68</v>
      </c>
      <c r="M39" s="23">
        <f t="shared" si="4"/>
        <v>100</v>
      </c>
    </row>
    <row r="40" spans="1:13" ht="42.75" x14ac:dyDescent="0.2">
      <c r="A40" s="3" t="s">
        <v>5</v>
      </c>
      <c r="B40" s="10" t="s">
        <v>37</v>
      </c>
      <c r="C40" s="21">
        <f t="shared" ref="C40" si="6">SUM(C41,C47,C46)</f>
        <v>1720837.5</v>
      </c>
      <c r="D40" s="21">
        <f>SUM(D41,D47,D46)</f>
        <v>2107475.7000000002</v>
      </c>
      <c r="E40" s="21">
        <f>SUM(E41,E47,E46)</f>
        <v>1712800.8</v>
      </c>
      <c r="F40" s="21">
        <f t="shared" si="1"/>
        <v>99.53</v>
      </c>
      <c r="G40" s="21">
        <f>SUM(G41,G47,G46)</f>
        <v>1457479.9</v>
      </c>
      <c r="H40" s="21">
        <f t="shared" si="2"/>
        <v>84.7</v>
      </c>
      <c r="I40" s="21">
        <f t="shared" ref="I40" si="7">SUM(I41,I47)</f>
        <v>85.09</v>
      </c>
      <c r="J40" s="21">
        <f>SUM(J41,J47,J46)</f>
        <v>1492751.1</v>
      </c>
      <c r="K40" s="22">
        <f t="shared" si="3"/>
        <v>102.42</v>
      </c>
      <c r="L40" s="21">
        <f>SUM(L41,L47,L46)</f>
        <v>1422562.9</v>
      </c>
      <c r="M40" s="21">
        <f t="shared" si="4"/>
        <v>95.3</v>
      </c>
    </row>
    <row r="41" spans="1:13" ht="28.5" x14ac:dyDescent="0.2">
      <c r="A41" s="2" t="s">
        <v>4</v>
      </c>
      <c r="B41" s="10" t="s">
        <v>82</v>
      </c>
      <c r="C41" s="21">
        <f>C42+C43+C44+C45</f>
        <v>1720586.1</v>
      </c>
      <c r="D41" s="21">
        <f>D42+D43+D44+D45</f>
        <v>2107501.1</v>
      </c>
      <c r="E41" s="21">
        <f>E42+E43+E44+E45</f>
        <v>1712826.2</v>
      </c>
      <c r="F41" s="21">
        <f t="shared" si="1"/>
        <v>99.55</v>
      </c>
      <c r="G41" s="21">
        <f>G42+G43+G44+G45</f>
        <v>1457479.9</v>
      </c>
      <c r="H41" s="21">
        <f t="shared" si="2"/>
        <v>84.71</v>
      </c>
      <c r="I41" s="21">
        <f>G41/E41*100</f>
        <v>85.09</v>
      </c>
      <c r="J41" s="21">
        <f>J42+J43+J44+J45</f>
        <v>1492751.1</v>
      </c>
      <c r="K41" s="22">
        <f t="shared" si="3"/>
        <v>102.42</v>
      </c>
      <c r="L41" s="21">
        <f>L42+L43+L44+L45</f>
        <v>1422562.9</v>
      </c>
      <c r="M41" s="21">
        <f t="shared" si="4"/>
        <v>95.3</v>
      </c>
    </row>
    <row r="42" spans="1:13" ht="15" x14ac:dyDescent="0.25">
      <c r="A42" s="1" t="s">
        <v>3</v>
      </c>
      <c r="B42" s="9" t="s">
        <v>71</v>
      </c>
      <c r="C42" s="23">
        <v>213133.6</v>
      </c>
      <c r="D42" s="23">
        <v>69812.2</v>
      </c>
      <c r="E42" s="23">
        <v>69812.2</v>
      </c>
      <c r="F42" s="23">
        <f t="shared" si="1"/>
        <v>32.76</v>
      </c>
      <c r="G42" s="23">
        <v>113272.7</v>
      </c>
      <c r="H42" s="23">
        <f t="shared" si="2"/>
        <v>53.15</v>
      </c>
      <c r="I42" s="23">
        <f>G42/E42*100</f>
        <v>162.25</v>
      </c>
      <c r="J42" s="23">
        <v>81656.899999999994</v>
      </c>
      <c r="K42" s="24">
        <f t="shared" si="3"/>
        <v>72.09</v>
      </c>
      <c r="L42" s="23">
        <v>62024.2</v>
      </c>
      <c r="M42" s="23">
        <f t="shared" si="4"/>
        <v>75.959999999999994</v>
      </c>
    </row>
    <row r="43" spans="1:13" ht="15" x14ac:dyDescent="0.25">
      <c r="A43" s="1" t="s">
        <v>2</v>
      </c>
      <c r="B43" s="9" t="s">
        <v>72</v>
      </c>
      <c r="C43" s="23">
        <v>594625.5</v>
      </c>
      <c r="D43" s="23">
        <v>737515.9</v>
      </c>
      <c r="E43" s="23">
        <v>389341</v>
      </c>
      <c r="F43" s="23">
        <f t="shared" si="1"/>
        <v>65.48</v>
      </c>
      <c r="G43" s="23">
        <v>125667.6</v>
      </c>
      <c r="H43" s="23">
        <f t="shared" si="2"/>
        <v>21.13</v>
      </c>
      <c r="I43" s="23">
        <f>G43/E43*100</f>
        <v>32.28</v>
      </c>
      <c r="J43" s="23">
        <v>73090.399999999994</v>
      </c>
      <c r="K43" s="24">
        <f t="shared" si="3"/>
        <v>58.16</v>
      </c>
      <c r="L43" s="23">
        <v>47850.5</v>
      </c>
      <c r="M43" s="23">
        <f t="shared" si="4"/>
        <v>65.47</v>
      </c>
    </row>
    <row r="44" spans="1:13" ht="15" x14ac:dyDescent="0.25">
      <c r="A44" s="1" t="s">
        <v>1</v>
      </c>
      <c r="B44" s="9" t="s">
        <v>73</v>
      </c>
      <c r="C44" s="23">
        <v>805803.1</v>
      </c>
      <c r="D44" s="23">
        <v>1147116.1000000001</v>
      </c>
      <c r="E44" s="23">
        <v>1137116</v>
      </c>
      <c r="F44" s="23">
        <f t="shared" si="1"/>
        <v>141.12</v>
      </c>
      <c r="G44" s="23">
        <v>1215583.3</v>
      </c>
      <c r="H44" s="23">
        <f t="shared" si="2"/>
        <v>150.85</v>
      </c>
      <c r="I44" s="23">
        <f>G44/E44*100</f>
        <v>106.9</v>
      </c>
      <c r="J44" s="23">
        <v>1285047.5</v>
      </c>
      <c r="K44" s="24">
        <f t="shared" si="3"/>
        <v>105.71</v>
      </c>
      <c r="L44" s="23">
        <v>1262688.2</v>
      </c>
      <c r="M44" s="23">
        <f t="shared" si="4"/>
        <v>98.26</v>
      </c>
    </row>
    <row r="45" spans="1:13" ht="15" x14ac:dyDescent="0.25">
      <c r="A45" s="1" t="s">
        <v>54</v>
      </c>
      <c r="B45" s="9" t="s">
        <v>74</v>
      </c>
      <c r="C45" s="23">
        <v>107023.9</v>
      </c>
      <c r="D45" s="23">
        <v>153056.9</v>
      </c>
      <c r="E45" s="23">
        <v>116557</v>
      </c>
      <c r="F45" s="23">
        <f t="shared" si="1"/>
        <v>108.91</v>
      </c>
      <c r="G45" s="23">
        <v>2956.3</v>
      </c>
      <c r="H45" s="23">
        <f t="shared" si="2"/>
        <v>2.76</v>
      </c>
      <c r="I45" s="23">
        <f t="shared" ref="I45:I47" si="8">G45/E45*100</f>
        <v>2.54</v>
      </c>
      <c r="J45" s="23">
        <v>52956.3</v>
      </c>
      <c r="K45" s="24">
        <f>IFERROR(J45/G45,0)</f>
        <v>17.91</v>
      </c>
      <c r="L45" s="23">
        <v>50000</v>
      </c>
      <c r="M45" s="23">
        <f>IFERROR(L45/J45,0)</f>
        <v>0.94</v>
      </c>
    </row>
    <row r="46" spans="1:13" ht="30" x14ac:dyDescent="0.25">
      <c r="A46" s="14" t="s">
        <v>81</v>
      </c>
      <c r="B46" s="9" t="s">
        <v>80</v>
      </c>
      <c r="C46" s="25">
        <v>5234.8</v>
      </c>
      <c r="D46" s="25">
        <v>0</v>
      </c>
      <c r="E46" s="25">
        <v>0</v>
      </c>
      <c r="F46" s="23">
        <v>0</v>
      </c>
      <c r="G46" s="25">
        <v>0</v>
      </c>
      <c r="H46" s="23">
        <f>IFERROR(G46/C46,0)</f>
        <v>0</v>
      </c>
      <c r="I46" s="23" t="e">
        <f t="shared" si="8"/>
        <v>#DIV/0!</v>
      </c>
      <c r="J46" s="23">
        <v>0</v>
      </c>
      <c r="K46" s="24">
        <f t="shared" ref="K46:K47" si="9">IFERROR(J46/G46,0)</f>
        <v>0</v>
      </c>
      <c r="L46" s="23">
        <v>0</v>
      </c>
      <c r="M46" s="23">
        <f t="shared" ref="M46:M47" si="10">IFERROR(L46/J46,0)</f>
        <v>0</v>
      </c>
    </row>
    <row r="47" spans="1:13" s="15" customFormat="1" ht="15" x14ac:dyDescent="0.25">
      <c r="A47" s="14" t="s">
        <v>0</v>
      </c>
      <c r="B47" s="9" t="s">
        <v>59</v>
      </c>
      <c r="C47" s="25">
        <v>-4983.3999999999996</v>
      </c>
      <c r="D47" s="25">
        <v>-25.4</v>
      </c>
      <c r="E47" s="25">
        <v>-25.4</v>
      </c>
      <c r="F47" s="23">
        <f t="shared" si="1"/>
        <v>0.51</v>
      </c>
      <c r="G47" s="25">
        <v>0</v>
      </c>
      <c r="H47" s="23">
        <f t="shared" si="2"/>
        <v>0</v>
      </c>
      <c r="I47" s="23">
        <f t="shared" si="8"/>
        <v>0</v>
      </c>
      <c r="J47" s="23">
        <v>0</v>
      </c>
      <c r="K47" s="24">
        <f t="shared" si="9"/>
        <v>0</v>
      </c>
      <c r="L47" s="23">
        <v>0</v>
      </c>
      <c r="M47" s="23">
        <f t="shared" si="10"/>
        <v>0</v>
      </c>
    </row>
  </sheetData>
  <mergeCells count="8">
    <mergeCell ref="A4:M4"/>
    <mergeCell ref="A6:A7"/>
    <mergeCell ref="B6:B7"/>
    <mergeCell ref="C6:C7"/>
    <mergeCell ref="D6:F6"/>
    <mergeCell ref="G6:I6"/>
    <mergeCell ref="J6:K6"/>
    <mergeCell ref="L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доходах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2019-11-07T06:27:22Z</cp:lastPrinted>
  <dcterms:created xsi:type="dcterms:W3CDTF">2017-07-24T00:11:57Z</dcterms:created>
  <dcterms:modified xsi:type="dcterms:W3CDTF">2023-11-10T00:39:33Z</dcterms:modified>
</cp:coreProperties>
</file>