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55" windowHeight="9270"/>
  </bookViews>
  <sheets>
    <sheet name="Лист1" sheetId="1" r:id="rId1"/>
  </sheets>
  <definedNames>
    <definedName name="_xlnm.Print_Titles" localSheetId="0">Лист1!$6:$6</definedName>
  </definedNames>
  <calcPr calcId="144525"/>
</workbook>
</file>

<file path=xl/calcChain.xml><?xml version="1.0" encoding="utf-8"?>
<calcChain xmlns="http://schemas.openxmlformats.org/spreadsheetml/2006/main">
  <c r="D99" i="1" l="1"/>
  <c r="F46" i="1" l="1"/>
  <c r="F44" i="1"/>
  <c r="B51" i="1" l="1"/>
  <c r="B46" i="1"/>
  <c r="B44" i="1"/>
  <c r="D51" i="1" l="1"/>
  <c r="D46" i="1"/>
  <c r="D44" i="1"/>
  <c r="F62" i="1" l="1"/>
  <c r="F90" i="1"/>
  <c r="F87" i="1"/>
  <c r="F82" i="1"/>
  <c r="F77" i="1"/>
  <c r="F74" i="1"/>
  <c r="F71" i="1"/>
  <c r="F68" i="1"/>
  <c r="F59" i="1"/>
  <c r="F56" i="1"/>
  <c r="F53" i="1"/>
  <c r="F48" i="1"/>
  <c r="F43" i="1" l="1"/>
  <c r="D90" i="1"/>
  <c r="B90" i="1"/>
  <c r="D87" i="1"/>
  <c r="B87" i="1"/>
  <c r="D82" i="1"/>
  <c r="B82" i="1"/>
  <c r="D77" i="1"/>
  <c r="B77" i="1"/>
  <c r="D74" i="1"/>
  <c r="B74" i="1"/>
  <c r="D71" i="1"/>
  <c r="B71" i="1"/>
  <c r="D68" i="1"/>
  <c r="B68" i="1"/>
  <c r="D62" i="1"/>
  <c r="B62" i="1"/>
  <c r="D59" i="1"/>
  <c r="B59" i="1"/>
  <c r="D56" i="1"/>
  <c r="B56" i="1"/>
  <c r="D53" i="1"/>
  <c r="B53" i="1"/>
  <c r="D48" i="1"/>
  <c r="B48" i="1"/>
  <c r="G45" i="1" l="1"/>
  <c r="D43" i="1"/>
  <c r="B43" i="1"/>
  <c r="E102" i="1"/>
  <c r="F102" i="1"/>
  <c r="E99" i="1"/>
  <c r="F99" i="1"/>
  <c r="F98" i="1" s="1"/>
  <c r="C99" i="1"/>
  <c r="C102" i="1"/>
  <c r="D102" i="1"/>
  <c r="E47" i="1" l="1"/>
  <c r="E51" i="1"/>
  <c r="E52" i="1"/>
  <c r="E73" i="1"/>
  <c r="D18" i="1"/>
  <c r="D10" i="1" s="1"/>
  <c r="B102" i="1"/>
  <c r="B99" i="1"/>
  <c r="F18" i="1" l="1"/>
  <c r="B18" i="1"/>
  <c r="B10" i="1" s="1"/>
  <c r="B34" i="1" l="1"/>
  <c r="D34" i="1"/>
  <c r="F34" i="1"/>
  <c r="G52" i="1" l="1"/>
  <c r="G51" i="1"/>
  <c r="C94" i="1" l="1"/>
  <c r="C93" i="1"/>
  <c r="C96" i="1"/>
  <c r="C95" i="1"/>
  <c r="C91" i="1"/>
  <c r="C92" i="1"/>
  <c r="C90" i="1"/>
  <c r="C88" i="1"/>
  <c r="C89" i="1"/>
  <c r="C87" i="1"/>
  <c r="C86" i="1"/>
  <c r="C85" i="1"/>
  <c r="C84" i="1"/>
  <c r="C82" i="1"/>
  <c r="C83" i="1"/>
  <c r="C81" i="1"/>
  <c r="C80" i="1"/>
  <c r="C79" i="1"/>
  <c r="C78" i="1"/>
  <c r="C77" i="1"/>
  <c r="C75" i="1"/>
  <c r="C76" i="1"/>
  <c r="C74" i="1"/>
  <c r="C73" i="1"/>
  <c r="C72" i="1"/>
  <c r="C71" i="1"/>
  <c r="C67" i="1"/>
  <c r="C70" i="1"/>
  <c r="C69" i="1"/>
  <c r="C68" i="1"/>
  <c r="C66" i="1"/>
  <c r="C65" i="1"/>
  <c r="C64" i="1"/>
  <c r="C63" i="1"/>
  <c r="C62" i="1"/>
  <c r="C59" i="1"/>
  <c r="C60" i="1"/>
  <c r="C61" i="1"/>
  <c r="C57" i="1"/>
  <c r="C58" i="1"/>
  <c r="C56" i="1"/>
  <c r="C54" i="1"/>
  <c r="C55" i="1"/>
  <c r="C53" i="1"/>
  <c r="E50" i="1"/>
  <c r="C52" i="1"/>
  <c r="C51" i="1"/>
  <c r="C45" i="1"/>
  <c r="C48" i="1"/>
  <c r="C44" i="1"/>
  <c r="C47" i="1"/>
  <c r="C50" i="1"/>
  <c r="C46" i="1"/>
  <c r="C49" i="1"/>
  <c r="E55" i="1" l="1"/>
  <c r="E53" i="1"/>
  <c r="E54" i="1"/>
  <c r="C43" i="1"/>
  <c r="E95" i="1" l="1"/>
  <c r="E44" i="1"/>
  <c r="F23" i="1" l="1"/>
  <c r="D23" i="1"/>
  <c r="B23" i="1"/>
  <c r="F10" i="1"/>
  <c r="D8" i="1" l="1"/>
  <c r="B8" i="1"/>
  <c r="F8" i="1"/>
  <c r="B98" i="1"/>
  <c r="D98" i="1"/>
  <c r="E93" i="1"/>
  <c r="C40" i="1" l="1"/>
  <c r="E40" i="1"/>
  <c r="G49" i="1"/>
  <c r="G55" i="1"/>
  <c r="G59" i="1"/>
  <c r="G63" i="1"/>
  <c r="G67" i="1"/>
  <c r="G70" i="1"/>
  <c r="G74" i="1"/>
  <c r="G78" i="1"/>
  <c r="G84" i="1"/>
  <c r="G88" i="1"/>
  <c r="G92" i="1"/>
  <c r="G95" i="1"/>
  <c r="G46" i="1"/>
  <c r="G50" i="1"/>
  <c r="G56" i="1"/>
  <c r="G60" i="1"/>
  <c r="G64" i="1"/>
  <c r="G71" i="1"/>
  <c r="G75" i="1"/>
  <c r="G79" i="1"/>
  <c r="G85" i="1"/>
  <c r="G89" i="1"/>
  <c r="G93" i="1"/>
  <c r="G96" i="1"/>
  <c r="G47" i="1"/>
  <c r="G53" i="1"/>
  <c r="G57" i="1"/>
  <c r="G61" i="1"/>
  <c r="G65" i="1"/>
  <c r="G68" i="1"/>
  <c r="G72" i="1"/>
  <c r="G76" i="1"/>
  <c r="G80" i="1"/>
  <c r="G82" i="1"/>
  <c r="G86" i="1"/>
  <c r="G90" i="1"/>
  <c r="G44" i="1"/>
  <c r="G48" i="1"/>
  <c r="G54" i="1"/>
  <c r="G58" i="1"/>
  <c r="G66" i="1"/>
  <c r="G69" i="1"/>
  <c r="G73" i="1"/>
  <c r="G77" i="1"/>
  <c r="G81" i="1"/>
  <c r="G83" i="1"/>
  <c r="G87" i="1"/>
  <c r="G91" i="1"/>
  <c r="G94" i="1"/>
  <c r="G62" i="1"/>
  <c r="C14" i="1"/>
  <c r="C18" i="1"/>
  <c r="C22" i="1"/>
  <c r="C26" i="1"/>
  <c r="C30" i="1"/>
  <c r="C34" i="1"/>
  <c r="C38" i="1"/>
  <c r="C12" i="1"/>
  <c r="C20" i="1"/>
  <c r="C24" i="1"/>
  <c r="C32" i="1"/>
  <c r="C11" i="1"/>
  <c r="C13" i="1"/>
  <c r="C21" i="1"/>
  <c r="C29" i="1"/>
  <c r="C15" i="1"/>
  <c r="C19" i="1"/>
  <c r="C23" i="1"/>
  <c r="C27" i="1"/>
  <c r="C31" i="1"/>
  <c r="C35" i="1"/>
  <c r="C39" i="1"/>
  <c r="C16" i="1"/>
  <c r="C28" i="1"/>
  <c r="C36" i="1"/>
  <c r="C17" i="1"/>
  <c r="C25" i="1"/>
  <c r="C33" i="1"/>
  <c r="C37" i="1"/>
  <c r="E13" i="1"/>
  <c r="E17" i="1"/>
  <c r="E21" i="1"/>
  <c r="E25" i="1"/>
  <c r="E29" i="1"/>
  <c r="E33" i="1"/>
  <c r="E37" i="1"/>
  <c r="E23" i="1"/>
  <c r="E31" i="1"/>
  <c r="E12" i="1"/>
  <c r="E20" i="1"/>
  <c r="E28" i="1"/>
  <c r="E36" i="1"/>
  <c r="E14" i="1"/>
  <c r="E18" i="1"/>
  <c r="E22" i="1"/>
  <c r="E26" i="1"/>
  <c r="E30" i="1"/>
  <c r="E34" i="1"/>
  <c r="E38" i="1"/>
  <c r="E15" i="1"/>
  <c r="E19" i="1"/>
  <c r="E27" i="1"/>
  <c r="E35" i="1"/>
  <c r="E39" i="1"/>
  <c r="E16" i="1"/>
  <c r="E24" i="1"/>
  <c r="E32" i="1"/>
  <c r="E11" i="1"/>
  <c r="G12" i="1"/>
  <c r="G16" i="1"/>
  <c r="G24" i="1"/>
  <c r="G36" i="1"/>
  <c r="G25" i="1"/>
  <c r="G37" i="1"/>
  <c r="G14" i="1"/>
  <c r="G18" i="1"/>
  <c r="G22" i="1"/>
  <c r="G26" i="1"/>
  <c r="G30" i="1"/>
  <c r="G34" i="1"/>
  <c r="G38" i="1"/>
  <c r="G20" i="1"/>
  <c r="G32" i="1"/>
  <c r="G17" i="1"/>
  <c r="G33" i="1"/>
  <c r="G15" i="1"/>
  <c r="G19" i="1"/>
  <c r="G23" i="1"/>
  <c r="G27" i="1"/>
  <c r="G31" i="1"/>
  <c r="G35" i="1"/>
  <c r="G11" i="1"/>
  <c r="G28" i="1"/>
  <c r="G13" i="1"/>
  <c r="G21" i="1"/>
  <c r="G29" i="1"/>
  <c r="E62" i="1"/>
  <c r="E91" i="1"/>
  <c r="E88" i="1"/>
  <c r="E85" i="1"/>
  <c r="E79" i="1"/>
  <c r="E76" i="1"/>
  <c r="E70" i="1"/>
  <c r="E65" i="1"/>
  <c r="E74" i="1"/>
  <c r="E71" i="1"/>
  <c r="E68" i="1"/>
  <c r="E58" i="1"/>
  <c r="E94" i="1"/>
  <c r="E92" i="1"/>
  <c r="E89" i="1"/>
  <c r="E86" i="1"/>
  <c r="E80" i="1"/>
  <c r="E66" i="1"/>
  <c r="E45" i="1"/>
  <c r="E77" i="1"/>
  <c r="E49" i="1"/>
  <c r="E96" i="1"/>
  <c r="E83" i="1"/>
  <c r="E81" i="1"/>
  <c r="E63" i="1"/>
  <c r="E60" i="1"/>
  <c r="E57" i="1"/>
  <c r="E84" i="1"/>
  <c r="E78" i="1"/>
  <c r="E75" i="1"/>
  <c r="E72" i="1"/>
  <c r="E69" i="1"/>
  <c r="E64" i="1"/>
  <c r="E61" i="1"/>
  <c r="E48" i="1"/>
  <c r="E67" i="1"/>
  <c r="E56" i="1"/>
  <c r="E82" i="1"/>
  <c r="E87" i="1"/>
  <c r="E59" i="1"/>
  <c r="E90" i="1"/>
  <c r="E46" i="1"/>
  <c r="E43" i="1" l="1"/>
  <c r="G43" i="1"/>
  <c r="E10" i="1"/>
  <c r="E8" i="1" s="1"/>
  <c r="G10" i="1"/>
  <c r="C10" i="1"/>
  <c r="G8" i="1" l="1"/>
  <c r="C8" i="1"/>
</calcChain>
</file>

<file path=xl/sharedStrings.xml><?xml version="1.0" encoding="utf-8"?>
<sst xmlns="http://schemas.openxmlformats.org/spreadsheetml/2006/main" count="108" uniqueCount="107">
  <si>
    <t>тыс. руб.</t>
  </si>
  <si>
    <t>Наименование показателя</t>
  </si>
  <si>
    <t>Удельный вес,%</t>
  </si>
  <si>
    <t xml:space="preserve">Ожидаемое исполнение </t>
  </si>
  <si>
    <t>ДОХОДЫ</t>
  </si>
  <si>
    <t>ИТОГО ДОХОДОВ</t>
  </si>
  <si>
    <t>в том числе:</t>
  </si>
  <si>
    <t>Налоговые доходы</t>
  </si>
  <si>
    <t>Налог на доходы физических лиц</t>
  </si>
  <si>
    <t>Налог, взимаемый  в связи с применением  упрощенной 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</si>
  <si>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</si>
  <si>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</si>
  <si>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 в связи с применением патентной системы налогообложения</t>
  </si>
  <si>
    <t>Налог на имущество физических лиц</t>
  </si>
  <si>
    <t>Земельный налог в т.ч.</t>
  </si>
  <si>
    <t>Земельный налог организаций</t>
  </si>
  <si>
    <t>Земельный налог физ.лиц</t>
  </si>
  <si>
    <t>Государственная пошлина по делам, рассматриваемым в арбитражных судах</t>
  </si>
  <si>
    <t>Государственная пошлина за государственную регистрацию, а также за совершение прочих юридически значимых действий</t>
  </si>
  <si>
    <t>Неналоговые доходы</t>
  </si>
  <si>
    <t>Доходы получаемые в виде арендной платы за земельные участки</t>
  </si>
  <si>
    <t>Прочие поступления от использования имущества, находящегося в собственности городских округов</t>
  </si>
  <si>
    <t>Доходы от перечисления части прибыли, остающейся после уплаты налогов муниципальных унитарных предприятий</t>
  </si>
  <si>
    <t>Доходы от оказания платных услуг (работ)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</si>
  <si>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</si>
  <si>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</si>
  <si>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Дотации</t>
  </si>
  <si>
    <t>Субсидии</t>
  </si>
  <si>
    <t>Субвенции</t>
  </si>
  <si>
    <t>Межбюджетные трансферты</t>
  </si>
  <si>
    <t>Возврат остатков</t>
  </si>
  <si>
    <t>РАСХОДЫ</t>
  </si>
  <si>
    <t>ИТОГО РАСХОДОВ</t>
  </si>
  <si>
    <t>Муниципальная программа "Создание условий для развития малого и среднего бизнеса в г. Белогорск"</t>
  </si>
  <si>
    <t>Подпрограмма "Развитие субъектов малого и среднего бизнеса"</t>
  </si>
  <si>
    <t>Муниципальная программа "Создание условий для развития сельскохозяйственного производства на территории муниципального образования г. Белогорск"</t>
  </si>
  <si>
    <t>Подпрограмма "Поддержка малых форм хозяйствования"</t>
  </si>
  <si>
    <t>Муниципальная программа "Обеспечение безопасности населения г. Белогорска "</t>
  </si>
  <si>
    <t>Подпрограмма "Безопасный город"</t>
  </si>
  <si>
    <t>Подпрограмма "Профилактика наркомании, алкоголизма и табакокурения"</t>
  </si>
  <si>
    <t>Муниципальная программа "Снижение рисков и смягчение последствий чрезвычайных ситуаций, подготовка к ведению гражданской обороны в границах муниципального образования город Белогорск"</t>
  </si>
  <si>
    <t>Подпрограмма "Обеспечение мер пожарной безопасности в границах муниципального образования город Белогорск"</t>
  </si>
  <si>
    <t>Подпрограмма "Обеспечение реализации муниципальной программы"</t>
  </si>
  <si>
    <t>Муниципальная программа "Развитие физической культуры и спорта на территории города Белогорск"</t>
  </si>
  <si>
    <t>Подпрограмма "Развитие инфраструктуры физической культуры, массового, детско-юношеского спорта и поддержка спорта высоких достижений"</t>
  </si>
  <si>
    <t>Подпрограмма "Обеспечение условий реализации муниципальной программы"</t>
  </si>
  <si>
    <t>Муниципальная программа "Развитие и сохранение культуры и искусства в г. Белогорске"</t>
  </si>
  <si>
    <t>Подпрограмма "Сохранение и развитие культурной деятельности и самодеятельного творчества, обеспечение доступа граждан к ценностям культуры и искусства"</t>
  </si>
  <si>
    <t>Подпрограмма "Обеспечение реализации основных направлений муниципальной программы"</t>
  </si>
  <si>
    <t>Муниципальная программа "Развитие образования города Белогорск"</t>
  </si>
  <si>
    <t>Подпрограмма "Развитие дошкольного, общего и дополнительного образования детей"</t>
  </si>
  <si>
    <t>Подпрограмма "Развитие системы защиты прав детей"</t>
  </si>
  <si>
    <t>Подпрограмма "Вовлечение молодежи в социальную практику"</t>
  </si>
  <si>
    <t>Подпрограмма "Обеспечение реализации муниципальной программы и прочие мероприятия в области образования"</t>
  </si>
  <si>
    <t>Муниципальная программа "Меры адресной поддержки отдельных категорий граждан г.Белогорск"</t>
  </si>
  <si>
    <t>Муниципальная программа "Благоустройство территории муниципального образования г.Белогорск"</t>
  </si>
  <si>
    <t>Подпрограмма "Повышение благоустроенности муниципального образования г.Белогорск"</t>
  </si>
  <si>
    <t>Подпрограмма "Развитие наружного освещения"</t>
  </si>
  <si>
    <t>Муниципальная программа "Развитие сети автомобильных дорог и объектов транспортной инфраструктуры г.Белогорск"</t>
  </si>
  <si>
    <t>Подпрограмма "Дорожная деятельность в границах муниципального образования"</t>
  </si>
  <si>
    <t>Подпрограмма "Организация транспортного обслуживания населения"</t>
  </si>
  <si>
    <t>Подпрограмма "Обеспечение деятельности органов местного самоуправления транспортом"</t>
  </si>
  <si>
    <t>Подпрограмма "Обеспечение деятельности учреждений по реализации отдельных полномочий органов местного самоуправления"</t>
  </si>
  <si>
    <t>Муниципальная программа "Обеспечение доступным и качественным жильем населения г.Белогорск"</t>
  </si>
  <si>
    <t>Подпрограмма "Обеспечение мероприятий, связанных с переселением граждан из ветхого и аварийного жилищного фонда"</t>
  </si>
  <si>
    <t>Подпрограмма "Обеспечение жильем молодых семей"</t>
  </si>
  <si>
    <t>Подпрограмма "Обеспечение жилыми помещениями детей-сирот и детей, оставшихся без попечения родителей, а также лиц из числа детей сирот и детей, оставшихся без попечения родителей"</t>
  </si>
  <si>
    <t>Муниципальная программа "Модернизация жилищно-коммунального комплекса, энергосбережение и повышение энергетической эффективности в г.Белогорск"</t>
  </si>
  <si>
    <t>Подпрограмма "Модернизация объектов коммунальной инфраструктуры"</t>
  </si>
  <si>
    <t>Подпрограмма "Капитальный, текущий ремонт муниципального жилищного фонда"</t>
  </si>
  <si>
    <t>Подпрограмма "Обеспечение реализации основных направлений муниципальной политики в сфере реализации муниципальной программы"</t>
  </si>
  <si>
    <t>Подпрограмма "Энергосбережение и повышение энергетической эффективности на территории муниципального образования г. Белогорск"</t>
  </si>
  <si>
    <t>Муниципальная программа "Повышение эффективности управления муниципальными финансами и муниципальным долгом города Белогорск"</t>
  </si>
  <si>
    <t>Подпрограмма "Организация бюджетного процесса"</t>
  </si>
  <si>
    <t>Подпрограмма "Управление муниципальным долгом"</t>
  </si>
  <si>
    <t>Муниципальная программа "Управление муниципальным имуществом и земельными ресурсами в муниципальном образовании город Белогорск"</t>
  </si>
  <si>
    <t>Подпрограмма "Муниципальная политика в области приватизации, управления муниципальной собственностью и земельными ресурсами"</t>
  </si>
  <si>
    <t>Подпрограмма "Организация и обеспечение эффективного исполнения функций в сфере реализации муниципальной программы"</t>
  </si>
  <si>
    <t>Муниципальная программа "Создание условий для развития территории опережающего социально-экономического развития "Белогорск"</t>
  </si>
  <si>
    <t>Непрограммные расходы</t>
  </si>
  <si>
    <t>ИСТОЧНИКИ</t>
  </si>
  <si>
    <t>ИТОГО ИСТОЧНИКОВ: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</si>
  <si>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</si>
  <si>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</si>
  <si>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</si>
  <si>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Изменение остатков средств бюджетов</t>
  </si>
  <si>
    <t>Муниципальная программа «Цифровое развитие муниципального образования г. Белогорск»</t>
  </si>
  <si>
    <t>Бюджетные кредиты, полученные от других бюджетов</t>
  </si>
  <si>
    <t xml:space="preserve"> - получение бюджетных кредитов </t>
  </si>
  <si>
    <t xml:space="preserve"> - погашение бюджетных кредитов </t>
  </si>
  <si>
    <t>Прочие безвозмездные поступления</t>
  </si>
  <si>
    <t xml:space="preserve">Доходы от возврата остатков субсидий,субвенций и иных МБТ прошлых лет </t>
  </si>
  <si>
    <t xml:space="preserve">Безвозмездные поступления </t>
  </si>
  <si>
    <t>Муниципальная программа "Обеспечение беспрепятственного доступа инвалидов к информации и объектам социальной инфраструктуры в г. Белогорск"</t>
  </si>
  <si>
    <t>Подпрограмма «Формирование системы комплексной реабилитации и абилитации инвалидов, в том числе детей-инвалидов»</t>
  </si>
  <si>
    <t>Муниципальная программа "Обеспечение деятельности органов местного самоуправления г.Белогорск"</t>
  </si>
  <si>
    <t>Подпрограмма «Улучшение жилищных условий отдельных категорий граждан, проживающих на территории г. Белогорск»</t>
  </si>
  <si>
    <t>Муниципальная программа "Формирование современной городской среды на 2018-2024 годы"</t>
  </si>
  <si>
    <t>Удель ный вес,%</t>
  </si>
  <si>
    <t xml:space="preserve">Оценка ожидаемого исполнения местного бюджета за 2024 год   </t>
  </si>
  <si>
    <t>Утверждено решением Белогорского городского Совета народных депутатов от 14.12.2023 года № 17/95 (первоначальный бюджет)</t>
  </si>
  <si>
    <t>Утверждено бюджетной росписью на 01.10.2024 год</t>
  </si>
  <si>
    <t>Налоги на товары(работы,услуги), реализиемые на территории Российской Федерации</t>
  </si>
  <si>
    <t>Платежи при пользовании природными ресурсами</t>
  </si>
  <si>
    <t>Доходы от компенсации затрат бюджетов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</si>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</sst>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vertical="top" wrapText="1"/>
    </xf>
    <xf numFmtId="49" fontId="8" fillId="2" borderId="3" xfId="0" applyNumberFormat="1" applyFont="1" applyFill="1" applyBorder="1" applyAlignment="1">
      <alignment horizontal="justify" wrapText="1"/>
    </xf>
    <xf numFmtId="0" fontId="5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1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164" fontId="5" fillId="2" borderId="3" xfId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165" fontId="12" fillId="2" borderId="0" xfId="0" applyNumberFormat="1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0" fillId="2" borderId="0" xfId="0" applyNumberFormat="1" applyFill="1"/>
    <xf numFmtId="164" fontId="5" fillId="2" borderId="3" xfId="1" applyFont="1" applyFill="1" applyBorder="1" applyAlignment="1">
      <alignment vertical="center" wrapText="1"/>
    </xf>
    <xf numFmtId="4" fontId="0" fillId="2" borderId="0" xfId="0" applyNumberFormat="1" applyFill="1"/>
    <xf numFmtId="4" fontId="5" fillId="2" borderId="3" xfId="0" applyNumberFormat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64" fontId="16" fillId="2" borderId="3" xfId="1" applyFont="1" applyFill="1" applyBorder="1" applyAlignment="1">
      <alignment horizontal="center" vertical="center" wrapText="1"/>
    </xf>
    <xf numFmtId="164" fontId="15" fillId="2" borderId="3" xfId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15" fillId="2" borderId="3" xfId="1" applyFont="1" applyFill="1" applyBorder="1" applyAlignment="1">
      <alignment horizontal="center" vertical="center" wrapText="1"/>
    </xf>
    <xf numFmtId="164" fontId="16" fillId="2" borderId="3" xfId="1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wrapText="1"/>
    </xf>
    <xf numFmtId="3" fontId="7" fillId="2" borderId="3" xfId="2" applyNumberFormat="1" applyFont="1" applyFill="1" applyBorder="1" applyAlignment="1" applyProtection="1">
      <alignment horizontal="left" vertical="center" wrapText="1"/>
      <protection locked="0"/>
    </xf>
    <xf numFmtId="4" fontId="7" fillId="2" borderId="3" xfId="1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tabSelected="1" topLeftCell="A2" zoomScale="80" zoomScaleNormal="80" workbookViewId="0">
      <pane ySplit="4" topLeftCell="A36" activePane="bottomLeft" state="frozen"/>
      <selection activeCell="A2" sqref="A2"/>
      <selection pane="bottomLeft" activeCell="K89" sqref="K89"/>
    </sheetView>
  </sheetViews>
  <sheetFormatPr defaultRowHeight="15" x14ac:dyDescent="0.25"/>
  <cols>
    <col min="1" max="1" width="51" style="38" customWidth="1"/>
    <col min="2" max="2" width="16.140625" style="15" customWidth="1"/>
    <col min="3" max="3" width="7.28515625" style="15" customWidth="1"/>
    <col min="4" max="4" width="15.42578125" style="15" customWidth="1"/>
    <col min="5" max="5" width="7.85546875" style="15" customWidth="1"/>
    <col min="6" max="6" width="15.42578125" style="15" customWidth="1"/>
    <col min="7" max="7" width="8" style="66" customWidth="1"/>
    <col min="8" max="8" width="9.140625" style="38"/>
    <col min="9" max="9" width="14" style="38" customWidth="1"/>
    <col min="10" max="10" width="13.85546875" style="38" customWidth="1"/>
    <col min="11" max="16384" width="9.140625" style="38"/>
  </cols>
  <sheetData>
    <row r="2" spans="1:7" ht="20.25" x14ac:dyDescent="0.3">
      <c r="A2" s="37" t="s">
        <v>99</v>
      </c>
      <c r="B2" s="37"/>
      <c r="C2" s="37"/>
      <c r="D2" s="37"/>
      <c r="E2" s="37"/>
      <c r="F2" s="37"/>
      <c r="G2" s="37"/>
    </row>
    <row r="3" spans="1:7" ht="21.75" customHeight="1" x14ac:dyDescent="0.25">
      <c r="A3" s="39" t="s">
        <v>0</v>
      </c>
      <c r="B3" s="39"/>
      <c r="C3" s="39"/>
      <c r="D3" s="39"/>
      <c r="E3" s="39"/>
      <c r="F3" s="39"/>
      <c r="G3" s="39"/>
    </row>
    <row r="4" spans="1:7" x14ac:dyDescent="0.25">
      <c r="A4" s="40" t="s">
        <v>1</v>
      </c>
      <c r="B4" s="31" t="s">
        <v>100</v>
      </c>
      <c r="C4" s="31" t="s">
        <v>2</v>
      </c>
      <c r="D4" s="33" t="s">
        <v>101</v>
      </c>
      <c r="E4" s="35" t="s">
        <v>98</v>
      </c>
      <c r="F4" s="36" t="s">
        <v>3</v>
      </c>
      <c r="G4" s="36" t="s">
        <v>98</v>
      </c>
    </row>
    <row r="5" spans="1:7" ht="141.75" customHeight="1" x14ac:dyDescent="0.25">
      <c r="A5" s="41"/>
      <c r="B5" s="32"/>
      <c r="C5" s="32"/>
      <c r="D5" s="34"/>
      <c r="E5" s="35"/>
      <c r="F5" s="36"/>
      <c r="G5" s="36"/>
    </row>
    <row r="6" spans="1:7" x14ac:dyDescent="0.25">
      <c r="A6" s="1">
        <v>1</v>
      </c>
      <c r="B6" s="1">
        <v>3</v>
      </c>
      <c r="C6" s="1">
        <v>4</v>
      </c>
      <c r="D6" s="2">
        <v>5</v>
      </c>
      <c r="E6" s="2">
        <v>6</v>
      </c>
      <c r="F6" s="1">
        <v>7</v>
      </c>
      <c r="G6" s="1">
        <v>8</v>
      </c>
    </row>
    <row r="7" spans="1:7" ht="22.5" customHeight="1" x14ac:dyDescent="0.25">
      <c r="A7" s="42" t="s">
        <v>4</v>
      </c>
      <c r="B7" s="43"/>
      <c r="C7" s="43"/>
      <c r="D7" s="43"/>
      <c r="E7" s="43"/>
      <c r="F7" s="43"/>
      <c r="G7" s="44"/>
    </row>
    <row r="8" spans="1:7" x14ac:dyDescent="0.25">
      <c r="A8" s="27" t="s">
        <v>5</v>
      </c>
      <c r="B8" s="3">
        <f>B10+B23+B34</f>
        <v>2376792.6</v>
      </c>
      <c r="C8" s="3">
        <f>C10+C23+C34+C41</f>
        <v>100</v>
      </c>
      <c r="D8" s="3">
        <f>D10+D23+D34</f>
        <v>3278270.9</v>
      </c>
      <c r="E8" s="3">
        <f>E10+E23+E34+E41</f>
        <v>100</v>
      </c>
      <c r="F8" s="3">
        <f>F10+F23+F34</f>
        <v>3179812</v>
      </c>
      <c r="G8" s="3">
        <f t="shared" ref="G8" si="0">G10+G23+G34+G41</f>
        <v>100</v>
      </c>
    </row>
    <row r="9" spans="1:7" x14ac:dyDescent="0.25">
      <c r="A9" s="4" t="s">
        <v>6</v>
      </c>
      <c r="B9" s="16"/>
      <c r="C9" s="16"/>
      <c r="D9" s="14"/>
      <c r="E9" s="16"/>
      <c r="F9" s="16"/>
      <c r="G9" s="16"/>
    </row>
    <row r="10" spans="1:7" ht="18.75" customHeight="1" x14ac:dyDescent="0.25">
      <c r="A10" s="5" t="s">
        <v>7</v>
      </c>
      <c r="B10" s="16">
        <f>B11+B12++B13+B17+B18+B14+B15+B16+B21+B22</f>
        <v>810730.9</v>
      </c>
      <c r="C10" s="16">
        <f>C11+C12++C13+C17+C18+C14+C15+C16+C21+C22</f>
        <v>34.110292164322622</v>
      </c>
      <c r="D10" s="16">
        <f>D11+D12+D13+D17+D18+D14+D15+D16+D21+D22</f>
        <v>858924.1</v>
      </c>
      <c r="E10" s="16">
        <f>E11+E12+E13+E17+E18+E14+E15+E16+E21+E22</f>
        <v>26.200522354635179</v>
      </c>
      <c r="F10" s="16">
        <f>F11+F12+F13+F17+F18+F14+F15+F16+F21+F22</f>
        <v>857580</v>
      </c>
      <c r="G10" s="16">
        <f>G11+G12+G13+G17+G18+G14+G15+G16+G21+G22</f>
        <v>26.969518952692805</v>
      </c>
    </row>
    <row r="11" spans="1:7" x14ac:dyDescent="0.25">
      <c r="A11" s="6" t="s">
        <v>8</v>
      </c>
      <c r="B11" s="17">
        <v>627142</v>
      </c>
      <c r="C11" s="17">
        <f>B11/$B$8*100</f>
        <v>26.386063302283922</v>
      </c>
      <c r="D11" s="17">
        <v>674599.9</v>
      </c>
      <c r="E11" s="17">
        <f>D11/$D$8*100</f>
        <v>20.577918072603456</v>
      </c>
      <c r="F11" s="17">
        <v>673235.8</v>
      </c>
      <c r="G11" s="17">
        <f>F11/$F$8*100</f>
        <v>21.172188796067189</v>
      </c>
    </row>
    <row r="12" spans="1:7" ht="29.25" customHeight="1" x14ac:dyDescent="0.25">
      <c r="A12" s="6" t="s">
        <v>102</v>
      </c>
      <c r="B12" s="17">
        <v>8976.9</v>
      </c>
      <c r="C12" s="17">
        <f t="shared" ref="C12:C40" si="1">B12/$B$8*100</f>
        <v>0.37768966463460041</v>
      </c>
      <c r="D12" s="17">
        <v>9762.2000000000007</v>
      </c>
      <c r="E12" s="17">
        <f t="shared" ref="E12:E40" si="2">D12/$D$8*100</f>
        <v>0.29778503051715466</v>
      </c>
      <c r="F12" s="17">
        <v>9762.2000000000007</v>
      </c>
      <c r="G12" s="17">
        <f t="shared" ref="G12:G38" si="3">F12/$F$8*100</f>
        <v>0.30700557139856072</v>
      </c>
    </row>
    <row r="13" spans="1:7" ht="28.5" customHeight="1" x14ac:dyDescent="0.25">
      <c r="A13" s="6" t="s">
        <v>9</v>
      </c>
      <c r="B13" s="17">
        <v>41262</v>
      </c>
      <c r="C13" s="17">
        <f t="shared" si="1"/>
        <v>1.7360370442082325</v>
      </c>
      <c r="D13" s="17">
        <v>41262</v>
      </c>
      <c r="E13" s="17">
        <f t="shared" si="2"/>
        <v>1.2586513213413815</v>
      </c>
      <c r="F13" s="17">
        <v>41262</v>
      </c>
      <c r="G13" s="17">
        <f t="shared" si="3"/>
        <v>1.2976238846824906</v>
      </c>
    </row>
    <row r="14" spans="1:7" x14ac:dyDescent="0.25">
      <c r="A14" s="6" t="s">
        <v>10</v>
      </c>
      <c r="B14" s="17">
        <v>0</v>
      </c>
      <c r="C14" s="17">
        <f t="shared" si="1"/>
        <v>0</v>
      </c>
      <c r="D14" s="17">
        <v>0</v>
      </c>
      <c r="E14" s="17">
        <f t="shared" si="2"/>
        <v>0</v>
      </c>
      <c r="F14" s="17">
        <v>0</v>
      </c>
      <c r="G14" s="17">
        <f t="shared" si="3"/>
        <v>0</v>
      </c>
    </row>
    <row r="15" spans="1:7" x14ac:dyDescent="0.25">
      <c r="A15" s="6" t="s">
        <v>11</v>
      </c>
      <c r="B15" s="17">
        <v>1057</v>
      </c>
      <c r="C15" s="17">
        <f t="shared" si="1"/>
        <v>4.4471696857353055E-2</v>
      </c>
      <c r="D15" s="17">
        <v>1057</v>
      </c>
      <c r="E15" s="17">
        <f t="shared" si="2"/>
        <v>3.2242606918177506E-2</v>
      </c>
      <c r="F15" s="17">
        <v>1057</v>
      </c>
      <c r="G15" s="17">
        <f t="shared" si="3"/>
        <v>3.3240958899456954E-2</v>
      </c>
    </row>
    <row r="16" spans="1:7" ht="30.75" customHeight="1" x14ac:dyDescent="0.25">
      <c r="A16" s="6" t="s">
        <v>12</v>
      </c>
      <c r="B16" s="17">
        <v>19989</v>
      </c>
      <c r="C16" s="17">
        <f t="shared" si="1"/>
        <v>0.84100733063541178</v>
      </c>
      <c r="D16" s="17">
        <v>19989</v>
      </c>
      <c r="E16" s="17">
        <f t="shared" si="2"/>
        <v>0.60974216621329258</v>
      </c>
      <c r="F16" s="17">
        <v>19989</v>
      </c>
      <c r="G16" s="17">
        <f t="shared" si="3"/>
        <v>0.62862206948083732</v>
      </c>
    </row>
    <row r="17" spans="1:9" x14ac:dyDescent="0.25">
      <c r="A17" s="6" t="s">
        <v>13</v>
      </c>
      <c r="B17" s="17">
        <v>63530</v>
      </c>
      <c r="C17" s="17">
        <f t="shared" si="1"/>
        <v>2.6729298972068491</v>
      </c>
      <c r="D17" s="17">
        <v>63530</v>
      </c>
      <c r="E17" s="17">
        <f t="shared" si="2"/>
        <v>1.9379118424898933</v>
      </c>
      <c r="F17" s="17">
        <v>63530</v>
      </c>
      <c r="G17" s="17">
        <f t="shared" si="3"/>
        <v>1.9979168579777673</v>
      </c>
    </row>
    <row r="18" spans="1:9" x14ac:dyDescent="0.25">
      <c r="A18" s="6" t="s">
        <v>14</v>
      </c>
      <c r="B18" s="17">
        <f>B19+B20</f>
        <v>32897</v>
      </c>
      <c r="C18" s="17">
        <f t="shared" si="1"/>
        <v>1.3840921584828225</v>
      </c>
      <c r="D18" s="17">
        <f>D19+D20</f>
        <v>32897</v>
      </c>
      <c r="E18" s="17">
        <f t="shared" si="2"/>
        <v>1.0034863195716985</v>
      </c>
      <c r="F18" s="17">
        <f>F19+F20</f>
        <v>32897</v>
      </c>
      <c r="G18" s="17">
        <f t="shared" si="3"/>
        <v>1.0345580178953977</v>
      </c>
    </row>
    <row r="19" spans="1:9" x14ac:dyDescent="0.25">
      <c r="A19" s="7" t="s">
        <v>15</v>
      </c>
      <c r="B19" s="18">
        <v>16013</v>
      </c>
      <c r="C19" s="17">
        <f t="shared" si="1"/>
        <v>0.67372306696007045</v>
      </c>
      <c r="D19" s="18">
        <v>16013</v>
      </c>
      <c r="E19" s="17">
        <f t="shared" si="2"/>
        <v>0.48845871767339305</v>
      </c>
      <c r="F19" s="18">
        <v>16013</v>
      </c>
      <c r="G19" s="17">
        <f t="shared" si="3"/>
        <v>0.50358323070672095</v>
      </c>
    </row>
    <row r="20" spans="1:9" x14ac:dyDescent="0.25">
      <c r="A20" s="7" t="s">
        <v>16</v>
      </c>
      <c r="B20" s="18">
        <v>16884</v>
      </c>
      <c r="C20" s="17">
        <f t="shared" si="1"/>
        <v>0.71036909152275207</v>
      </c>
      <c r="D20" s="18">
        <v>16884</v>
      </c>
      <c r="E20" s="17">
        <f t="shared" si="2"/>
        <v>0.51502760189830565</v>
      </c>
      <c r="F20" s="18">
        <v>16884</v>
      </c>
      <c r="G20" s="17">
        <f t="shared" si="3"/>
        <v>0.53097478718867663</v>
      </c>
    </row>
    <row r="21" spans="1:9" ht="33" customHeight="1" x14ac:dyDescent="0.25">
      <c r="A21" s="6" t="s">
        <v>17</v>
      </c>
      <c r="B21" s="17">
        <v>15722</v>
      </c>
      <c r="C21" s="17">
        <f t="shared" si="1"/>
        <v>0.66147967643453609</v>
      </c>
      <c r="D21" s="17">
        <v>15722</v>
      </c>
      <c r="E21" s="17">
        <f t="shared" si="2"/>
        <v>0.47958208700812371</v>
      </c>
      <c r="F21" s="17">
        <v>15722</v>
      </c>
      <c r="G21" s="17">
        <f t="shared" si="3"/>
        <v>0.49443174627933972</v>
      </c>
      <c r="I21" s="45"/>
    </row>
    <row r="22" spans="1:9" ht="48" customHeight="1" x14ac:dyDescent="0.25">
      <c r="A22" s="6" t="s">
        <v>18</v>
      </c>
      <c r="B22" s="17">
        <v>155</v>
      </c>
      <c r="C22" s="17">
        <f t="shared" si="1"/>
        <v>6.5213935788928324E-3</v>
      </c>
      <c r="D22" s="17">
        <v>105</v>
      </c>
      <c r="E22" s="17">
        <f t="shared" si="2"/>
        <v>3.2029079720043881E-3</v>
      </c>
      <c r="F22" s="17">
        <v>125</v>
      </c>
      <c r="G22" s="17">
        <f t="shared" si="3"/>
        <v>3.931050011761702E-3</v>
      </c>
    </row>
    <row r="23" spans="1:9" x14ac:dyDescent="0.25">
      <c r="A23" s="5" t="s">
        <v>19</v>
      </c>
      <c r="B23" s="16">
        <f t="shared" ref="B23:F23" si="4">SUM(B24:B33)</f>
        <v>120479.40000000001</v>
      </c>
      <c r="C23" s="17">
        <f t="shared" si="1"/>
        <v>5.0689908745087813</v>
      </c>
      <c r="D23" s="16">
        <f t="shared" si="4"/>
        <v>185544.4</v>
      </c>
      <c r="E23" s="17">
        <f t="shared" si="2"/>
        <v>5.6598251230549614</v>
      </c>
      <c r="F23" s="16">
        <f t="shared" si="4"/>
        <v>148155</v>
      </c>
      <c r="G23" s="17">
        <f t="shared" si="3"/>
        <v>4.6592377159404386</v>
      </c>
      <c r="H23" s="45"/>
    </row>
    <row r="24" spans="1:9" ht="30" x14ac:dyDescent="0.25">
      <c r="A24" s="6" t="s">
        <v>20</v>
      </c>
      <c r="B24" s="17">
        <v>32761</v>
      </c>
      <c r="C24" s="17">
        <f t="shared" si="1"/>
        <v>1.378370161536181</v>
      </c>
      <c r="D24" s="17">
        <v>39405</v>
      </c>
      <c r="E24" s="17">
        <f t="shared" si="2"/>
        <v>1.2020056060650752</v>
      </c>
      <c r="F24" s="17">
        <v>39544</v>
      </c>
      <c r="G24" s="17">
        <f t="shared" si="3"/>
        <v>1.2435955333208377</v>
      </c>
    </row>
    <row r="25" spans="1:9" ht="30.75" customHeight="1" x14ac:dyDescent="0.25">
      <c r="A25" s="8" t="s">
        <v>21</v>
      </c>
      <c r="B25" s="17">
        <v>28870.5</v>
      </c>
      <c r="C25" s="17">
        <f t="shared" si="1"/>
        <v>1.2146831827059712</v>
      </c>
      <c r="D25" s="17">
        <v>28870.5</v>
      </c>
      <c r="E25" s="17">
        <f t="shared" si="2"/>
        <v>0.88066242481669221</v>
      </c>
      <c r="F25" s="17">
        <v>30528</v>
      </c>
      <c r="G25" s="17">
        <f t="shared" si="3"/>
        <v>0.9600567580724898</v>
      </c>
    </row>
    <row r="26" spans="1:9" ht="46.5" customHeight="1" x14ac:dyDescent="0.25">
      <c r="A26" s="8" t="s">
        <v>22</v>
      </c>
      <c r="B26" s="17">
        <v>14.1</v>
      </c>
      <c r="C26" s="17">
        <f t="shared" si="1"/>
        <v>5.9323644814444475E-4</v>
      </c>
      <c r="D26" s="17">
        <v>14.1</v>
      </c>
      <c r="E26" s="17">
        <f t="shared" si="2"/>
        <v>4.3010478481201784E-4</v>
      </c>
      <c r="F26" s="17">
        <v>40.9</v>
      </c>
      <c r="G26" s="17">
        <f t="shared" si="3"/>
        <v>1.2862395638484289E-3</v>
      </c>
    </row>
    <row r="27" spans="1:9" x14ac:dyDescent="0.25">
      <c r="A27" s="6" t="s">
        <v>103</v>
      </c>
      <c r="B27" s="17">
        <v>3132.4</v>
      </c>
      <c r="C27" s="17">
        <f t="shared" si="1"/>
        <v>0.13179105320338005</v>
      </c>
      <c r="D27" s="17">
        <v>3132.4</v>
      </c>
      <c r="E27" s="17">
        <f t="shared" si="2"/>
        <v>9.5550370776252821E-2</v>
      </c>
      <c r="F27" s="17">
        <v>710.5</v>
      </c>
      <c r="G27" s="17">
        <f t="shared" si="3"/>
        <v>2.2344088266853513E-2</v>
      </c>
    </row>
    <row r="28" spans="1:9" ht="17.25" customHeight="1" x14ac:dyDescent="0.25">
      <c r="A28" s="6" t="s">
        <v>23</v>
      </c>
      <c r="B28" s="17">
        <v>6</v>
      </c>
      <c r="C28" s="17">
        <f t="shared" si="1"/>
        <v>2.5244104176359351E-4</v>
      </c>
      <c r="D28" s="17">
        <v>6</v>
      </c>
      <c r="E28" s="17">
        <f t="shared" si="2"/>
        <v>1.8302331268596502E-4</v>
      </c>
      <c r="F28" s="17">
        <v>6</v>
      </c>
      <c r="G28" s="17">
        <f t="shared" si="3"/>
        <v>1.886904005645617E-4</v>
      </c>
    </row>
    <row r="29" spans="1:9" ht="29.25" customHeight="1" x14ac:dyDescent="0.25">
      <c r="A29" s="6" t="s">
        <v>104</v>
      </c>
      <c r="B29" s="17">
        <v>5687.6</v>
      </c>
      <c r="C29" s="17">
        <f t="shared" si="1"/>
        <v>0.23929727818910243</v>
      </c>
      <c r="D29" s="17">
        <v>5737.6</v>
      </c>
      <c r="E29" s="17">
        <f t="shared" si="2"/>
        <v>0.17501909314449884</v>
      </c>
      <c r="F29" s="17">
        <v>23765.3</v>
      </c>
      <c r="G29" s="17">
        <f t="shared" si="3"/>
        <v>0.74738066275616288</v>
      </c>
    </row>
    <row r="30" spans="1:9" ht="108" customHeight="1" x14ac:dyDescent="0.25">
      <c r="A30" s="6" t="s">
        <v>105</v>
      </c>
      <c r="B30" s="17">
        <v>29500</v>
      </c>
      <c r="C30" s="17">
        <f t="shared" si="1"/>
        <v>1.2411684553376681</v>
      </c>
      <c r="D30" s="17">
        <v>84264</v>
      </c>
      <c r="E30" s="17">
        <f t="shared" si="2"/>
        <v>2.5703794033616929</v>
      </c>
      <c r="F30" s="17">
        <v>29259.8</v>
      </c>
      <c r="G30" s="17">
        <f t="shared" si="3"/>
        <v>0.92017389707316022</v>
      </c>
    </row>
    <row r="31" spans="1:9" ht="33.75" customHeight="1" x14ac:dyDescent="0.25">
      <c r="A31" s="6" t="s">
        <v>24</v>
      </c>
      <c r="B31" s="17">
        <v>16369</v>
      </c>
      <c r="C31" s="17">
        <f t="shared" si="1"/>
        <v>0.68870123543804374</v>
      </c>
      <c r="D31" s="17">
        <v>19961</v>
      </c>
      <c r="E31" s="17">
        <f t="shared" si="2"/>
        <v>0.60888805742075802</v>
      </c>
      <c r="F31" s="17">
        <v>20146.7</v>
      </c>
      <c r="G31" s="17">
        <f t="shared" si="3"/>
        <v>0.63358148217567589</v>
      </c>
    </row>
    <row r="32" spans="1:9" x14ac:dyDescent="0.25">
      <c r="A32" s="6" t="s">
        <v>25</v>
      </c>
      <c r="B32" s="17">
        <v>4070.8</v>
      </c>
      <c r="C32" s="17">
        <f t="shared" si="1"/>
        <v>0.17127283213520608</v>
      </c>
      <c r="D32" s="17">
        <v>4070.8</v>
      </c>
      <c r="E32" s="17">
        <f t="shared" si="2"/>
        <v>0.12417521688033775</v>
      </c>
      <c r="F32" s="17">
        <v>4070.8</v>
      </c>
      <c r="G32" s="17">
        <f t="shared" si="3"/>
        <v>0.12802014710303627</v>
      </c>
    </row>
    <row r="33" spans="1:10" x14ac:dyDescent="0.25">
      <c r="A33" s="6" t="s">
        <v>106</v>
      </c>
      <c r="B33" s="17">
        <v>68</v>
      </c>
      <c r="C33" s="17">
        <f t="shared" si="1"/>
        <v>2.8609984733207264E-3</v>
      </c>
      <c r="D33" s="17">
        <v>83</v>
      </c>
      <c r="E33" s="17">
        <f t="shared" si="2"/>
        <v>2.5318224921558499E-3</v>
      </c>
      <c r="F33" s="17">
        <v>83</v>
      </c>
      <c r="G33" s="17">
        <f t="shared" si="3"/>
        <v>2.61021720780977E-3</v>
      </c>
    </row>
    <row r="34" spans="1:10" ht="18.75" customHeight="1" x14ac:dyDescent="0.25">
      <c r="A34" s="9" t="s">
        <v>92</v>
      </c>
      <c r="B34" s="16">
        <f>B35+B36+B37+B38+B39+B40+B41</f>
        <v>1445582.3</v>
      </c>
      <c r="C34" s="17">
        <f t="shared" si="1"/>
        <v>60.8207169611686</v>
      </c>
      <c r="D34" s="16">
        <f>D35+D36+D37+D38+D39+D40+D41</f>
        <v>2233802.4</v>
      </c>
      <c r="E34" s="17">
        <f t="shared" si="2"/>
        <v>68.139652522309859</v>
      </c>
      <c r="F34" s="16">
        <f>F35+F36+F37+F38+F39+F40+F41</f>
        <v>2174077</v>
      </c>
      <c r="G34" s="17">
        <f t="shared" si="3"/>
        <v>68.371243331366756</v>
      </c>
    </row>
    <row r="35" spans="1:10" x14ac:dyDescent="0.25">
      <c r="A35" s="6" t="s">
        <v>26</v>
      </c>
      <c r="B35" s="17">
        <v>113272.7</v>
      </c>
      <c r="C35" s="17">
        <f t="shared" si="1"/>
        <v>4.765779731895833</v>
      </c>
      <c r="D35" s="17">
        <v>162573.5</v>
      </c>
      <c r="E35" s="17">
        <f t="shared" si="2"/>
        <v>4.9591234208252892</v>
      </c>
      <c r="F35" s="17">
        <v>165573</v>
      </c>
      <c r="G35" s="17">
        <f t="shared" si="3"/>
        <v>5.2070059487793623</v>
      </c>
    </row>
    <row r="36" spans="1:10" x14ac:dyDescent="0.25">
      <c r="A36" s="6" t="s">
        <v>27</v>
      </c>
      <c r="B36" s="17">
        <v>102116</v>
      </c>
      <c r="C36" s="17">
        <f t="shared" si="1"/>
        <v>4.2963782367885184</v>
      </c>
      <c r="D36" s="17">
        <v>460389.9</v>
      </c>
      <c r="E36" s="17">
        <f t="shared" si="2"/>
        <v>14.043680770860028</v>
      </c>
      <c r="F36" s="17">
        <v>460390</v>
      </c>
      <c r="G36" s="17">
        <f t="shared" si="3"/>
        <v>14.478528919319759</v>
      </c>
    </row>
    <row r="37" spans="1:10" x14ac:dyDescent="0.25">
      <c r="A37" s="6" t="s">
        <v>28</v>
      </c>
      <c r="B37" s="17">
        <v>1219932.8</v>
      </c>
      <c r="C37" s="17">
        <f t="shared" si="1"/>
        <v>51.326851152262932</v>
      </c>
      <c r="D37" s="17">
        <v>1541553</v>
      </c>
      <c r="E37" s="17">
        <f t="shared" si="2"/>
        <v>47.023356123497912</v>
      </c>
      <c r="F37" s="17">
        <v>1491553</v>
      </c>
      <c r="G37" s="17">
        <f t="shared" si="3"/>
        <v>46.906955505545611</v>
      </c>
    </row>
    <row r="38" spans="1:10" x14ac:dyDescent="0.25">
      <c r="A38" s="6" t="s">
        <v>29</v>
      </c>
      <c r="B38" s="17">
        <v>10260.799999999999</v>
      </c>
      <c r="C38" s="17">
        <f t="shared" si="1"/>
        <v>0.43170784022131337</v>
      </c>
      <c r="D38" s="17">
        <v>79056.899999999994</v>
      </c>
      <c r="E38" s="17">
        <f t="shared" si="2"/>
        <v>2.411542621447178</v>
      </c>
      <c r="F38" s="17">
        <v>79057</v>
      </c>
      <c r="G38" s="17">
        <f t="shared" si="3"/>
        <v>2.4862161662387585</v>
      </c>
    </row>
    <row r="39" spans="1:10" ht="15.75" customHeight="1" x14ac:dyDescent="0.25">
      <c r="A39" s="22" t="s">
        <v>90</v>
      </c>
      <c r="B39" s="19">
        <v>0</v>
      </c>
      <c r="C39" s="17">
        <f t="shared" si="1"/>
        <v>0</v>
      </c>
      <c r="D39" s="19">
        <v>180</v>
      </c>
      <c r="E39" s="17">
        <f t="shared" si="2"/>
        <v>5.4906993805789511E-3</v>
      </c>
      <c r="F39" s="19">
        <v>303.10000000000002</v>
      </c>
      <c r="G39" s="17">
        <v>0</v>
      </c>
    </row>
    <row r="40" spans="1:10" ht="27.75" customHeight="1" x14ac:dyDescent="0.25">
      <c r="A40" s="22" t="s">
        <v>91</v>
      </c>
      <c r="B40" s="19">
        <v>0</v>
      </c>
      <c r="C40" s="17">
        <f t="shared" si="1"/>
        <v>0</v>
      </c>
      <c r="D40" s="19">
        <v>0</v>
      </c>
      <c r="E40" s="17">
        <f t="shared" si="2"/>
        <v>0</v>
      </c>
      <c r="F40" s="19">
        <v>5427</v>
      </c>
      <c r="G40" s="17">
        <v>0</v>
      </c>
    </row>
    <row r="41" spans="1:10" ht="18" customHeight="1" x14ac:dyDescent="0.25">
      <c r="A41" s="6" t="s">
        <v>30</v>
      </c>
      <c r="B41" s="17">
        <v>0</v>
      </c>
      <c r="C41" s="17">
        <v>0</v>
      </c>
      <c r="D41" s="17">
        <v>-9950.9</v>
      </c>
      <c r="E41" s="17">
        <v>0</v>
      </c>
      <c r="F41" s="17">
        <v>-28226.1</v>
      </c>
      <c r="G41" s="17">
        <v>0</v>
      </c>
    </row>
    <row r="42" spans="1:10" ht="23.25" customHeight="1" x14ac:dyDescent="0.25">
      <c r="A42" s="28" t="s">
        <v>31</v>
      </c>
      <c r="B42" s="29"/>
      <c r="C42" s="29"/>
      <c r="D42" s="29"/>
      <c r="E42" s="29"/>
      <c r="F42" s="29"/>
      <c r="G42" s="30"/>
    </row>
    <row r="43" spans="1:10" ht="18.75" customHeight="1" x14ac:dyDescent="0.25">
      <c r="A43" s="13" t="s">
        <v>32</v>
      </c>
      <c r="B43" s="46">
        <f>B44+B46+B48+B53+B56+B59+B62+B67+B68+B71+B74+B77+B82+B87+B90+B93+B94+B96+B95+B51</f>
        <v>2376792.5999999996</v>
      </c>
      <c r="C43" s="3">
        <f>C44+C46+C48+C53+C56+C59+C62+C67+C68+C71+C74+C77+C82+C87+C90+C93+C94+C96+C95</f>
        <v>100.00000000000001</v>
      </c>
      <c r="D43" s="3">
        <f>D44+D46+D48+D53+D56+D59+D62+D67+D68+D71+D74+D77+D82+D87+D90+D93+D94+D96+D95+D51</f>
        <v>3386153.8999999994</v>
      </c>
      <c r="E43" s="3">
        <f>E44+E46+E48+E53+E56+E59+E62+E67+E68+E71+E74+E77+E82+E87+E90+E93+E94+E96+E95</f>
        <v>100</v>
      </c>
      <c r="F43" s="3">
        <f>F44+F46+F48+F53+F56+F59+F62+F67+F68+F71+F74+F77+F82+F87+F90+F93+F94+F96+F95+F51</f>
        <v>3323695</v>
      </c>
      <c r="G43" s="3">
        <f>G44+G46+G48+G53+G56+G59+G62+G67+G68+G71+G74+G77+G82+G87+G90+G93+G94+G96+G95</f>
        <v>100.00000000000001</v>
      </c>
      <c r="I43" s="45"/>
      <c r="J43" s="47"/>
    </row>
    <row r="44" spans="1:10" ht="26.25" x14ac:dyDescent="0.25">
      <c r="A44" s="10" t="s">
        <v>33</v>
      </c>
      <c r="B44" s="46">
        <f>B45</f>
        <v>2218.8000000000002</v>
      </c>
      <c r="C44" s="48">
        <f>B44/$B$43*100</f>
        <v>9.3352697244176899E-2</v>
      </c>
      <c r="D44" s="23">
        <f>D45</f>
        <v>3718.7</v>
      </c>
      <c r="E44" s="23">
        <f>D44/D43*100</f>
        <v>0.10982076154305923</v>
      </c>
      <c r="F44" s="23">
        <f>F45</f>
        <v>3718.7</v>
      </c>
      <c r="G44" s="23">
        <f>F44/$F$43*100</f>
        <v>0.11188451407244046</v>
      </c>
      <c r="I44" s="45"/>
      <c r="J44" s="47"/>
    </row>
    <row r="45" spans="1:10" s="51" customFormat="1" ht="26.25" x14ac:dyDescent="0.25">
      <c r="A45" s="11" t="s">
        <v>34</v>
      </c>
      <c r="B45" s="49">
        <v>2218.8000000000002</v>
      </c>
      <c r="C45" s="50">
        <f t="shared" ref="C45:C96" si="5">B45/$B$43*100</f>
        <v>9.3352697244176899E-2</v>
      </c>
      <c r="D45" s="24">
        <v>3718.7</v>
      </c>
      <c r="E45" s="24">
        <f>D45/D43*100</f>
        <v>0.10982076154305923</v>
      </c>
      <c r="F45" s="24">
        <v>3718.7</v>
      </c>
      <c r="G45" s="24">
        <f>F45/$F$43*100</f>
        <v>0.11188451407244046</v>
      </c>
      <c r="I45" s="45"/>
    </row>
    <row r="46" spans="1:10" ht="39" customHeight="1" x14ac:dyDescent="0.25">
      <c r="A46" s="10" t="s">
        <v>35</v>
      </c>
      <c r="B46" s="46">
        <f>B47</f>
        <v>300</v>
      </c>
      <c r="C46" s="48">
        <f t="shared" si="5"/>
        <v>1.2622052088179679E-2</v>
      </c>
      <c r="D46" s="23">
        <f>D47</f>
        <v>300</v>
      </c>
      <c r="E46" s="23">
        <f>D46/D43*100</f>
        <v>8.8596091276300238E-3</v>
      </c>
      <c r="F46" s="23">
        <f>F47</f>
        <v>300</v>
      </c>
      <c r="G46" s="23">
        <f t="shared" ref="G46:G96" si="6">F46/$F$43*100</f>
        <v>9.0260989651577538E-3</v>
      </c>
      <c r="I46" s="45"/>
    </row>
    <row r="47" spans="1:10" s="51" customFormat="1" ht="14.25" customHeight="1" x14ac:dyDescent="0.25">
      <c r="A47" s="11" t="s">
        <v>36</v>
      </c>
      <c r="B47" s="49">
        <v>300</v>
      </c>
      <c r="C47" s="50">
        <f t="shared" si="5"/>
        <v>1.2622052088179679E-2</v>
      </c>
      <c r="D47" s="24">
        <v>300</v>
      </c>
      <c r="E47" s="24">
        <f>D47/D43*100</f>
        <v>8.8596091276300238E-3</v>
      </c>
      <c r="F47" s="24">
        <v>300</v>
      </c>
      <c r="G47" s="24">
        <f t="shared" si="6"/>
        <v>9.0260989651577538E-3</v>
      </c>
      <c r="I47" s="45"/>
    </row>
    <row r="48" spans="1:10" ht="27.75" customHeight="1" x14ac:dyDescent="0.25">
      <c r="A48" s="10" t="s">
        <v>37</v>
      </c>
      <c r="B48" s="46">
        <f>B49+B50</f>
        <v>2815</v>
      </c>
      <c r="C48" s="48">
        <f t="shared" si="5"/>
        <v>0.11843692209408598</v>
      </c>
      <c r="D48" s="23">
        <f>D49+D50</f>
        <v>3115</v>
      </c>
      <c r="E48" s="23">
        <f>D48/D43*100</f>
        <v>9.1992274775225091E-2</v>
      </c>
      <c r="F48" s="23">
        <f>F49+F50</f>
        <v>3115</v>
      </c>
      <c r="G48" s="23">
        <f t="shared" si="6"/>
        <v>9.3720994254888015E-2</v>
      </c>
      <c r="I48" s="45"/>
    </row>
    <row r="49" spans="1:9" s="51" customFormat="1" x14ac:dyDescent="0.25">
      <c r="A49" s="11" t="s">
        <v>38</v>
      </c>
      <c r="B49" s="49">
        <v>2805</v>
      </c>
      <c r="C49" s="50">
        <f t="shared" si="5"/>
        <v>0.11801618702448</v>
      </c>
      <c r="D49" s="52">
        <v>3105</v>
      </c>
      <c r="E49" s="24">
        <f>D49/D43*100</f>
        <v>9.169695447097076E-2</v>
      </c>
      <c r="F49" s="52">
        <v>3105</v>
      </c>
      <c r="G49" s="24">
        <f t="shared" si="6"/>
        <v>9.3420124289382747E-2</v>
      </c>
      <c r="I49" s="45"/>
    </row>
    <row r="50" spans="1:9" s="51" customFormat="1" ht="28.5" customHeight="1" x14ac:dyDescent="0.25">
      <c r="A50" s="11" t="s">
        <v>39</v>
      </c>
      <c r="B50" s="49">
        <v>10</v>
      </c>
      <c r="C50" s="50">
        <f t="shared" si="5"/>
        <v>4.2073506960598926E-4</v>
      </c>
      <c r="D50" s="52">
        <v>10</v>
      </c>
      <c r="E50" s="24">
        <f>D50/D43*100</f>
        <v>2.9532030425433414E-4</v>
      </c>
      <c r="F50" s="52">
        <v>10</v>
      </c>
      <c r="G50" s="24">
        <f t="shared" si="6"/>
        <v>3.0086996550525842E-4</v>
      </c>
      <c r="I50" s="45"/>
    </row>
    <row r="51" spans="1:9" s="51" customFormat="1" ht="40.5" customHeight="1" x14ac:dyDescent="0.25">
      <c r="A51" s="10" t="s">
        <v>93</v>
      </c>
      <c r="B51" s="53">
        <f>B52</f>
        <v>0</v>
      </c>
      <c r="C51" s="54">
        <f>B51/$B$43*100</f>
        <v>0</v>
      </c>
      <c r="D51" s="55">
        <f>D52</f>
        <v>0</v>
      </c>
      <c r="E51" s="23">
        <f>D51/D43*100</f>
        <v>0</v>
      </c>
      <c r="F51" s="55">
        <v>0</v>
      </c>
      <c r="G51" s="23">
        <f t="shared" si="6"/>
        <v>0</v>
      </c>
      <c r="I51" s="45"/>
    </row>
    <row r="52" spans="1:9" s="51" customFormat="1" ht="39.75" customHeight="1" x14ac:dyDescent="0.25">
      <c r="A52" s="11" t="s">
        <v>94</v>
      </c>
      <c r="B52" s="56">
        <v>0</v>
      </c>
      <c r="C52" s="57">
        <f t="shared" ref="C52:C82" si="7">B52/$B$43*100</f>
        <v>0</v>
      </c>
      <c r="D52" s="52">
        <v>0</v>
      </c>
      <c r="E52" s="24">
        <f>D52/D43*100</f>
        <v>0</v>
      </c>
      <c r="F52" s="52">
        <v>0</v>
      </c>
      <c r="G52" s="24">
        <f t="shared" si="6"/>
        <v>0</v>
      </c>
      <c r="I52" s="45"/>
    </row>
    <row r="53" spans="1:9" ht="65.25" customHeight="1" x14ac:dyDescent="0.25">
      <c r="A53" s="10" t="s">
        <v>40</v>
      </c>
      <c r="B53" s="46">
        <f>B54+B55</f>
        <v>21333.599999999999</v>
      </c>
      <c r="C53" s="48">
        <f t="shared" si="7"/>
        <v>0.89757936809463312</v>
      </c>
      <c r="D53" s="55">
        <f>D54+D55</f>
        <v>21496.400000000001</v>
      </c>
      <c r="E53" s="23">
        <f>D53/D43*100</f>
        <v>0.63483233883728685</v>
      </c>
      <c r="F53" s="55">
        <f>F54+F55</f>
        <v>21496.400000000001</v>
      </c>
      <c r="G53" s="23">
        <f t="shared" si="6"/>
        <v>0.64676211264872385</v>
      </c>
      <c r="I53" s="45"/>
    </row>
    <row r="54" spans="1:9" s="51" customFormat="1" ht="43.5" customHeight="1" x14ac:dyDescent="0.25">
      <c r="A54" s="11" t="s">
        <v>41</v>
      </c>
      <c r="B54" s="49">
        <v>500</v>
      </c>
      <c r="C54" s="50">
        <f t="shared" si="7"/>
        <v>2.1036753480299462E-2</v>
      </c>
      <c r="D54" s="52">
        <v>500</v>
      </c>
      <c r="E54" s="24">
        <f>D54/D43*100</f>
        <v>1.4766015212716707E-2</v>
      </c>
      <c r="F54" s="52">
        <v>500</v>
      </c>
      <c r="G54" s="24">
        <f t="shared" si="6"/>
        <v>1.5043498275262924E-2</v>
      </c>
      <c r="I54" s="45"/>
    </row>
    <row r="55" spans="1:9" s="51" customFormat="1" ht="26.25" x14ac:dyDescent="0.25">
      <c r="A55" s="11" t="s">
        <v>42</v>
      </c>
      <c r="B55" s="49">
        <v>20833.599999999999</v>
      </c>
      <c r="C55" s="50">
        <f t="shared" si="7"/>
        <v>0.87654261461433369</v>
      </c>
      <c r="D55" s="52">
        <v>20996.400000000001</v>
      </c>
      <c r="E55" s="24">
        <f>D55/D43*100</f>
        <v>0.62006632362457026</v>
      </c>
      <c r="F55" s="52">
        <v>20996.400000000001</v>
      </c>
      <c r="G55" s="24">
        <f t="shared" si="6"/>
        <v>0.63171861437346088</v>
      </c>
      <c r="I55" s="45"/>
    </row>
    <row r="56" spans="1:9" ht="28.5" customHeight="1" x14ac:dyDescent="0.25">
      <c r="A56" s="10" t="s">
        <v>43</v>
      </c>
      <c r="B56" s="46">
        <f>B57+B58</f>
        <v>135248.29999999999</v>
      </c>
      <c r="C56" s="48">
        <f t="shared" si="7"/>
        <v>5.6903702914591712</v>
      </c>
      <c r="D56" s="23">
        <f>D57+D58</f>
        <v>139000.79999999999</v>
      </c>
      <c r="E56" s="23">
        <f>D56/D43*100</f>
        <v>4.1049758547595854</v>
      </c>
      <c r="F56" s="23">
        <f>F57+F58</f>
        <v>136484.10999999999</v>
      </c>
      <c r="G56" s="23">
        <f t="shared" si="6"/>
        <v>4.1063969467715902</v>
      </c>
      <c r="I56" s="45"/>
    </row>
    <row r="57" spans="1:9" s="51" customFormat="1" ht="39.75" customHeight="1" x14ac:dyDescent="0.25">
      <c r="A57" s="11" t="s">
        <v>44</v>
      </c>
      <c r="B57" s="49">
        <v>5258.8</v>
      </c>
      <c r="C57" s="50">
        <f t="shared" si="7"/>
        <v>0.22125615840439763</v>
      </c>
      <c r="D57" s="52">
        <v>6301.3</v>
      </c>
      <c r="E57" s="24">
        <f>D57/D43*100</f>
        <v>0.18609018331978358</v>
      </c>
      <c r="F57" s="52">
        <v>6175.3</v>
      </c>
      <c r="G57" s="24">
        <f t="shared" si="6"/>
        <v>0.18579622979846225</v>
      </c>
      <c r="I57" s="45"/>
    </row>
    <row r="58" spans="1:9" s="51" customFormat="1" ht="30" customHeight="1" x14ac:dyDescent="0.25">
      <c r="A58" s="11" t="s">
        <v>45</v>
      </c>
      <c r="B58" s="49">
        <v>129989.5</v>
      </c>
      <c r="C58" s="50">
        <f t="shared" si="7"/>
        <v>5.4691141330547737</v>
      </c>
      <c r="D58" s="52">
        <v>132699.5</v>
      </c>
      <c r="E58" s="24">
        <f>D58/D43*100</f>
        <v>3.9188856714398015</v>
      </c>
      <c r="F58" s="24">
        <v>130308.81</v>
      </c>
      <c r="G58" s="24">
        <f t="shared" si="6"/>
        <v>3.9206007169731278</v>
      </c>
      <c r="I58" s="45"/>
    </row>
    <row r="59" spans="1:9" ht="26.25" x14ac:dyDescent="0.25">
      <c r="A59" s="10" t="s">
        <v>46</v>
      </c>
      <c r="B59" s="46">
        <f>B60+B61</f>
        <v>113906.9</v>
      </c>
      <c r="C59" s="48">
        <f t="shared" si="7"/>
        <v>4.7924627500102455</v>
      </c>
      <c r="D59" s="23">
        <f>D60+D61</f>
        <v>132484.79999999999</v>
      </c>
      <c r="E59" s="23">
        <f>D59/D43*100</f>
        <v>3.9125451445074608</v>
      </c>
      <c r="F59" s="23">
        <f>F60+F61</f>
        <v>131068.40000000001</v>
      </c>
      <c r="G59" s="23">
        <f t="shared" si="6"/>
        <v>3.9434544986829421</v>
      </c>
      <c r="I59" s="45"/>
    </row>
    <row r="60" spans="1:9" s="51" customFormat="1" ht="39" x14ac:dyDescent="0.25">
      <c r="A60" s="11" t="s">
        <v>47</v>
      </c>
      <c r="B60" s="49">
        <v>75354.7</v>
      </c>
      <c r="C60" s="50">
        <f t="shared" si="7"/>
        <v>3.1704364949638437</v>
      </c>
      <c r="D60" s="52">
        <v>77882.600000000006</v>
      </c>
      <c r="E60" s="24">
        <f>D60/D43*100</f>
        <v>2.3000313128118606</v>
      </c>
      <c r="F60" s="24">
        <v>75546.100000000006</v>
      </c>
      <c r="G60" s="24">
        <f t="shared" si="6"/>
        <v>2.2729552501056807</v>
      </c>
      <c r="I60" s="45"/>
    </row>
    <row r="61" spans="1:9" s="51" customFormat="1" ht="26.25" customHeight="1" x14ac:dyDescent="0.25">
      <c r="A61" s="11" t="s">
        <v>48</v>
      </c>
      <c r="B61" s="49">
        <v>38552.199999999997</v>
      </c>
      <c r="C61" s="50">
        <f t="shared" si="7"/>
        <v>1.6220262550464017</v>
      </c>
      <c r="D61" s="52">
        <v>54602.2</v>
      </c>
      <c r="E61" s="24">
        <f>D61/D43*100</f>
        <v>1.6125138316956005</v>
      </c>
      <c r="F61" s="24">
        <v>55522.3</v>
      </c>
      <c r="G61" s="24">
        <f t="shared" si="6"/>
        <v>1.6704992485772612</v>
      </c>
      <c r="I61" s="45"/>
    </row>
    <row r="62" spans="1:9" ht="26.25" x14ac:dyDescent="0.25">
      <c r="A62" s="10" t="s">
        <v>49</v>
      </c>
      <c r="B62" s="46">
        <f>B63+B64+B65+B66</f>
        <v>1187955.1000000001</v>
      </c>
      <c r="C62" s="48">
        <f t="shared" si="7"/>
        <v>49.981437168728995</v>
      </c>
      <c r="D62" s="23">
        <f>D63+D64+D65+D66</f>
        <v>1314902.8999999999</v>
      </c>
      <c r="E62" s="3">
        <f>D62/D43*100</f>
        <v>38.831752449290633</v>
      </c>
      <c r="F62" s="23">
        <f>F63+F64+F65+F66</f>
        <v>1306304.4000000001</v>
      </c>
      <c r="G62" s="3">
        <f t="shared" si="6"/>
        <v>39.30277597673674</v>
      </c>
      <c r="I62" s="45"/>
    </row>
    <row r="63" spans="1:9" s="51" customFormat="1" ht="26.25" x14ac:dyDescent="0.25">
      <c r="A63" s="11" t="s">
        <v>50</v>
      </c>
      <c r="B63" s="49">
        <v>1092966.3</v>
      </c>
      <c r="C63" s="50">
        <f t="shared" si="7"/>
        <v>45.984925230750058</v>
      </c>
      <c r="D63" s="52">
        <v>1216330.3999999999</v>
      </c>
      <c r="E63" s="3">
        <f>D63/D43*100</f>
        <v>35.920706380179588</v>
      </c>
      <c r="F63" s="24">
        <v>1211641.8</v>
      </c>
      <c r="G63" s="3">
        <f t="shared" si="6"/>
        <v>36.45466265707293</v>
      </c>
      <c r="I63" s="45"/>
    </row>
    <row r="64" spans="1:9" s="51" customFormat="1" x14ac:dyDescent="0.25">
      <c r="A64" s="11" t="s">
        <v>51</v>
      </c>
      <c r="B64" s="49">
        <v>43241</v>
      </c>
      <c r="C64" s="50">
        <f t="shared" si="7"/>
        <v>1.8193005144832581</v>
      </c>
      <c r="D64" s="52">
        <v>46824.7</v>
      </c>
      <c r="E64" s="24">
        <f>D64/D43*100</f>
        <v>1.3828284650617919</v>
      </c>
      <c r="F64" s="52">
        <v>44483.5</v>
      </c>
      <c r="G64" s="24">
        <f t="shared" si="6"/>
        <v>1.3383749110553165</v>
      </c>
      <c r="I64" s="45"/>
    </row>
    <row r="65" spans="1:9" s="51" customFormat="1" ht="26.25" x14ac:dyDescent="0.25">
      <c r="A65" s="11" t="s">
        <v>52</v>
      </c>
      <c r="B65" s="49">
        <v>200</v>
      </c>
      <c r="C65" s="50">
        <f t="shared" si="7"/>
        <v>8.4147013921197847E-3</v>
      </c>
      <c r="D65" s="52">
        <v>200</v>
      </c>
      <c r="E65" s="24">
        <f>D65/D43*100</f>
        <v>5.9064060850866828E-3</v>
      </c>
      <c r="F65" s="52">
        <v>190</v>
      </c>
      <c r="G65" s="24">
        <f t="shared" si="6"/>
        <v>5.7165293445999108E-3</v>
      </c>
      <c r="I65" s="45"/>
    </row>
    <row r="66" spans="1:9" s="51" customFormat="1" ht="26.25" x14ac:dyDescent="0.25">
      <c r="A66" s="11" t="s">
        <v>53</v>
      </c>
      <c r="B66" s="49">
        <v>51547.8</v>
      </c>
      <c r="C66" s="50">
        <f t="shared" si="7"/>
        <v>2.1687967221035613</v>
      </c>
      <c r="D66" s="52">
        <v>51547.8</v>
      </c>
      <c r="E66" s="24">
        <f>D66/D43*100</f>
        <v>1.5223111979641566</v>
      </c>
      <c r="F66" s="52">
        <v>49989.1</v>
      </c>
      <c r="G66" s="24">
        <f t="shared" si="6"/>
        <v>1.5040218792638915</v>
      </c>
      <c r="I66" s="45"/>
    </row>
    <row r="67" spans="1:9" ht="41.25" customHeight="1" x14ac:dyDescent="0.25">
      <c r="A67" s="12" t="s">
        <v>54</v>
      </c>
      <c r="B67" s="46">
        <v>1664.7</v>
      </c>
      <c r="C67" s="48">
        <f t="shared" si="7"/>
        <v>7.0039767037309034E-2</v>
      </c>
      <c r="D67" s="55">
        <v>2064.6999999999998</v>
      </c>
      <c r="E67" s="23">
        <f>D67/D43*100</f>
        <v>6.097478321939237E-2</v>
      </c>
      <c r="F67" s="55">
        <v>2320</v>
      </c>
      <c r="G67" s="23">
        <f t="shared" si="6"/>
        <v>6.9801831997219954E-2</v>
      </c>
      <c r="I67" s="45"/>
    </row>
    <row r="68" spans="1:9" ht="42.75" customHeight="1" x14ac:dyDescent="0.25">
      <c r="A68" s="12" t="s">
        <v>55</v>
      </c>
      <c r="B68" s="46">
        <f>B69+B70</f>
        <v>141991.5</v>
      </c>
      <c r="C68" s="48">
        <f t="shared" si="7"/>
        <v>5.9740803635958821</v>
      </c>
      <c r="D68" s="55">
        <f>D69+D70</f>
        <v>250632.1</v>
      </c>
      <c r="E68" s="23">
        <f>D68/D43*100</f>
        <v>7.4016748027902697</v>
      </c>
      <c r="F68" s="55">
        <f>F69+F70</f>
        <v>250632.1</v>
      </c>
      <c r="G68" s="23">
        <f t="shared" si="6"/>
        <v>7.5407671281510495</v>
      </c>
      <c r="I68" s="45"/>
    </row>
    <row r="69" spans="1:9" s="51" customFormat="1" ht="27.75" customHeight="1" x14ac:dyDescent="0.25">
      <c r="A69" s="11" t="s">
        <v>56</v>
      </c>
      <c r="B69" s="49">
        <v>118361.5</v>
      </c>
      <c r="C69" s="50">
        <f t="shared" si="7"/>
        <v>4.9798833941169294</v>
      </c>
      <c r="D69" s="52">
        <v>229502.1</v>
      </c>
      <c r="E69" s="58">
        <f>D69/D43*100</f>
        <v>6.777662999900862</v>
      </c>
      <c r="F69" s="24">
        <v>229502.1</v>
      </c>
      <c r="G69" s="24">
        <f t="shared" si="6"/>
        <v>6.9050288910384383</v>
      </c>
      <c r="I69" s="45"/>
    </row>
    <row r="70" spans="1:9" s="51" customFormat="1" ht="15.75" customHeight="1" x14ac:dyDescent="0.25">
      <c r="A70" s="11" t="s">
        <v>57</v>
      </c>
      <c r="B70" s="49">
        <v>23630</v>
      </c>
      <c r="C70" s="50">
        <f t="shared" si="7"/>
        <v>0.99419696947895264</v>
      </c>
      <c r="D70" s="52">
        <v>21130</v>
      </c>
      <c r="E70" s="24">
        <f>D70/D43*100</f>
        <v>0.62401180288940805</v>
      </c>
      <c r="F70" s="52">
        <v>21130</v>
      </c>
      <c r="G70" s="24">
        <f t="shared" si="6"/>
        <v>0.63573823711261113</v>
      </c>
      <c r="I70" s="45"/>
    </row>
    <row r="71" spans="1:9" ht="47.25" customHeight="1" x14ac:dyDescent="0.25">
      <c r="A71" s="12" t="s">
        <v>58</v>
      </c>
      <c r="B71" s="46">
        <f>B72</f>
        <v>35549.1</v>
      </c>
      <c r="C71" s="48">
        <f t="shared" si="7"/>
        <v>1.4956753062930273</v>
      </c>
      <c r="D71" s="55">
        <f>D72+D73</f>
        <v>86346.2</v>
      </c>
      <c r="E71" s="23">
        <f>D71/D43*100</f>
        <v>2.5499786055205584</v>
      </c>
      <c r="F71" s="55">
        <f>F72+F73</f>
        <v>86346</v>
      </c>
      <c r="G71" s="23">
        <f t="shared" si="6"/>
        <v>2.5978918041517045</v>
      </c>
      <c r="I71" s="45"/>
    </row>
    <row r="72" spans="1:9" s="51" customFormat="1" ht="30" customHeight="1" x14ac:dyDescent="0.25">
      <c r="A72" s="11" t="s">
        <v>59</v>
      </c>
      <c r="B72" s="49">
        <v>35549.1</v>
      </c>
      <c r="C72" s="50">
        <f t="shared" si="7"/>
        <v>1.4956753062930273</v>
      </c>
      <c r="D72" s="52">
        <v>86046.2</v>
      </c>
      <c r="E72" s="24">
        <f>D72/D43*100</f>
        <v>2.5411189963929286</v>
      </c>
      <c r="F72" s="52">
        <v>86046</v>
      </c>
      <c r="G72" s="24">
        <f t="shared" si="6"/>
        <v>2.5888657051865471</v>
      </c>
      <c r="I72" s="45"/>
    </row>
    <row r="73" spans="1:9" s="51" customFormat="1" ht="29.25" customHeight="1" x14ac:dyDescent="0.25">
      <c r="A73" s="11" t="s">
        <v>60</v>
      </c>
      <c r="B73" s="49">
        <v>0</v>
      </c>
      <c r="C73" s="57">
        <f t="shared" si="7"/>
        <v>0</v>
      </c>
      <c r="D73" s="52">
        <v>300</v>
      </c>
      <c r="E73" s="24">
        <f>D73/D43*100</f>
        <v>8.8596091276300238E-3</v>
      </c>
      <c r="F73" s="52">
        <v>300</v>
      </c>
      <c r="G73" s="24">
        <f t="shared" si="6"/>
        <v>9.0260989651577538E-3</v>
      </c>
      <c r="I73" s="45"/>
    </row>
    <row r="74" spans="1:9" ht="41.25" customHeight="1" x14ac:dyDescent="0.25">
      <c r="A74" s="12" t="s">
        <v>95</v>
      </c>
      <c r="B74" s="46">
        <f>B75+B76</f>
        <v>97440.5</v>
      </c>
      <c r="C74" s="48">
        <f t="shared" si="7"/>
        <v>4.0996635549942395</v>
      </c>
      <c r="D74" s="55">
        <f>D75+D76</f>
        <v>98036.5</v>
      </c>
      <c r="E74" s="23">
        <f>D74/D43*100</f>
        <v>2.8952169008030033</v>
      </c>
      <c r="F74" s="55">
        <f>F75+F76</f>
        <v>84589.64</v>
      </c>
      <c r="G74" s="23">
        <f t="shared" si="6"/>
        <v>2.5450482068902232</v>
      </c>
      <c r="I74" s="45"/>
    </row>
    <row r="75" spans="1:9" s="51" customFormat="1" ht="28.5" customHeight="1" x14ac:dyDescent="0.25">
      <c r="A75" s="11" t="s">
        <v>61</v>
      </c>
      <c r="B75" s="49">
        <v>27852.3</v>
      </c>
      <c r="C75" s="50">
        <f t="shared" si="7"/>
        <v>1.1718439379186893</v>
      </c>
      <c r="D75" s="52">
        <v>27394.5</v>
      </c>
      <c r="E75" s="24">
        <f>D75/D43*100</f>
        <v>0.8090152074895357</v>
      </c>
      <c r="F75" s="52">
        <v>26758.57</v>
      </c>
      <c r="G75" s="24">
        <f t="shared" si="6"/>
        <v>0.80508500328700439</v>
      </c>
      <c r="I75" s="45"/>
    </row>
    <row r="76" spans="1:9" s="51" customFormat="1" ht="42" customHeight="1" x14ac:dyDescent="0.25">
      <c r="A76" s="11" t="s">
        <v>62</v>
      </c>
      <c r="B76" s="49">
        <v>69588.2</v>
      </c>
      <c r="C76" s="50">
        <f t="shared" si="7"/>
        <v>2.9278196170755502</v>
      </c>
      <c r="D76" s="52">
        <v>70642</v>
      </c>
      <c r="E76" s="24">
        <f>D76/D43*100</f>
        <v>2.0862016933134675</v>
      </c>
      <c r="F76" s="24">
        <v>57831.07</v>
      </c>
      <c r="G76" s="24">
        <f t="shared" si="6"/>
        <v>1.7399632036032187</v>
      </c>
      <c r="I76" s="45"/>
    </row>
    <row r="77" spans="1:9" ht="38.25" customHeight="1" x14ac:dyDescent="0.25">
      <c r="A77" s="12" t="s">
        <v>63</v>
      </c>
      <c r="B77" s="46">
        <f>B78+B79+B80+B81</f>
        <v>23506.7</v>
      </c>
      <c r="C77" s="48">
        <f t="shared" si="7"/>
        <v>0.9890093060707108</v>
      </c>
      <c r="D77" s="55">
        <f>D78+D79+D80+D81</f>
        <v>40305.399999999994</v>
      </c>
      <c r="E77" s="23">
        <f>D77/D43*100</f>
        <v>1.1903002991092637</v>
      </c>
      <c r="F77" s="55">
        <f>F78+F79+F80+F81</f>
        <v>39392.800000000003</v>
      </c>
      <c r="G77" s="23">
        <f t="shared" si="6"/>
        <v>1.1852110377155545</v>
      </c>
      <c r="I77" s="45"/>
    </row>
    <row r="78" spans="1:9" s="51" customFormat="1" ht="40.5" customHeight="1" x14ac:dyDescent="0.25">
      <c r="A78" s="11" t="s">
        <v>64</v>
      </c>
      <c r="B78" s="49">
        <v>132.19999999999999</v>
      </c>
      <c r="C78" s="50">
        <f t="shared" si="7"/>
        <v>5.5621176201911772E-3</v>
      </c>
      <c r="D78" s="52">
        <v>1102.7</v>
      </c>
      <c r="E78" s="24">
        <f>D78/D43*100</f>
        <v>3.2564969950125429E-2</v>
      </c>
      <c r="F78" s="52">
        <v>1102.7</v>
      </c>
      <c r="G78" s="24">
        <f t="shared" si="6"/>
        <v>3.317693109626485E-2</v>
      </c>
      <c r="I78" s="45"/>
    </row>
    <row r="79" spans="1:9" s="51" customFormat="1" x14ac:dyDescent="0.25">
      <c r="A79" s="11" t="s">
        <v>65</v>
      </c>
      <c r="B79" s="49">
        <v>2547.1</v>
      </c>
      <c r="C79" s="50">
        <f t="shared" si="7"/>
        <v>0.10716542957934151</v>
      </c>
      <c r="D79" s="52">
        <v>4173.5</v>
      </c>
      <c r="E79" s="24">
        <f>D79/D43*100</f>
        <v>0.12325192898054635</v>
      </c>
      <c r="F79" s="52">
        <v>4173.6000000000004</v>
      </c>
      <c r="G79" s="24">
        <f t="shared" si="6"/>
        <v>0.12557108880327469</v>
      </c>
      <c r="I79" s="45"/>
    </row>
    <row r="80" spans="1:9" s="51" customFormat="1" ht="54.75" customHeight="1" x14ac:dyDescent="0.25">
      <c r="A80" s="11" t="s">
        <v>66</v>
      </c>
      <c r="B80" s="49">
        <v>14677.4</v>
      </c>
      <c r="C80" s="50">
        <f t="shared" si="7"/>
        <v>0.61752969106349465</v>
      </c>
      <c r="D80" s="52">
        <v>35029.199999999997</v>
      </c>
      <c r="E80" s="24">
        <f>D80/D43*100</f>
        <v>1.0344834001785921</v>
      </c>
      <c r="F80" s="52">
        <v>34116.5</v>
      </c>
      <c r="G80" s="24">
        <f t="shared" si="6"/>
        <v>1.026463017816015</v>
      </c>
      <c r="I80" s="45"/>
    </row>
    <row r="81" spans="1:9" s="51" customFormat="1" ht="42.75" customHeight="1" x14ac:dyDescent="0.25">
      <c r="A81" s="11" t="s">
        <v>96</v>
      </c>
      <c r="B81" s="49">
        <v>6150</v>
      </c>
      <c r="C81" s="50">
        <f t="shared" si="7"/>
        <v>0.25875206780768334</v>
      </c>
      <c r="D81" s="24">
        <v>0</v>
      </c>
      <c r="E81" s="24">
        <f>D81/D43*100</f>
        <v>0</v>
      </c>
      <c r="F81" s="24">
        <v>0</v>
      </c>
      <c r="G81" s="24">
        <f t="shared" si="6"/>
        <v>0</v>
      </c>
      <c r="I81" s="45"/>
    </row>
    <row r="82" spans="1:9" ht="53.25" customHeight="1" x14ac:dyDescent="0.25">
      <c r="A82" s="12" t="s">
        <v>67</v>
      </c>
      <c r="B82" s="46">
        <f>B83+B84+B85+B86</f>
        <v>398050.4</v>
      </c>
      <c r="C82" s="48">
        <f t="shared" si="7"/>
        <v>16.747376275069186</v>
      </c>
      <c r="D82" s="23">
        <f>D83+D84+D85+D86</f>
        <v>1069286.8999999999</v>
      </c>
      <c r="E82" s="3">
        <f>D82/D43*100</f>
        <v>31.578213264317373</v>
      </c>
      <c r="F82" s="23">
        <f>F83+F84+F85+F86</f>
        <v>1046058.7</v>
      </c>
      <c r="G82" s="3">
        <f t="shared" si="6"/>
        <v>31.472764498547551</v>
      </c>
      <c r="I82" s="45"/>
    </row>
    <row r="83" spans="1:9" s="51" customFormat="1" ht="30.75" customHeight="1" x14ac:dyDescent="0.25">
      <c r="A83" s="11" t="s">
        <v>68</v>
      </c>
      <c r="B83" s="49">
        <v>366050</v>
      </c>
      <c r="C83" s="50">
        <f t="shared" si="5"/>
        <v>15.401007222927237</v>
      </c>
      <c r="D83" s="52">
        <v>1022176.2</v>
      </c>
      <c r="E83" s="3">
        <f>D83/D43*100</f>
        <v>30.186938638553912</v>
      </c>
      <c r="F83" s="52">
        <v>999793</v>
      </c>
      <c r="G83" s="59">
        <f t="shared" si="6"/>
        <v>30.080768542239888</v>
      </c>
      <c r="I83" s="45"/>
    </row>
    <row r="84" spans="1:9" s="51" customFormat="1" ht="29.25" customHeight="1" x14ac:dyDescent="0.25">
      <c r="A84" s="11" t="s">
        <v>69</v>
      </c>
      <c r="B84" s="49">
        <v>9689.4</v>
      </c>
      <c r="C84" s="50">
        <f t="shared" si="5"/>
        <v>0.40766703834402718</v>
      </c>
      <c r="D84" s="52">
        <v>24895</v>
      </c>
      <c r="E84" s="24">
        <f>D84/D43*100</f>
        <v>0.73519989744116487</v>
      </c>
      <c r="F84" s="52">
        <v>24050</v>
      </c>
      <c r="G84" s="24">
        <f t="shared" si="6"/>
        <v>0.72359226704014656</v>
      </c>
      <c r="I84" s="45"/>
    </row>
    <row r="85" spans="1:9" s="51" customFormat="1" ht="42.75" customHeight="1" x14ac:dyDescent="0.25">
      <c r="A85" s="11" t="s">
        <v>70</v>
      </c>
      <c r="B85" s="49">
        <v>22211</v>
      </c>
      <c r="C85" s="50">
        <f t="shared" si="5"/>
        <v>0.9344946631018628</v>
      </c>
      <c r="D85" s="52">
        <v>22211</v>
      </c>
      <c r="E85" s="24">
        <f>D85/D43*100</f>
        <v>0.65593592777930154</v>
      </c>
      <c r="F85" s="52">
        <v>22211</v>
      </c>
      <c r="G85" s="24">
        <f t="shared" si="6"/>
        <v>0.66826228038372959</v>
      </c>
      <c r="I85" s="45"/>
    </row>
    <row r="86" spans="1:9" s="51" customFormat="1" ht="41.25" customHeight="1" x14ac:dyDescent="0.25">
      <c r="A86" s="11" t="s">
        <v>71</v>
      </c>
      <c r="B86" s="49">
        <v>100</v>
      </c>
      <c r="C86" s="50">
        <f t="shared" si="5"/>
        <v>4.2073506960598923E-3</v>
      </c>
      <c r="D86" s="52">
        <v>4.7</v>
      </c>
      <c r="E86" s="24">
        <f>D86/D43*100</f>
        <v>1.3880054299953706E-4</v>
      </c>
      <c r="F86" s="52">
        <v>4.7</v>
      </c>
      <c r="G86" s="24">
        <f t="shared" si="6"/>
        <v>1.414088837874715E-4</v>
      </c>
      <c r="I86" s="45"/>
    </row>
    <row r="87" spans="1:9" ht="54" customHeight="1" x14ac:dyDescent="0.25">
      <c r="A87" s="12" t="s">
        <v>72</v>
      </c>
      <c r="B87" s="46">
        <f>B88+B89</f>
        <v>41413.800000000003</v>
      </c>
      <c r="C87" s="48">
        <f t="shared" si="5"/>
        <v>1.742423802564852</v>
      </c>
      <c r="D87" s="23">
        <f>D88+D89</f>
        <v>42327</v>
      </c>
      <c r="E87" s="23">
        <f>D87/D43*100</f>
        <v>1.2500022518173202</v>
      </c>
      <c r="F87" s="23">
        <f>F88+F89</f>
        <v>42101.7</v>
      </c>
      <c r="G87" s="23">
        <f t="shared" si="6"/>
        <v>1.266713702671274</v>
      </c>
      <c r="I87" s="45"/>
    </row>
    <row r="88" spans="1:9" s="51" customFormat="1" x14ac:dyDescent="0.25">
      <c r="A88" s="11" t="s">
        <v>73</v>
      </c>
      <c r="B88" s="49">
        <v>22192.799999999999</v>
      </c>
      <c r="C88" s="50">
        <f t="shared" si="5"/>
        <v>0.9337289252751797</v>
      </c>
      <c r="D88" s="52">
        <v>23106</v>
      </c>
      <c r="E88" s="24">
        <f>D88/D43*100</f>
        <v>0.68236709501006443</v>
      </c>
      <c r="F88" s="52">
        <v>23072.9</v>
      </c>
      <c r="G88" s="24">
        <f t="shared" si="6"/>
        <v>0.69419426271062779</v>
      </c>
      <c r="I88" s="45"/>
    </row>
    <row r="89" spans="1:9" s="51" customFormat="1" x14ac:dyDescent="0.25">
      <c r="A89" s="11" t="s">
        <v>74</v>
      </c>
      <c r="B89" s="49">
        <v>19221</v>
      </c>
      <c r="C89" s="50">
        <f t="shared" si="5"/>
        <v>0.80869487728967193</v>
      </c>
      <c r="D89" s="52">
        <v>19221</v>
      </c>
      <c r="E89" s="24">
        <f>D89/D43*100</f>
        <v>0.56763515680725563</v>
      </c>
      <c r="F89" s="52">
        <v>19028.8</v>
      </c>
      <c r="G89" s="24">
        <f t="shared" si="6"/>
        <v>0.57251943996064614</v>
      </c>
      <c r="I89" s="45"/>
    </row>
    <row r="90" spans="1:9" ht="57.75" customHeight="1" x14ac:dyDescent="0.25">
      <c r="A90" s="12" t="s">
        <v>75</v>
      </c>
      <c r="B90" s="46">
        <f>B91+B92</f>
        <v>30380.9</v>
      </c>
      <c r="C90" s="48">
        <f t="shared" si="5"/>
        <v>1.2782310076192598</v>
      </c>
      <c r="D90" s="23">
        <f>D91+D92</f>
        <v>34183.600000000006</v>
      </c>
      <c r="E90" s="23">
        <f>D90/D43*100</f>
        <v>1.0095111152508458</v>
      </c>
      <c r="F90" s="23">
        <f>F91+F92</f>
        <v>33499.9</v>
      </c>
      <c r="G90" s="23">
        <f t="shared" si="6"/>
        <v>1.0079113757429607</v>
      </c>
      <c r="I90" s="45"/>
    </row>
    <row r="91" spans="1:9" s="51" customFormat="1" ht="43.5" customHeight="1" x14ac:dyDescent="0.25">
      <c r="A91" s="11" t="s">
        <v>76</v>
      </c>
      <c r="B91" s="49">
        <v>10063</v>
      </c>
      <c r="C91" s="50">
        <f t="shared" si="5"/>
        <v>0.42338570054450697</v>
      </c>
      <c r="D91" s="52">
        <v>13687.2</v>
      </c>
      <c r="E91" s="24">
        <f>D91/D43*100</f>
        <v>0.40421080683899224</v>
      </c>
      <c r="F91" s="52">
        <v>13413.4</v>
      </c>
      <c r="G91" s="24">
        <f t="shared" si="6"/>
        <v>0.40356891953082336</v>
      </c>
      <c r="I91" s="45"/>
    </row>
    <row r="92" spans="1:9" s="51" customFormat="1" ht="39" x14ac:dyDescent="0.25">
      <c r="A92" s="11" t="s">
        <v>77</v>
      </c>
      <c r="B92" s="49">
        <v>20317.900000000001</v>
      </c>
      <c r="C92" s="50">
        <f t="shared" si="5"/>
        <v>0.85484530707475304</v>
      </c>
      <c r="D92" s="52">
        <v>20496.400000000001</v>
      </c>
      <c r="E92" s="24">
        <f>D92/D43*100</f>
        <v>0.60530030841185345</v>
      </c>
      <c r="F92" s="52">
        <v>20086.5</v>
      </c>
      <c r="G92" s="24">
        <f t="shared" si="6"/>
        <v>0.60434245621213745</v>
      </c>
      <c r="I92" s="45"/>
    </row>
    <row r="93" spans="1:9" ht="38.25" x14ac:dyDescent="0.25">
      <c r="A93" s="12" t="s">
        <v>78</v>
      </c>
      <c r="B93" s="46">
        <v>500</v>
      </c>
      <c r="C93" s="48">
        <f t="shared" si="5"/>
        <v>2.1036753480299462E-2</v>
      </c>
      <c r="D93" s="55">
        <v>100</v>
      </c>
      <c r="E93" s="23">
        <f>D93/D43*100</f>
        <v>2.9532030425433414E-3</v>
      </c>
      <c r="F93" s="55">
        <v>100</v>
      </c>
      <c r="G93" s="23">
        <f t="shared" si="6"/>
        <v>3.0086996550525848E-3</v>
      </c>
      <c r="I93" s="45"/>
    </row>
    <row r="94" spans="1:9" ht="25.5" x14ac:dyDescent="0.25">
      <c r="A94" s="25" t="s">
        <v>97</v>
      </c>
      <c r="B94" s="46">
        <v>25274.799999999999</v>
      </c>
      <c r="C94" s="48">
        <f t="shared" si="5"/>
        <v>1.0633994737277457</v>
      </c>
      <c r="D94" s="55">
        <v>25274.799999999999</v>
      </c>
      <c r="E94" s="23">
        <f>D94/D43*100</f>
        <v>0.74641616259674437</v>
      </c>
      <c r="F94" s="55">
        <v>25274.799999999999</v>
      </c>
      <c r="G94" s="23">
        <f t="shared" si="6"/>
        <v>0.76044282041523059</v>
      </c>
      <c r="I94" s="45"/>
    </row>
    <row r="95" spans="1:9" ht="28.5" customHeight="1" x14ac:dyDescent="0.25">
      <c r="A95" s="12" t="s">
        <v>86</v>
      </c>
      <c r="B95" s="46">
        <v>2630</v>
      </c>
      <c r="C95" s="48">
        <f t="shared" si="5"/>
        <v>0.11065332330637517</v>
      </c>
      <c r="D95" s="55">
        <v>3653.4</v>
      </c>
      <c r="E95" s="23">
        <f>D95/D43*100</f>
        <v>0.10789231995627843</v>
      </c>
      <c r="F95" s="55">
        <v>2898</v>
      </c>
      <c r="G95" s="23">
        <f t="shared" si="6"/>
        <v>8.71921160034239E-2</v>
      </c>
      <c r="I95" s="45"/>
    </row>
    <row r="96" spans="1:9" x14ac:dyDescent="0.25">
      <c r="A96" s="12" t="s">
        <v>79</v>
      </c>
      <c r="B96" s="46">
        <v>114612.5</v>
      </c>
      <c r="C96" s="48">
        <f t="shared" si="5"/>
        <v>4.8221498165216437</v>
      </c>
      <c r="D96" s="55">
        <v>118924.7</v>
      </c>
      <c r="E96" s="23">
        <f>D96/D43*100</f>
        <v>3.5120878587355406</v>
      </c>
      <c r="F96" s="23">
        <v>107994.35</v>
      </c>
      <c r="G96" s="23">
        <f t="shared" si="6"/>
        <v>3.249225635926281</v>
      </c>
      <c r="I96" s="45"/>
    </row>
    <row r="97" spans="1:9" ht="20.25" x14ac:dyDescent="0.3">
      <c r="A97" s="60" t="s">
        <v>80</v>
      </c>
      <c r="B97" s="61"/>
      <c r="C97" s="61"/>
      <c r="D97" s="61"/>
      <c r="E97" s="61"/>
      <c r="F97" s="61"/>
      <c r="G97" s="62"/>
    </row>
    <row r="98" spans="1:9" x14ac:dyDescent="0.25">
      <c r="A98" s="13" t="s">
        <v>81</v>
      </c>
      <c r="B98" s="63">
        <f>B99+B102+B105</f>
        <v>0</v>
      </c>
      <c r="C98" s="20"/>
      <c r="D98" s="63">
        <f t="shared" ref="D98" si="8">D99+D102+D105</f>
        <v>107883</v>
      </c>
      <c r="E98" s="63"/>
      <c r="F98" s="63">
        <f>F99+F102+F105</f>
        <v>143883</v>
      </c>
      <c r="G98" s="23"/>
      <c r="I98" s="45"/>
    </row>
    <row r="99" spans="1:9" ht="25.5" customHeight="1" x14ac:dyDescent="0.25">
      <c r="A99" s="64" t="s">
        <v>87</v>
      </c>
      <c r="B99" s="21">
        <f>B100+B101</f>
        <v>-1635</v>
      </c>
      <c r="C99" s="21">
        <f t="shared" ref="C99:D99" si="9">C100+C101</f>
        <v>0</v>
      </c>
      <c r="D99" s="21">
        <f t="shared" si="9"/>
        <v>-1635</v>
      </c>
      <c r="E99" s="21">
        <f t="shared" ref="E99" si="10">E100+E101</f>
        <v>0</v>
      </c>
      <c r="F99" s="21">
        <f t="shared" ref="F99" si="11">F100+F101</f>
        <v>-1635</v>
      </c>
      <c r="G99" s="24"/>
    </row>
    <row r="100" spans="1:9" x14ac:dyDescent="0.25">
      <c r="A100" s="64" t="s">
        <v>88</v>
      </c>
      <c r="B100" s="21">
        <v>20000</v>
      </c>
      <c r="C100" s="20"/>
      <c r="D100" s="21">
        <v>20000</v>
      </c>
      <c r="E100" s="21"/>
      <c r="F100" s="21">
        <v>0</v>
      </c>
      <c r="G100" s="24"/>
    </row>
    <row r="101" spans="1:9" x14ac:dyDescent="0.25">
      <c r="A101" s="64" t="s">
        <v>89</v>
      </c>
      <c r="B101" s="21">
        <v>-21635</v>
      </c>
      <c r="C101" s="20"/>
      <c r="D101" s="21">
        <v>-21635</v>
      </c>
      <c r="E101" s="21"/>
      <c r="F101" s="21">
        <v>-1635</v>
      </c>
      <c r="G101" s="24"/>
    </row>
    <row r="102" spans="1:9" x14ac:dyDescent="0.25">
      <c r="A102" s="64" t="s">
        <v>82</v>
      </c>
      <c r="B102" s="21">
        <f>B103+B104</f>
        <v>1635</v>
      </c>
      <c r="C102" s="21">
        <f t="shared" ref="C102:D102" si="12">C103+C104</f>
        <v>0</v>
      </c>
      <c r="D102" s="21">
        <f t="shared" si="12"/>
        <v>1635</v>
      </c>
      <c r="E102" s="21">
        <f t="shared" ref="E102" si="13">E103+E104</f>
        <v>0</v>
      </c>
      <c r="F102" s="21">
        <f t="shared" ref="F102" si="14">F103+F104</f>
        <v>0</v>
      </c>
      <c r="G102" s="24"/>
    </row>
    <row r="103" spans="1:9" x14ac:dyDescent="0.25">
      <c r="A103" s="64" t="s">
        <v>83</v>
      </c>
      <c r="B103" s="65">
        <v>128635</v>
      </c>
      <c r="C103" s="20"/>
      <c r="D103" s="65">
        <v>128635</v>
      </c>
      <c r="E103" s="21"/>
      <c r="F103" s="65">
        <v>127000</v>
      </c>
      <c r="G103" s="23"/>
    </row>
    <row r="104" spans="1:9" x14ac:dyDescent="0.25">
      <c r="A104" s="64" t="s">
        <v>84</v>
      </c>
      <c r="B104" s="65">
        <v>-127000</v>
      </c>
      <c r="C104" s="20"/>
      <c r="D104" s="65">
        <v>-127000</v>
      </c>
      <c r="E104" s="21"/>
      <c r="F104" s="65">
        <v>-127000</v>
      </c>
      <c r="G104" s="23"/>
    </row>
    <row r="105" spans="1:9" x14ac:dyDescent="0.25">
      <c r="A105" s="64" t="s">
        <v>85</v>
      </c>
      <c r="B105" s="21">
        <v>0</v>
      </c>
      <c r="C105" s="20"/>
      <c r="D105" s="21">
        <v>107883</v>
      </c>
      <c r="E105" s="21"/>
      <c r="F105" s="21">
        <v>145518</v>
      </c>
      <c r="G105" s="23"/>
    </row>
    <row r="106" spans="1:9" x14ac:dyDescent="0.25">
      <c r="D106" s="26"/>
      <c r="E106" s="26"/>
      <c r="F106" s="26"/>
    </row>
    <row r="107" spans="1:9" x14ac:dyDescent="0.25">
      <c r="B107" s="26"/>
      <c r="C107" s="26"/>
      <c r="D107" s="26"/>
      <c r="E107" s="26"/>
      <c r="F107" s="26"/>
      <c r="G107" s="26"/>
      <c r="I107" s="45"/>
    </row>
  </sheetData>
  <mergeCells count="12">
    <mergeCell ref="A7:G7"/>
    <mergeCell ref="A42:G42"/>
    <mergeCell ref="A97:G97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8740157480314965" right="0.78740157480314965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2023-11-14T02:02:57Z</cp:lastPrinted>
  <dcterms:created xsi:type="dcterms:W3CDTF">2019-11-07T06:21:53Z</dcterms:created>
  <dcterms:modified xsi:type="dcterms:W3CDTF">2024-11-12T02:36:11Z</dcterms:modified>
</cp:coreProperties>
</file>