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fin\личные папки\ФИНАНСОВЫЙ МЕНЕДЖМЕНТ\Белогорск\2018\на сайт\"/>
    </mc:Choice>
  </mc:AlternateContent>
  <bookViews>
    <workbookView xWindow="0" yWindow="0" windowWidth="19440" windowHeight="12825" firstSheet="3" activeTab="3"/>
  </bookViews>
  <sheets>
    <sheet name="исх.данные" sheetId="1" state="hidden" r:id="rId1"/>
    <sheet name="перечень показателей" sheetId="2" state="hidden" r:id="rId2"/>
    <sheet name="вспомогательная" sheetId="3" state="hidden" r:id="rId3"/>
    <sheet name="Результаты качества фин.менеджм" sheetId="6" r:id="rId4"/>
    <sheet name="Сводный рейтинг ГРБС" sheetId="5" state="hidden" r:id="rId5"/>
    <sheet name="Сводный рейтинг ГРБС " sheetId="9" r:id="rId6"/>
  </sheets>
  <definedNames>
    <definedName name="_ftn1" localSheetId="1">'перечень показателей'!$A$211</definedName>
    <definedName name="_ftnref1" localSheetId="1">'перечень показателей'!#REF!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9" l="1"/>
  <c r="D12" i="9" s="1"/>
  <c r="C12" i="9" s="1"/>
  <c r="E11" i="9"/>
  <c r="D11" i="9" s="1"/>
  <c r="C11" i="9" s="1"/>
  <c r="E13" i="9"/>
  <c r="D13" i="9" s="1"/>
  <c r="C13" i="9" s="1"/>
  <c r="E15" i="9"/>
  <c r="D15" i="9" s="1"/>
  <c r="C15" i="9" s="1"/>
  <c r="E10" i="9"/>
  <c r="D10" i="9" s="1"/>
  <c r="C10" i="9" s="1"/>
  <c r="E7" i="9"/>
  <c r="D7" i="9" s="1"/>
  <c r="C7" i="9" s="1"/>
  <c r="E9" i="9"/>
  <c r="D9" i="9" s="1"/>
  <c r="C9" i="9" s="1"/>
  <c r="E6" i="9"/>
  <c r="D6" i="9" s="1"/>
  <c r="C6" i="9" s="1"/>
  <c r="E8" i="9"/>
  <c r="D8" i="9" s="1"/>
  <c r="D16" i="9" l="1"/>
  <c r="C8" i="9"/>
  <c r="C16" i="9" s="1"/>
  <c r="C30" i="6" l="1"/>
  <c r="L31" i="3"/>
  <c r="L13" i="3"/>
  <c r="L166" i="2"/>
  <c r="C12" i="6" l="1"/>
  <c r="K35" i="3" l="1"/>
  <c r="R44" i="1" l="1"/>
  <c r="R45" i="1"/>
  <c r="R43" i="1"/>
  <c r="L44" i="1" l="1"/>
  <c r="L45" i="1"/>
  <c r="L43" i="1"/>
  <c r="N44" i="1"/>
  <c r="N45" i="1"/>
  <c r="N43" i="1"/>
  <c r="D10" i="3" l="1"/>
  <c r="K31" i="3"/>
  <c r="AM60" i="2"/>
  <c r="AJ189" i="2" l="1"/>
  <c r="P189" i="2"/>
  <c r="L189" i="2"/>
  <c r="P170" i="2"/>
  <c r="H170" i="2"/>
  <c r="G198" i="2" l="1"/>
  <c r="K8" i="3" l="1"/>
  <c r="P44" i="1" l="1"/>
  <c r="P45" i="1"/>
  <c r="P43" i="1"/>
  <c r="F45" i="1" l="1"/>
  <c r="F44" i="1"/>
  <c r="F43" i="1"/>
  <c r="D45" i="1"/>
  <c r="D44" i="1"/>
  <c r="D43" i="1"/>
  <c r="H45" i="1"/>
  <c r="H44" i="1"/>
  <c r="H43" i="1"/>
  <c r="T45" i="1" l="1"/>
  <c r="T44" i="1"/>
  <c r="T43" i="1"/>
  <c r="K112" i="2" l="1"/>
  <c r="L201" i="2" l="1"/>
  <c r="L170" i="2"/>
  <c r="D170" i="2" l="1"/>
  <c r="O165" i="2" l="1"/>
  <c r="S165" i="2"/>
  <c r="W165" i="2"/>
  <c r="AA165" i="2"/>
  <c r="AE165" i="2"/>
  <c r="AI165" i="2"/>
  <c r="AM165" i="2"/>
  <c r="K165" i="2"/>
  <c r="G165" i="2"/>
  <c r="AA112" i="2" l="1"/>
  <c r="AI60" i="2"/>
  <c r="AE60" i="2"/>
  <c r="AA60" i="2"/>
  <c r="W60" i="2"/>
  <c r="S60" i="2"/>
  <c r="O60" i="2"/>
  <c r="K60" i="2"/>
  <c r="G60" i="2"/>
  <c r="AM6" i="2"/>
  <c r="AI6" i="2"/>
  <c r="AE6" i="2"/>
  <c r="W6" i="2"/>
  <c r="S6" i="2"/>
  <c r="O6" i="2"/>
  <c r="K6" i="2"/>
  <c r="G6" i="2"/>
  <c r="AA6" i="2"/>
  <c r="C25" i="3" l="1"/>
  <c r="J24" i="3"/>
  <c r="K24" i="3"/>
  <c r="I25" i="3"/>
  <c r="I24" i="3"/>
  <c r="H24" i="3"/>
  <c r="G24" i="3"/>
  <c r="F24" i="3"/>
  <c r="E24" i="3"/>
  <c r="D24" i="3"/>
  <c r="C24" i="3"/>
  <c r="K23" i="3"/>
  <c r="J23" i="3"/>
  <c r="I23" i="3"/>
  <c r="H23" i="3"/>
  <c r="G23" i="3"/>
  <c r="F23" i="3"/>
  <c r="E23" i="3"/>
  <c r="D23" i="3"/>
  <c r="C23" i="3"/>
  <c r="K22" i="3"/>
  <c r="J22" i="3"/>
  <c r="I22" i="3"/>
  <c r="H22" i="3"/>
  <c r="G22" i="3"/>
  <c r="F22" i="3"/>
  <c r="E22" i="3"/>
  <c r="D22" i="3"/>
  <c r="C22" i="3"/>
  <c r="K21" i="3"/>
  <c r="J21" i="3"/>
  <c r="I21" i="3"/>
  <c r="H21" i="3"/>
  <c r="G21" i="3"/>
  <c r="F21" i="3"/>
  <c r="E21" i="3"/>
  <c r="D21" i="3"/>
  <c r="C21" i="3"/>
  <c r="G112" i="2"/>
  <c r="M144" i="2"/>
  <c r="D147" i="2"/>
  <c r="C20" i="6" l="1"/>
  <c r="C22" i="6"/>
  <c r="C21" i="6"/>
  <c r="C23" i="6"/>
  <c r="L23" i="3"/>
  <c r="L21" i="3"/>
  <c r="L24" i="3"/>
  <c r="L22" i="3"/>
  <c r="AJ130" i="2"/>
  <c r="AB130" i="2"/>
  <c r="D16" i="2"/>
  <c r="L104" i="2" l="1"/>
  <c r="D114" i="2" l="1"/>
  <c r="AA12" i="1" l="1"/>
  <c r="T16" i="2" l="1"/>
  <c r="AK144" i="2" l="1"/>
  <c r="AG144" i="2"/>
  <c r="AC144" i="2"/>
  <c r="Y144" i="2"/>
  <c r="U144" i="2"/>
  <c r="Q144" i="2"/>
  <c r="I144" i="2"/>
  <c r="D146" i="2"/>
  <c r="D145" i="2"/>
  <c r="D144" i="2"/>
  <c r="E144" i="2"/>
  <c r="K36" i="3" l="1"/>
  <c r="K34" i="3"/>
  <c r="K33" i="3"/>
  <c r="K29" i="3"/>
  <c r="K28" i="3"/>
  <c r="K27" i="3"/>
  <c r="K25" i="3"/>
  <c r="K19" i="3"/>
  <c r="K18" i="3"/>
  <c r="K17" i="3"/>
  <c r="K16" i="3"/>
  <c r="K15" i="3"/>
  <c r="K13" i="3"/>
  <c r="K12" i="3"/>
  <c r="K11" i="3"/>
  <c r="K10" i="3"/>
  <c r="K9" i="3"/>
  <c r="J36" i="3"/>
  <c r="J35" i="3"/>
  <c r="J34" i="3"/>
  <c r="J33" i="3"/>
  <c r="J32" i="3"/>
  <c r="J31" i="3"/>
  <c r="J29" i="3"/>
  <c r="J28" i="3"/>
  <c r="J27" i="3"/>
  <c r="J25" i="3"/>
  <c r="J19" i="3"/>
  <c r="J18" i="3"/>
  <c r="J17" i="3"/>
  <c r="J16" i="3"/>
  <c r="J15" i="3"/>
  <c r="J13" i="3"/>
  <c r="J12" i="3"/>
  <c r="J11" i="3"/>
  <c r="J10" i="3"/>
  <c r="J9" i="3"/>
  <c r="J8" i="3"/>
  <c r="I36" i="3"/>
  <c r="I35" i="3"/>
  <c r="I34" i="3"/>
  <c r="I33" i="3"/>
  <c r="I32" i="3"/>
  <c r="I31" i="3"/>
  <c r="I29" i="3"/>
  <c r="I28" i="3"/>
  <c r="I27" i="3"/>
  <c r="I19" i="3"/>
  <c r="I18" i="3"/>
  <c r="I17" i="3"/>
  <c r="I16" i="3"/>
  <c r="I15" i="3"/>
  <c r="I13" i="3"/>
  <c r="I12" i="3"/>
  <c r="I11" i="3"/>
  <c r="I10" i="3"/>
  <c r="I9" i="3"/>
  <c r="I8" i="3"/>
  <c r="H36" i="3"/>
  <c r="H35" i="3"/>
  <c r="H34" i="3"/>
  <c r="H33" i="3"/>
  <c r="H32" i="3"/>
  <c r="H31" i="3"/>
  <c r="H29" i="3"/>
  <c r="H28" i="3"/>
  <c r="H27" i="3"/>
  <c r="H25" i="3"/>
  <c r="H19" i="3"/>
  <c r="H18" i="3"/>
  <c r="H17" i="3"/>
  <c r="H16" i="3"/>
  <c r="H15" i="3"/>
  <c r="H13" i="3"/>
  <c r="H12" i="3"/>
  <c r="H11" i="3"/>
  <c r="H10" i="3"/>
  <c r="H9" i="3"/>
  <c r="H8" i="3"/>
  <c r="G36" i="3"/>
  <c r="G35" i="3"/>
  <c r="G34" i="3"/>
  <c r="G33" i="3"/>
  <c r="G32" i="3"/>
  <c r="G31" i="3"/>
  <c r="G29" i="3"/>
  <c r="G28" i="3"/>
  <c r="G27" i="3"/>
  <c r="G25" i="3"/>
  <c r="G19" i="3"/>
  <c r="G18" i="3"/>
  <c r="G17" i="3"/>
  <c r="G16" i="3"/>
  <c r="G15" i="3"/>
  <c r="G13" i="3"/>
  <c r="G12" i="3"/>
  <c r="G11" i="3"/>
  <c r="G10" i="3"/>
  <c r="G9" i="3"/>
  <c r="G8" i="3"/>
  <c r="F36" i="3"/>
  <c r="F35" i="3"/>
  <c r="F34" i="3"/>
  <c r="F33" i="3"/>
  <c r="F32" i="3"/>
  <c r="F31" i="3"/>
  <c r="F29" i="3"/>
  <c r="F28" i="3"/>
  <c r="F27" i="3"/>
  <c r="F25" i="3"/>
  <c r="F19" i="3"/>
  <c r="F18" i="3"/>
  <c r="F17" i="3"/>
  <c r="F16" i="3"/>
  <c r="F15" i="3"/>
  <c r="F13" i="3"/>
  <c r="F12" i="3"/>
  <c r="F11" i="3"/>
  <c r="F10" i="3"/>
  <c r="F9" i="3"/>
  <c r="F8" i="3"/>
  <c r="E36" i="3"/>
  <c r="E35" i="3"/>
  <c r="E34" i="3"/>
  <c r="E33" i="3"/>
  <c r="E32" i="3"/>
  <c r="E31" i="3"/>
  <c r="E29" i="3"/>
  <c r="E28" i="3"/>
  <c r="E27" i="3"/>
  <c r="E25" i="3"/>
  <c r="E19" i="3"/>
  <c r="E18" i="3"/>
  <c r="E17" i="3"/>
  <c r="E16" i="3"/>
  <c r="E15" i="3"/>
  <c r="E13" i="3"/>
  <c r="E12" i="3"/>
  <c r="E11" i="3"/>
  <c r="E10" i="3"/>
  <c r="E9" i="3"/>
  <c r="E8" i="3"/>
  <c r="D36" i="3"/>
  <c r="D35" i="3"/>
  <c r="D34" i="3"/>
  <c r="D33" i="3"/>
  <c r="D32" i="3"/>
  <c r="D31" i="3"/>
  <c r="D29" i="3"/>
  <c r="D28" i="3"/>
  <c r="D27" i="3"/>
  <c r="D25" i="3"/>
  <c r="D19" i="3"/>
  <c r="D18" i="3"/>
  <c r="D17" i="3"/>
  <c r="D16" i="3"/>
  <c r="D15" i="3"/>
  <c r="D13" i="3"/>
  <c r="D12" i="3"/>
  <c r="D11" i="3"/>
  <c r="D9" i="3"/>
  <c r="D8" i="3"/>
  <c r="C24" i="6" l="1"/>
  <c r="L25" i="3"/>
  <c r="C36" i="3"/>
  <c r="C35" i="6" s="1"/>
  <c r="C35" i="3"/>
  <c r="C34" i="3"/>
  <c r="C33" i="3"/>
  <c r="C32" i="6" s="1"/>
  <c r="C32" i="3"/>
  <c r="C31" i="6" s="1"/>
  <c r="C31" i="3"/>
  <c r="C29" i="3"/>
  <c r="C28" i="6" s="1"/>
  <c r="C28" i="3"/>
  <c r="C27" i="6" s="1"/>
  <c r="C27" i="3"/>
  <c r="C26" i="6" s="1"/>
  <c r="C19" i="3"/>
  <c r="C18" i="6" s="1"/>
  <c r="C18" i="3"/>
  <c r="C17" i="6" s="1"/>
  <c r="C17" i="3"/>
  <c r="C16" i="6" s="1"/>
  <c r="C16" i="3"/>
  <c r="C15" i="6" s="1"/>
  <c r="C15" i="3"/>
  <c r="C14" i="6" s="1"/>
  <c r="C13" i="3"/>
  <c r="C12" i="3"/>
  <c r="C11" i="6" s="1"/>
  <c r="C11" i="3"/>
  <c r="C10" i="6" s="1"/>
  <c r="C10" i="3"/>
  <c r="C9" i="3"/>
  <c r="C8" i="6" s="1"/>
  <c r="C8" i="3"/>
  <c r="C7" i="6" s="1"/>
  <c r="H16" i="2"/>
  <c r="L32" i="3" l="1"/>
  <c r="C9" i="6"/>
  <c r="L10" i="3"/>
  <c r="C33" i="6"/>
  <c r="L34" i="3"/>
  <c r="L35" i="3"/>
  <c r="C34" i="6"/>
  <c r="L33" i="3"/>
  <c r="L15" i="3"/>
  <c r="L19" i="3"/>
  <c r="L11" i="3"/>
  <c r="L16" i="3"/>
  <c r="L27" i="3"/>
  <c r="L36" i="3"/>
  <c r="L8" i="3"/>
  <c r="L12" i="3"/>
  <c r="L17" i="3"/>
  <c r="L28" i="3"/>
  <c r="L9" i="3"/>
  <c r="L18" i="3"/>
  <c r="L29" i="3"/>
  <c r="H7" i="3"/>
  <c r="I7" i="3"/>
  <c r="J7" i="3"/>
  <c r="K7" i="3"/>
  <c r="G7" i="3" l="1"/>
  <c r="F7" i="3"/>
  <c r="D26" i="3"/>
  <c r="E26" i="3"/>
  <c r="F26" i="3"/>
  <c r="G26" i="3"/>
  <c r="H26" i="3"/>
  <c r="I26" i="3"/>
  <c r="J26" i="3"/>
  <c r="K26" i="3"/>
  <c r="C26" i="3"/>
  <c r="D30" i="3"/>
  <c r="E30" i="3"/>
  <c r="F30" i="3"/>
  <c r="G30" i="3"/>
  <c r="H30" i="3"/>
  <c r="I30" i="3"/>
  <c r="J30" i="3"/>
  <c r="K30" i="3"/>
  <c r="C30" i="3"/>
  <c r="D20" i="3"/>
  <c r="E20" i="3"/>
  <c r="F20" i="3"/>
  <c r="G20" i="3"/>
  <c r="H20" i="3"/>
  <c r="I20" i="3"/>
  <c r="J20" i="3"/>
  <c r="K20" i="3"/>
  <c r="C20" i="3"/>
  <c r="D14" i="3"/>
  <c r="E14" i="3"/>
  <c r="F14" i="3"/>
  <c r="G14" i="3"/>
  <c r="H14" i="3"/>
  <c r="I14" i="3"/>
  <c r="J14" i="3"/>
  <c r="K14" i="3"/>
  <c r="C14" i="3"/>
  <c r="D7" i="3"/>
  <c r="E7" i="3"/>
  <c r="AJ188" i="1"/>
  <c r="AF189" i="2"/>
  <c r="AB189" i="2"/>
  <c r="X189" i="2"/>
  <c r="T189" i="2"/>
  <c r="H189" i="2"/>
  <c r="E37" i="3" l="1"/>
  <c r="D37" i="3"/>
  <c r="K37" i="3"/>
  <c r="J37" i="3"/>
  <c r="I37" i="3"/>
  <c r="H37" i="3"/>
  <c r="G37" i="3"/>
  <c r="F37" i="3"/>
  <c r="AJ205" i="2"/>
  <c r="AJ201" i="2"/>
  <c r="AF205" i="2"/>
  <c r="AF201" i="2"/>
  <c r="AF200" i="2"/>
  <c r="AB205" i="2"/>
  <c r="AB201" i="2"/>
  <c r="AB200" i="2"/>
  <c r="X205" i="2"/>
  <c r="X201" i="2"/>
  <c r="X200" i="2"/>
  <c r="T205" i="2"/>
  <c r="T201" i="2"/>
  <c r="T200" i="2"/>
  <c r="P205" i="2"/>
  <c r="P201" i="2"/>
  <c r="P200" i="2"/>
  <c r="L205" i="2"/>
  <c r="L200" i="2"/>
  <c r="H205" i="2"/>
  <c r="H201" i="2"/>
  <c r="H200" i="2"/>
  <c r="AJ180" i="2"/>
  <c r="AF180" i="2"/>
  <c r="AB180" i="2"/>
  <c r="X180" i="2"/>
  <c r="T180" i="2"/>
  <c r="P180" i="2"/>
  <c r="L180" i="2"/>
  <c r="H180" i="2"/>
  <c r="AJ170" i="2"/>
  <c r="AF170" i="2"/>
  <c r="AB170" i="2"/>
  <c r="X170" i="2"/>
  <c r="T170" i="2"/>
  <c r="AJ166" i="2"/>
  <c r="AB166" i="2"/>
  <c r="T166" i="2"/>
  <c r="P166" i="2"/>
  <c r="H166" i="2"/>
  <c r="AJ162" i="2"/>
  <c r="AF162" i="2"/>
  <c r="AB162" i="2"/>
  <c r="X162" i="2"/>
  <c r="T162" i="2"/>
  <c r="P162" i="2"/>
  <c r="L162" i="2"/>
  <c r="H162" i="2"/>
  <c r="AJ159" i="2"/>
  <c r="AF159" i="2"/>
  <c r="AB159" i="2"/>
  <c r="X159" i="2"/>
  <c r="T159" i="2"/>
  <c r="P159" i="2"/>
  <c r="L159" i="2"/>
  <c r="H159" i="2"/>
  <c r="AJ156" i="2"/>
  <c r="AF156" i="2"/>
  <c r="AB156" i="2"/>
  <c r="X156" i="2"/>
  <c r="T156" i="2"/>
  <c r="P156" i="2"/>
  <c r="L156" i="2"/>
  <c r="H156" i="2"/>
  <c r="AJ147" i="2"/>
  <c r="AJ146" i="2"/>
  <c r="AJ145" i="2"/>
  <c r="AJ144" i="2"/>
  <c r="AF147" i="2"/>
  <c r="AF146" i="2"/>
  <c r="AF145" i="2"/>
  <c r="AF144" i="2"/>
  <c r="AB147" i="2"/>
  <c r="AB146" i="2"/>
  <c r="AB145" i="2"/>
  <c r="AB144" i="2"/>
  <c r="X147" i="2"/>
  <c r="X146" i="2"/>
  <c r="X145" i="2"/>
  <c r="X144" i="2"/>
  <c r="T147" i="2"/>
  <c r="T146" i="2"/>
  <c r="T145" i="2"/>
  <c r="T144" i="2"/>
  <c r="E9" i="5" l="1"/>
  <c r="D9" i="5" s="1"/>
  <c r="C9" i="5" s="1"/>
  <c r="E11" i="5"/>
  <c r="D11" i="5" s="1"/>
  <c r="C11" i="5" s="1"/>
  <c r="E13" i="5"/>
  <c r="D13" i="5" s="1"/>
  <c r="C13" i="5" s="1"/>
  <c r="E7" i="5"/>
  <c r="D7" i="5" s="1"/>
  <c r="C7" i="5" s="1"/>
  <c r="E10" i="5"/>
  <c r="D10" i="5" s="1"/>
  <c r="C10" i="5" s="1"/>
  <c r="E12" i="5"/>
  <c r="D12" i="5" s="1"/>
  <c r="C12" i="5" s="1"/>
  <c r="E14" i="5"/>
  <c r="D14" i="5" s="1"/>
  <c r="C14" i="5" s="1"/>
  <c r="E8" i="5"/>
  <c r="D8" i="5" s="1"/>
  <c r="C8" i="5" s="1"/>
  <c r="P147" i="2"/>
  <c r="P146" i="2"/>
  <c r="P145" i="2"/>
  <c r="P144" i="2"/>
  <c r="L147" i="2"/>
  <c r="L146" i="2"/>
  <c r="L145" i="2"/>
  <c r="L144" i="2"/>
  <c r="H147" i="2"/>
  <c r="H146" i="2"/>
  <c r="H145" i="2"/>
  <c r="H144" i="2"/>
  <c r="AJ139" i="2"/>
  <c r="AF139" i="2"/>
  <c r="AB139" i="2"/>
  <c r="X139" i="2"/>
  <c r="T139" i="2"/>
  <c r="P139" i="2"/>
  <c r="L139" i="2"/>
  <c r="H139" i="2"/>
  <c r="AJ125" i="2"/>
  <c r="AF125" i="2"/>
  <c r="AB125" i="2"/>
  <c r="X125" i="2"/>
  <c r="T125" i="2"/>
  <c r="P125" i="2"/>
  <c r="L125" i="2"/>
  <c r="H125" i="2"/>
  <c r="AJ114" i="2"/>
  <c r="AF114" i="2"/>
  <c r="AB114" i="2"/>
  <c r="X114" i="2"/>
  <c r="T114" i="2"/>
  <c r="P114" i="2"/>
  <c r="L114" i="2"/>
  <c r="H114" i="2"/>
  <c r="AF130" i="2"/>
  <c r="X130" i="2"/>
  <c r="T130" i="2"/>
  <c r="P130" i="2"/>
  <c r="L130" i="2"/>
  <c r="H130" i="2"/>
  <c r="D130" i="2"/>
  <c r="AJ105" i="2"/>
  <c r="AJ104" i="2"/>
  <c r="AJ103" i="2"/>
  <c r="AJ102" i="2"/>
  <c r="AJ101" i="2"/>
  <c r="AF105" i="2"/>
  <c r="AF104" i="2"/>
  <c r="AF103" i="2"/>
  <c r="AF102" i="2"/>
  <c r="AF101" i="2"/>
  <c r="AB105" i="2"/>
  <c r="AB104" i="2"/>
  <c r="AB103" i="2"/>
  <c r="AB102" i="2"/>
  <c r="AB101" i="2"/>
  <c r="X105" i="2"/>
  <c r="X104" i="2"/>
  <c r="X103" i="2"/>
  <c r="X102" i="2"/>
  <c r="X101" i="2"/>
  <c r="T105" i="2"/>
  <c r="T104" i="2"/>
  <c r="T103" i="2"/>
  <c r="T102" i="2"/>
  <c r="T101" i="2"/>
  <c r="P105" i="2"/>
  <c r="P104" i="2"/>
  <c r="P103" i="2"/>
  <c r="P102" i="2"/>
  <c r="P101" i="2"/>
  <c r="L105" i="2"/>
  <c r="L103" i="2"/>
  <c r="L102" i="2"/>
  <c r="L101" i="2"/>
  <c r="H105" i="2"/>
  <c r="H104" i="2"/>
  <c r="H103" i="2"/>
  <c r="H102" i="2"/>
  <c r="H101" i="2"/>
  <c r="AJ90" i="2"/>
  <c r="AF90" i="2"/>
  <c r="AB90" i="2"/>
  <c r="X90" i="2"/>
  <c r="T90" i="2"/>
  <c r="P90" i="2"/>
  <c r="L90" i="2"/>
  <c r="H90" i="2"/>
  <c r="AJ82" i="2"/>
  <c r="AB82" i="2"/>
  <c r="X82" i="2"/>
  <c r="T82" i="2"/>
  <c r="P82" i="2"/>
  <c r="L82" i="2"/>
  <c r="H82" i="2"/>
  <c r="AJ73" i="2"/>
  <c r="AF73" i="2"/>
  <c r="AB73" i="2"/>
  <c r="X73" i="2"/>
  <c r="T73" i="2"/>
  <c r="P73" i="2"/>
  <c r="L73" i="2"/>
  <c r="H73" i="2"/>
  <c r="AJ62" i="2"/>
  <c r="AF62" i="2"/>
  <c r="AB62" i="2"/>
  <c r="X62" i="2"/>
  <c r="T62" i="2"/>
  <c r="P62" i="2"/>
  <c r="L62" i="2"/>
  <c r="H62" i="2"/>
  <c r="AJ52" i="2"/>
  <c r="AF52" i="2"/>
  <c r="AB52" i="2"/>
  <c r="X52" i="2"/>
  <c r="T52" i="2"/>
  <c r="P52" i="2"/>
  <c r="L52" i="2"/>
  <c r="H52" i="2"/>
  <c r="AJ46" i="2"/>
  <c r="AF46" i="2"/>
  <c r="AB46" i="2"/>
  <c r="X46" i="2"/>
  <c r="T46" i="2"/>
  <c r="P46" i="2"/>
  <c r="L46" i="2"/>
  <c r="H46" i="2"/>
  <c r="AJ37" i="2"/>
  <c r="AF37" i="2"/>
  <c r="AB37" i="2"/>
  <c r="X37" i="2"/>
  <c r="T37" i="2"/>
  <c r="P37" i="2"/>
  <c r="L37" i="2"/>
  <c r="H37" i="2"/>
  <c r="AJ27" i="2"/>
  <c r="AF27" i="2"/>
  <c r="AB27" i="2"/>
  <c r="X27" i="2"/>
  <c r="T27" i="2"/>
  <c r="P27" i="2"/>
  <c r="L27" i="2"/>
  <c r="H27" i="2"/>
  <c r="AJ16" i="2"/>
  <c r="AF16" i="2"/>
  <c r="AB16" i="2"/>
  <c r="X16" i="2"/>
  <c r="P16" i="2"/>
  <c r="L16" i="2"/>
  <c r="AJ7" i="2"/>
  <c r="AF7" i="2"/>
  <c r="AB7" i="2"/>
  <c r="X7" i="2"/>
  <c r="T7" i="2"/>
  <c r="P7" i="2"/>
  <c r="L7" i="2"/>
  <c r="AM155" i="2"/>
  <c r="AM112" i="2"/>
  <c r="AI155" i="2"/>
  <c r="AI112" i="2"/>
  <c r="AE155" i="2"/>
  <c r="AE112" i="2"/>
  <c r="AA155" i="2"/>
  <c r="W155" i="2"/>
  <c r="W112" i="2"/>
  <c r="S155" i="2"/>
  <c r="S112" i="2"/>
  <c r="O155" i="2"/>
  <c r="O112" i="2"/>
  <c r="H7" i="2"/>
  <c r="K155" i="2"/>
  <c r="K208" i="2" s="1"/>
  <c r="AA208" i="2" l="1"/>
  <c r="O208" i="2"/>
  <c r="AE208" i="2"/>
  <c r="AM208" i="2"/>
  <c r="W208" i="2"/>
  <c r="S208" i="2"/>
  <c r="AI208" i="2"/>
  <c r="D52" i="2"/>
  <c r="D46" i="2"/>
  <c r="D205" i="2"/>
  <c r="D201" i="2"/>
  <c r="D200" i="2"/>
  <c r="D189" i="2"/>
  <c r="D180" i="2"/>
  <c r="D166" i="2"/>
  <c r="G155" i="2"/>
  <c r="D162" i="2"/>
  <c r="D159" i="2"/>
  <c r="D156" i="2"/>
  <c r="D105" i="2"/>
  <c r="D104" i="2"/>
  <c r="D103" i="2"/>
  <c r="D102" i="2"/>
  <c r="D101" i="2"/>
  <c r="D27" i="2"/>
  <c r="D73" i="2"/>
  <c r="D82" i="2"/>
  <c r="D139" i="2"/>
  <c r="D125" i="2" l="1"/>
  <c r="D90" i="2" l="1"/>
  <c r="D62" i="2"/>
  <c r="D37" i="2"/>
  <c r="C7" i="3"/>
  <c r="C37" i="3" s="1"/>
  <c r="D7" i="2"/>
  <c r="E6" i="5" l="1"/>
  <c r="D6" i="5" s="1"/>
  <c r="D16" i="5" s="1"/>
  <c r="G208" i="2"/>
  <c r="C6" i="5" l="1"/>
  <c r="C16" i="5" s="1"/>
</calcChain>
</file>

<file path=xl/sharedStrings.xml><?xml version="1.0" encoding="utf-8"?>
<sst xmlns="http://schemas.openxmlformats.org/spreadsheetml/2006/main" count="1733" uniqueCount="495">
  <si>
    <t xml:space="preserve">Перечень исходных данных </t>
  </si>
  <si>
    <t xml:space="preserve">для проведения балльной оценки качества финансового менеджмента </t>
  </si>
  <si>
    <t>главных распорядителей бюджетных средств</t>
  </si>
  <si>
    <t>№ п/п</t>
  </si>
  <si>
    <t>Наименование исходных данных</t>
  </si>
  <si>
    <t>Единица измерения</t>
  </si>
  <si>
    <t>Значение исходных данных, поступивших от ГРБС</t>
  </si>
  <si>
    <t>дней</t>
  </si>
  <si>
    <t xml:space="preserve">Объем бюджетных ассигнований ГРБС на очередной финансовый год, запланированных на реализацию муниципальных программ </t>
  </si>
  <si>
    <t>тыс. руб.</t>
  </si>
  <si>
    <t>Общая сумма бюджетных ассигнований, предусмотренных ГРБС на очередной финансовый год, утвержденная решением о бюджете (без учета субвенций, субсидий и иных межбюджетных трансфертов, а также средств  от приносящей доход деятельности)</t>
  </si>
  <si>
    <t xml:space="preserve">Объем бюджетных ассигнований ГРБС на предоставление муниципальных услуг (работ) физическим и юридическим лицам, оказываемых ГРБС (и подведомственными учреждениями) в соответствии с муниципальными заданиями на очередной финансовый год </t>
  </si>
  <si>
    <t>Общая сумма бюджетных ассигнований, предусмотренных ГРБС на очередной финансовый год, по состоянию на конец года</t>
  </si>
  <si>
    <t>Количество расходных обязательств ГРБС на очередной финансовый год, для которых не указаны нормативные правовые акты органов местного самоуправления, являющиеся основанием для возникновения расходного обязательства</t>
  </si>
  <si>
    <t>шт.</t>
  </si>
  <si>
    <t xml:space="preserve">Общее количество расходных обязательств ГРБС, подлежащих исполнению в очередном финансовом году </t>
  </si>
  <si>
    <t>Своевременное и полное  представление документов и материалов, необходимых для составления проекта бюджета города, в соответствии с порядком, установленным финансовым управлением</t>
  </si>
  <si>
    <t>да/нет</t>
  </si>
  <si>
    <t xml:space="preserve">Количество уведомлений ГРБС о внесении изменений, предусматривающих перемещение бюджетных ассигнований между подведомственными ему учреждениями (без учета субвенций, субсидий и иных межбюджетных трансфертов) в расчете на 1 учреждение </t>
  </si>
  <si>
    <t xml:space="preserve">Кассовое исполнение расходов ГРБС за счет средств бюджета города (без учета субвенций, субсидий и иных межбюджетных трансфертов) в отчетном периоде </t>
  </si>
  <si>
    <t xml:space="preserve">Плановые расходы ГРБС за счет средств бюджета города (без учета субвенций, субсидий и иных межбюджетных трансфертов) в соответствии с кассовым планом по расходам за отчетный период </t>
  </si>
  <si>
    <t>Кассовые расходы без учета расходов за счет субвенций, субсидий и иных межбюджетных трансфертов, произведенных ГРБС (и подведомственными ему учреждений) в 4 квартале отчетного года</t>
  </si>
  <si>
    <t>Кассовое исполнение расходов ГРБС за счет средств бюджета города (без учета субвенций, субсидий и иных межбюджетных трансфертов) в отчетном периоде</t>
  </si>
  <si>
    <t>Дата доведения ГРБС лимитов бюджетных обязательств до подведомственных ему учреждений</t>
  </si>
  <si>
    <t>дата</t>
  </si>
  <si>
    <t>Доля неисполненных на конец отчетного финансового года  бюджетных ассигнований:</t>
  </si>
  <si>
    <t>Объем бюджетных ассигнований ГРБС в отчетном финансовом году согласно сводной бюджетной росписи бюджета с учетом  внесенных в нее изменений;</t>
  </si>
  <si>
    <t xml:space="preserve">Кассовое исполнение  расходов ГРБС в отчетном финансовом году </t>
  </si>
  <si>
    <t>Наличие правового акта ГРБС, содержащего:</t>
  </si>
  <si>
    <t>содержит/ не содержит</t>
  </si>
  <si>
    <t>Объем кредиторской задолженности ГРБС (и подведомственных ему учреждений) по расчетам с поставщиками и подрядчиками по состоянию на 1 января года, следующего за отчетным (без учета субвенций, субсидий и иных межбюджетных трансфертов)</t>
  </si>
  <si>
    <t xml:space="preserve">Объем нереальной к взысканию дебиторской задолженности ГРБС (и подведомственных ему участников бюджетного процесса) по расчетам с дебиторами за отчетный год </t>
  </si>
  <si>
    <t xml:space="preserve">Объем дебиторской задолженности ГРБС (и подведомственных ему учреждений) на начало отчетного года </t>
  </si>
  <si>
    <t>Объем дебиторской задолженности ГРБС (и подведомственных ему учреждений) на 1 января года, следующего за отчетным периодом</t>
  </si>
  <si>
    <t xml:space="preserve">Объем просроченной кредиторской задолженности ГРБС (и подведомственных учреждений) по расчетам с кредиторами по состоянию на 1 января года, следующего за отчетным периодом </t>
  </si>
  <si>
    <t xml:space="preserve">Объем кредиторской задолженности ГРБС (и подведомственных ему учреждений) на начало квартала </t>
  </si>
  <si>
    <t>тыс.руб.</t>
  </si>
  <si>
    <t xml:space="preserve">Объем кредиторской задолженности ГРБС (и подведомственных ему учреждений) на конец квартала </t>
  </si>
  <si>
    <t>Соблюдение сроков представления ГРБС годовой бюджетной отчетности</t>
  </si>
  <si>
    <t xml:space="preserve">Соблюдение ГРБС требований по составу годовой бюджетной отчетности </t>
  </si>
  <si>
    <t xml:space="preserve">Выполнение ГРБС контрольных соотношений между показателями форм бюджетной отчетности </t>
  </si>
  <si>
    <t>Отчет проведения ГРБС мониторинга результатов деятельности подведомственных ему учреждений и составление рейтинга результатов деятельности подведомственных учреждений</t>
  </si>
  <si>
    <t>Количество ведомственных контрольных мероприятий, в ходе которых выявлены финансовые нарушения в отчетном периоде</t>
  </si>
  <si>
    <t>Количество ведомственных контрольных мероприятий, проведенных в отчетном периоде</t>
  </si>
  <si>
    <t>Бюджетные правонарушения (за исключением ненадлежащего ведения бюджетного учета, составления и представления бюджетной отчетности), выявленные в ходе внешнего контроля, осуществляемого органами местного самоуправления, исполнения ГРБС (и подведомственными учреждениями расходов бюджета города в отчетном финансовом году</t>
  </si>
  <si>
    <t>Кассовое исполнение расходов ГРБС за счет средств бюджета города в отчетном периоде</t>
  </si>
  <si>
    <t xml:space="preserve">Количество ведомственных контрольных мероприятий, в ходе которых выявлены случаи недостач, хищений денежных средств и материальных ценностей за отчетный период </t>
  </si>
  <si>
    <t>Наличие правового акта ГРБС, обеспечивающего:</t>
  </si>
  <si>
    <t xml:space="preserve">Проведение инвентаризации </t>
  </si>
  <si>
    <r>
      <t>Р</t>
    </r>
    <r>
      <rPr>
        <vertAlign val="subscript"/>
        <sz val="12"/>
        <color theme="1"/>
        <rFont val="Times New Roman"/>
        <family val="1"/>
        <charset val="204"/>
      </rPr>
      <t>1</t>
    </r>
  </si>
  <si>
    <r>
      <t xml:space="preserve">Количество дней отклонения даты представления планового РРО ГРБС на очередной финансовый год в электронном виде в финансовое управление от даты представления планового РРО, установленной </t>
    </r>
    <r>
      <rPr>
        <sz val="12"/>
        <color rgb="FF000000"/>
        <rFont val="Times New Roman"/>
        <family val="1"/>
        <charset val="204"/>
      </rPr>
      <t>приказом финансового управления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</si>
  <si>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2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</si>
  <si>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</si>
  <si>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4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</si>
  <si>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5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</si>
  <si>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6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</si>
  <si>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7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</si>
  <si>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8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</si>
  <si>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9</t>
    </r>
    <r>
      <rPr>
        <sz val="12"/>
        <color theme="1"/>
        <rFont val="Times New Roman"/>
        <family val="1"/>
        <charset val="204"/>
      </rPr>
      <t xml:space="preserve"> 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</si>
  <si>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10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</si>
  <si>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11</t>
    </r>
  </si>
  <si>
    <r>
      <t>-</t>
    </r>
    <r>
      <rPr>
        <sz val="12"/>
        <color theme="1"/>
        <rFont val="Times New Roman"/>
        <family val="1"/>
        <charset val="204"/>
      </rPr>
      <t>     процедуры составления, ведения и утверждения бюджетных смет подведомственных учреждений;</t>
    </r>
  </si>
  <si>
    <r>
      <t>-</t>
    </r>
    <r>
      <rPr>
        <sz val="12"/>
        <color theme="1"/>
        <rFont val="Times New Roman"/>
        <family val="1"/>
        <charset val="204"/>
      </rPr>
      <t xml:space="preserve">     процедуры составления и представления расчетов (обоснований) к бюджетным сметам подведомственных учреждений; </t>
    </r>
  </si>
  <si>
    <r>
      <t>-</t>
    </r>
    <r>
      <rPr>
        <sz val="12"/>
        <color theme="1"/>
        <rFont val="Times New Roman"/>
        <family val="1"/>
        <charset val="204"/>
      </rPr>
      <t>     порядок ведения бюджетных смет;</t>
    </r>
  </si>
  <si>
    <r>
      <t>-</t>
    </r>
    <r>
      <rPr>
        <sz val="12"/>
        <color theme="1"/>
        <rFont val="Times New Roman"/>
        <family val="1"/>
        <charset val="204"/>
      </rPr>
      <t>     процедуры составления и представления проектов бюджетных смет на этапе формирования бюджетных проектировок (бюджета);</t>
    </r>
  </si>
  <si>
    <r>
      <t>-</t>
    </r>
    <r>
      <rPr>
        <sz val="12"/>
        <color theme="1"/>
        <rFont val="Times New Roman"/>
        <family val="1"/>
        <charset val="204"/>
      </rPr>
      <t xml:space="preserve">     положения, соответствующие другим положениям Общих требований к порядку составления, ведения и утверждения бюджетной сметы учреждений, утвержденных приказом Министерства финансов Российской Федерации                    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</si>
  <si>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12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</si>
  <si>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13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</si>
  <si>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14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</si>
  <si>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15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</si>
  <si>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16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</si>
  <si>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17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</si>
  <si>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18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</si>
  <si>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19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</si>
  <si>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20</t>
    </r>
    <r>
      <rPr>
        <sz val="12"/>
        <color theme="1"/>
        <rFont val="Times New Roman"/>
        <family val="1"/>
        <charset val="204"/>
      </rPr>
      <t xml:space="preserve"> 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</si>
  <si>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21</t>
    </r>
    <r>
      <rPr>
        <sz val="12"/>
        <color theme="1"/>
        <rFont val="Times New Roman"/>
        <family val="1"/>
        <charset val="204"/>
      </rPr>
      <t xml:space="preserve"> 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</si>
  <si>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22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</si>
  <si>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23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</si>
  <si>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24</t>
    </r>
  </si>
  <si>
    <r>
      <t>-</t>
    </r>
    <r>
      <rPr>
        <sz val="12"/>
        <color theme="1"/>
        <rFont val="Times New Roman"/>
        <family val="1"/>
        <charset val="204"/>
      </rPr>
      <t>     создание подразделения внутреннего финансового контроля;</t>
    </r>
  </si>
  <si>
    <r>
      <t>-</t>
    </r>
    <r>
      <rPr>
        <sz val="12"/>
        <color theme="1"/>
        <rFont val="Times New Roman"/>
        <family val="1"/>
        <charset val="204"/>
      </rPr>
      <t xml:space="preserve">     наличие процедур и порядка осуществления внутреннего финансового контроля 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</si>
  <si>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25</t>
    </r>
  </si>
  <si>
    <t>наличие/отсутствие</t>
  </si>
  <si>
    <t>Совет</t>
  </si>
  <si>
    <t>Администрация</t>
  </si>
  <si>
    <t>Финансовое управление</t>
  </si>
  <si>
    <t>КИО</t>
  </si>
  <si>
    <t>КСП</t>
  </si>
  <si>
    <t>УЖКХ</t>
  </si>
  <si>
    <t>Физкультура и спорт</t>
  </si>
  <si>
    <t>КОДМ</t>
  </si>
  <si>
    <t>Культура</t>
  </si>
  <si>
    <t>Наименование направления/показателя</t>
  </si>
  <si>
    <t>Расчет показателя (Р)</t>
  </si>
  <si>
    <t>Оценка механизмов планирования расходов бюджета</t>
  </si>
  <si>
    <t>День</t>
  </si>
  <si>
    <t xml:space="preserve">Доля бюджетных    </t>
  </si>
  <si>
    <t xml:space="preserve">ассигнований, представленных в программном виде </t>
  </si>
  <si>
    <t>%</t>
  </si>
  <si>
    <t xml:space="preserve">ассигнований на      </t>
  </si>
  <si>
    <t xml:space="preserve">предоставление муниципальных услуг (работ) физическим и юридическим лицам, оказываемых в соответствии с муниципальными заданиями </t>
  </si>
  <si>
    <t xml:space="preserve">Полнота общей информации о расходных           </t>
  </si>
  <si>
    <t>обязательствах</t>
  </si>
  <si>
    <t>Полнота  и своевременность представления документов и материалов для составления проекта бюджета города на очередной финансовый год</t>
  </si>
  <si>
    <t>баллы</t>
  </si>
  <si>
    <t>Уровень исполнения расходов ГРБС за счет средств местного бюджета (без учета субвенций, субсидий и иных межбюджетных трансфертов)</t>
  </si>
  <si>
    <t>Равномерность расходов</t>
  </si>
  <si>
    <t xml:space="preserve"> Своевременное доведение ГРБС лимитов бюджетных обязательств до подведомственных ему учреждений</t>
  </si>
  <si>
    <t xml:space="preserve">Доля неисполненных на конец финансового года бюджетных ассигнований </t>
  </si>
  <si>
    <t>b- объем бюджетных ассигнований ГРБС в отчетном финансовом году согласно сводной бюджетной росписи бюджета с учетом внесенных в нее изменений;</t>
  </si>
  <si>
    <t>Е – кассовое исполнение расходов ГРБС в отчетном финансовом году</t>
  </si>
  <si>
    <t xml:space="preserve">Качество Порядка  </t>
  </si>
  <si>
    <t>составления, утверждения и ведения бюджетных смет подведомственных ГРБС учреждений</t>
  </si>
  <si>
    <t>Оценка управления обязательствами в процессе исполнения бюджета</t>
  </si>
  <si>
    <t xml:space="preserve">Эффективность управления кредиторской задолженностью по расчетам с поставщиками и подрядчиками </t>
  </si>
  <si>
    <t>K - объем кредиторской задолженности ГРБС (и подведомственных ему учреждений) по расчетам с поставщиками и подрядчиками по состоянию на 1 января года, следующего за отчетным (без учета субвенций, субсидий и иных межбюджетных трансфертов);</t>
  </si>
  <si>
    <t>Изменение дебиторской задолженности ГРБС (и подведомственных ему учреждений) в отчетном периоде по сравнению с началом года</t>
  </si>
  <si>
    <t xml:space="preserve">Наличие у ГРБС (и подведомственных ему участников бюджетного процесса) просроченной         </t>
  </si>
  <si>
    <t xml:space="preserve">кредиторской задолженности </t>
  </si>
  <si>
    <t>Ежеквартальное изменение кредиторской задолженности ГРБС (и подведомственных ему учреждений) в течение отчетного периода</t>
  </si>
  <si>
    <t>n - порядковый номер месяца в отчетном году;</t>
  </si>
  <si>
    <t>S - общая сумма бюджетных ассигнований, предусмотренных ГРБС на отчетный финансовый год в соответствии с решением о местном бюджете по состоянию на конец года (без учета субвенций, субсидий и иных межбюджетных трансфертов)</t>
  </si>
  <si>
    <t>Оценка состояния учета и отчетности</t>
  </si>
  <si>
    <t>Соблюдение ГРБС требований по составу годовой бюджетной отчетности</t>
  </si>
  <si>
    <t>Выполнение ГРБС контрольных соотношений между показателями форм бюджетной отчетности</t>
  </si>
  <si>
    <t>Оценка организации контроля</t>
  </si>
  <si>
    <t>Нарушения, выявленные в ходе проведения ведомственных контрольных мероприятий в отчетном финансовом году</t>
  </si>
  <si>
    <t>Доля бюджетных правонарушений (за исключением ненадлежащего ведения бюджетного учета, составления и представления бюджетной отчетности)</t>
  </si>
  <si>
    <t>Наличие недостач и хищений денежных средств и материальных ценностей, выявленных в ходе ведомственных контрольных мероприятий</t>
  </si>
  <si>
    <t>Качество правового акта ГРБС об организации ведомственного финансового контроля</t>
  </si>
  <si>
    <t>Максимальная суммарная оценка качества финансового менеджмента ГРБС</t>
  </si>
  <si>
    <t>Максимальная суммарная оценка по направлению/оценка по показателю</t>
  </si>
  <si>
    <t xml:space="preserve"> I.       </t>
  </si>
  <si>
    <t>1.1.    </t>
  </si>
  <si>
    <t>1.2.    </t>
  </si>
  <si>
    <r>
      <t>Р</t>
    </r>
    <r>
      <rPr>
        <vertAlign val="sub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=  S</t>
    </r>
    <r>
      <rPr>
        <vertAlign val="subscript"/>
        <sz val="12"/>
        <color theme="1"/>
        <rFont val="Times New Roman"/>
        <family val="1"/>
        <charset val="204"/>
      </rPr>
      <t>мп</t>
    </r>
    <r>
      <rPr>
        <sz val="12"/>
        <color theme="1"/>
        <rFont val="Times New Roman"/>
        <family val="1"/>
        <charset val="204"/>
      </rPr>
      <t xml:space="preserve"> / S × 100,</t>
    </r>
  </si>
  <si>
    <t>1.3.    </t>
  </si>
  <si>
    <r>
      <t>Р</t>
    </r>
    <r>
      <rPr>
        <vertAlign val="sub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= S</t>
    </r>
    <r>
      <rPr>
        <vertAlign val="subscript"/>
        <sz val="12"/>
        <color theme="1"/>
        <rFont val="Times New Roman"/>
        <family val="1"/>
        <charset val="204"/>
      </rPr>
      <t>му</t>
    </r>
    <r>
      <rPr>
        <sz val="12"/>
        <color theme="1"/>
        <rFont val="Times New Roman"/>
        <family val="1"/>
        <charset val="204"/>
      </rPr>
      <t xml:space="preserve"> / S × 100,                       </t>
    </r>
  </si>
  <si>
    <t>1.4.    </t>
  </si>
  <si>
    <r>
      <t>Р</t>
    </r>
    <r>
      <rPr>
        <vertAlign val="subscript"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 xml:space="preserve"> = N</t>
    </r>
    <r>
      <rPr>
        <vertAlign val="subscript"/>
        <sz val="12"/>
        <color theme="1"/>
        <rFont val="Times New Roman"/>
        <family val="1"/>
        <charset val="204"/>
      </rPr>
      <t>o</t>
    </r>
    <r>
      <rPr>
        <sz val="12"/>
        <color theme="1"/>
        <rFont val="Times New Roman"/>
        <family val="1"/>
        <charset val="204"/>
      </rPr>
      <t xml:space="preserve"> / N × 100,</t>
    </r>
  </si>
  <si>
    <t>1.5.    </t>
  </si>
  <si>
    <r>
      <t>Р</t>
    </r>
    <r>
      <rPr>
        <vertAlign val="subscript"/>
        <sz val="12"/>
        <color theme="1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 xml:space="preserve">=0, в случае, если ГРБС представлены материалы и документы, необходимые для составления проекта бюджета города, несвоевременного и не в полном объеме 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</si>
  <si>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 xml:space="preserve"> =1, в случае своевременного и полного представления  документов и материалов, необходимых для составления проекта бюджета города в соответствии с требованиями </t>
    </r>
  </si>
  <si>
    <t>1.6.    </t>
  </si>
  <si>
    <t>II.       </t>
  </si>
  <si>
    <t xml:space="preserve">Оценка результатов исполнения бюджета в части расходов (бюджетный, экономисты) </t>
  </si>
  <si>
    <t>2.1.    </t>
  </si>
  <si>
    <r>
      <t>Р</t>
    </r>
    <r>
      <rPr>
        <vertAlign val="subscript"/>
        <sz val="12"/>
        <color theme="1"/>
        <rFont val="Times New Roman"/>
        <family val="1"/>
        <charset val="204"/>
      </rPr>
      <t>7</t>
    </r>
    <r>
      <rPr>
        <sz val="12"/>
        <color theme="1"/>
        <rFont val="Times New Roman"/>
        <family val="1"/>
        <charset val="204"/>
      </rPr>
      <t xml:space="preserve"> = Р</t>
    </r>
    <r>
      <rPr>
        <vertAlign val="subscript"/>
        <sz val="12"/>
        <color theme="1"/>
        <rFont val="Times New Roman"/>
        <family val="1"/>
        <charset val="204"/>
      </rPr>
      <t>кис</t>
    </r>
    <r>
      <rPr>
        <sz val="12"/>
        <color theme="1"/>
        <rFont val="Times New Roman"/>
        <family val="1"/>
        <charset val="204"/>
      </rPr>
      <t>/Р</t>
    </r>
    <r>
      <rPr>
        <vertAlign val="subscript"/>
        <sz val="12"/>
        <color theme="1"/>
        <rFont val="Times New Roman"/>
        <family val="1"/>
        <charset val="204"/>
      </rPr>
      <t>кпр</t>
    </r>
    <r>
      <rPr>
        <sz val="12"/>
        <color theme="1"/>
        <rFont val="Times New Roman"/>
        <family val="1"/>
        <charset val="204"/>
      </rPr>
      <t xml:space="preserve"> × 100,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</si>
  <si>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кис</t>
    </r>
    <r>
      <rPr>
        <sz val="12"/>
        <color theme="1"/>
        <rFont val="Times New Roman"/>
        <family val="1"/>
        <charset val="204"/>
      </rPr>
      <t xml:space="preserve"> - кассовое исполнение расходов ГРБС за счет средств бюджета города (без учета субвенций, субсидий и иных межбюджетных трансфертов из бюджета города) в отчетном периоде;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</si>
  <si>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кпр</t>
    </r>
    <r>
      <rPr>
        <sz val="12"/>
        <color theme="1"/>
        <rFont val="Times New Roman"/>
        <family val="1"/>
        <charset val="204"/>
      </rPr>
      <t xml:space="preserve"> - плановые расходы ГРБС за счет средств бюджета города (без учета субвенций, субсидий и иных межбюджетных трансфертов) в соответствии с кассовым планом по расходам за отчетный период</t>
    </r>
  </si>
  <si>
    <t>2.2.    </t>
  </si>
  <si>
    <r>
      <t>Р</t>
    </r>
    <r>
      <rPr>
        <vertAlign val="subscript"/>
        <sz val="12"/>
        <color theme="1"/>
        <rFont val="Times New Roman"/>
        <family val="1"/>
        <charset val="204"/>
      </rPr>
      <t>кис</t>
    </r>
    <r>
      <rPr>
        <sz val="12"/>
        <color theme="1"/>
        <rFont val="Times New Roman"/>
        <family val="1"/>
        <charset val="204"/>
      </rPr>
      <t xml:space="preserve"> (4 кв.) - кассовые расходы без учета расходов за счет субвенций, субсидий и иных межбюджетных трансфертов, произведенных ГРБС (и подведомственными учреждениями) в 4 квартале отчетного года; 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</si>
  <si>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кис</t>
    </r>
    <r>
      <rPr>
        <sz val="12"/>
        <color theme="1"/>
        <rFont val="Times New Roman"/>
        <family val="1"/>
        <charset val="204"/>
      </rPr>
      <t xml:space="preserve"> - кассовое исполнение расходов ГРБС за счет средств бюджета города (без учета субвенций, субсидий и иных межбюджетных трансфертов) в отчетном периоде</t>
    </r>
  </si>
  <si>
    <t>2.3.    </t>
  </si>
  <si>
    <t>2.4.    </t>
  </si>
  <si>
    <r>
      <t>Р</t>
    </r>
    <r>
      <rPr>
        <vertAlign val="subscript"/>
        <sz val="12"/>
        <color theme="1"/>
        <rFont val="Times New Roman"/>
        <family val="1"/>
        <charset val="204"/>
      </rPr>
      <t xml:space="preserve">10 </t>
    </r>
    <r>
      <rPr>
        <sz val="12"/>
        <color theme="1"/>
        <rFont val="Times New Roman"/>
        <family val="1"/>
        <charset val="204"/>
      </rPr>
      <t>=100×(b – E)/b,</t>
    </r>
  </si>
  <si>
    <t>2.5.    </t>
  </si>
  <si>
    <t>2)    процедуры составления и представления расчетов (обоснований) к бюджетным сметам подведомственных учреждений;</t>
  </si>
  <si>
    <t>3)    порядок ведения бюджетных смет;</t>
  </si>
  <si>
    <t>4)    процедуры составления и представления проектов бюджетных смет на этапе формирования бюджетных проектировок (бюджета);</t>
  </si>
  <si>
    <t>5)    положения, соответствующие другим положениям Общих требований к порядку составления, ведения и утверждения бюджетной сметы</t>
  </si>
  <si>
    <t>III.       </t>
  </si>
  <si>
    <t>3.1.    </t>
  </si>
  <si>
    <r>
      <t>Р</t>
    </r>
    <r>
      <rPr>
        <vertAlign val="subscript"/>
        <sz val="12"/>
        <color theme="1"/>
        <rFont val="Times New Roman"/>
        <family val="1"/>
        <charset val="204"/>
      </rPr>
      <t>12</t>
    </r>
    <r>
      <rPr>
        <sz val="12"/>
        <color theme="1"/>
        <rFont val="Times New Roman"/>
        <family val="1"/>
        <charset val="204"/>
      </rPr>
      <t xml:space="preserve"> = K / Р</t>
    </r>
    <r>
      <rPr>
        <vertAlign val="subscript"/>
        <sz val="12"/>
        <color theme="1"/>
        <rFont val="Times New Roman"/>
        <family val="1"/>
        <charset val="204"/>
      </rPr>
      <t>кис</t>
    </r>
    <r>
      <rPr>
        <sz val="12"/>
        <color theme="1"/>
        <rFont val="Times New Roman"/>
        <family val="1"/>
        <charset val="204"/>
      </rPr>
      <t xml:space="preserve"> × 100,</t>
    </r>
  </si>
  <si>
    <t>3.2.    </t>
  </si>
  <si>
    <r>
      <t>Р</t>
    </r>
    <r>
      <rPr>
        <vertAlign val="subscript"/>
        <sz val="12"/>
        <color theme="1"/>
        <rFont val="Times New Roman"/>
        <family val="1"/>
        <charset val="204"/>
      </rPr>
      <t>13</t>
    </r>
    <r>
      <rPr>
        <sz val="12"/>
        <color theme="1"/>
        <rFont val="Times New Roman"/>
        <family val="1"/>
        <charset val="204"/>
      </rPr>
      <t xml:space="preserve"> = D</t>
    </r>
    <r>
      <rPr>
        <vertAlign val="subscript"/>
        <sz val="12"/>
        <color theme="1"/>
        <rFont val="Times New Roman"/>
        <family val="1"/>
        <charset val="204"/>
      </rPr>
      <t>тн</t>
    </r>
    <r>
      <rPr>
        <sz val="12"/>
        <color theme="1"/>
        <rFont val="Times New Roman"/>
        <family val="1"/>
        <charset val="204"/>
      </rPr>
      <t>,</t>
    </r>
  </si>
  <si>
    <r>
      <t>D</t>
    </r>
    <r>
      <rPr>
        <vertAlign val="subscript"/>
        <sz val="12"/>
        <color theme="1"/>
        <rFont val="Times New Roman"/>
        <family val="1"/>
        <charset val="204"/>
      </rPr>
      <t>тн</t>
    </r>
    <r>
      <rPr>
        <sz val="12"/>
        <color theme="1"/>
        <rFont val="Times New Roman"/>
        <family val="1"/>
        <charset val="204"/>
      </rPr>
      <t xml:space="preserve"> - объем нереальной к взысканию дебиторской задолженности ГРБС (и подведомственных ему участников бюджетного процесса) по расчетам с дебиторами за отчетный год</t>
    </r>
  </si>
  <si>
    <t>3.3.    </t>
  </si>
  <si>
    <r>
      <t>Р</t>
    </r>
    <r>
      <rPr>
        <vertAlign val="subscript"/>
        <sz val="12"/>
        <color theme="1"/>
        <rFont val="Times New Roman"/>
        <family val="1"/>
        <charset val="204"/>
      </rPr>
      <t>14</t>
    </r>
    <r>
      <rPr>
        <sz val="12"/>
        <color theme="1"/>
        <rFont val="Times New Roman"/>
        <family val="1"/>
        <charset val="204"/>
      </rPr>
      <t xml:space="preserve"> = D</t>
    </r>
    <r>
      <rPr>
        <vertAlign val="subscript"/>
        <sz val="12"/>
        <color theme="1"/>
        <rFont val="Times New Roman"/>
        <family val="1"/>
        <charset val="204"/>
      </rPr>
      <t>топ</t>
    </r>
    <r>
      <rPr>
        <sz val="12"/>
        <color theme="1"/>
        <rFont val="Times New Roman"/>
        <family val="1"/>
        <charset val="204"/>
      </rPr>
      <t xml:space="preserve"> – D</t>
    </r>
    <r>
      <rPr>
        <vertAlign val="subscript"/>
        <sz val="12"/>
        <color theme="1"/>
        <rFont val="Times New Roman"/>
        <family val="1"/>
        <charset val="204"/>
      </rPr>
      <t>тнг</t>
    </r>
    <r>
      <rPr>
        <sz val="12"/>
        <color theme="1"/>
        <rFont val="Times New Roman"/>
        <family val="1"/>
        <charset val="204"/>
      </rPr>
      <t>,</t>
    </r>
  </si>
  <si>
    <r>
      <t>D</t>
    </r>
    <r>
      <rPr>
        <vertAlign val="subscript"/>
        <sz val="12"/>
        <color theme="1"/>
        <rFont val="Times New Roman"/>
        <family val="1"/>
        <charset val="204"/>
      </rPr>
      <t>тнг</t>
    </r>
    <r>
      <rPr>
        <sz val="12"/>
        <color theme="1"/>
        <rFont val="Times New Roman"/>
        <family val="1"/>
        <charset val="204"/>
      </rPr>
      <t xml:space="preserve"> - объем дебиторской задолженности ГРБС (и подведомственных ему учреждений) на начало отчетного года;</t>
    </r>
  </si>
  <si>
    <r>
      <t>D</t>
    </r>
    <r>
      <rPr>
        <vertAlign val="subscript"/>
        <sz val="12"/>
        <color theme="1"/>
        <rFont val="Times New Roman"/>
        <family val="1"/>
        <charset val="204"/>
      </rPr>
      <t>топ</t>
    </r>
    <r>
      <rPr>
        <sz val="12"/>
        <color theme="1"/>
        <rFont val="Times New Roman"/>
        <family val="1"/>
        <charset val="204"/>
      </rPr>
      <t xml:space="preserve"> - объем дебиторской задолженности ГРБС (и подведомственных ему учреждений) на 1 января года, следующего за отчетным периодом </t>
    </r>
  </si>
  <si>
    <t>3.4.    </t>
  </si>
  <si>
    <r>
      <t>Р</t>
    </r>
    <r>
      <rPr>
        <vertAlign val="subscript"/>
        <sz val="12"/>
        <color theme="1"/>
        <rFont val="Times New Roman"/>
        <family val="1"/>
        <charset val="204"/>
      </rPr>
      <t>15</t>
    </r>
    <r>
      <rPr>
        <sz val="12"/>
        <color theme="1"/>
        <rFont val="Times New Roman"/>
        <family val="1"/>
        <charset val="204"/>
      </rPr>
      <t xml:space="preserve"> = К</t>
    </r>
    <r>
      <rPr>
        <vertAlign val="subscript"/>
        <sz val="12"/>
        <color theme="1"/>
        <rFont val="Times New Roman"/>
        <family val="1"/>
        <charset val="204"/>
      </rPr>
      <t>тп</t>
    </r>
    <r>
      <rPr>
        <sz val="12"/>
        <color theme="1"/>
        <rFont val="Times New Roman"/>
        <family val="1"/>
        <charset val="204"/>
      </rPr>
      <t>,</t>
    </r>
  </si>
  <si>
    <r>
      <t>К</t>
    </r>
    <r>
      <rPr>
        <vertAlign val="subscript"/>
        <sz val="12"/>
        <color theme="1"/>
        <rFont val="Times New Roman"/>
        <family val="1"/>
        <charset val="204"/>
      </rPr>
      <t>тп</t>
    </r>
    <r>
      <rPr>
        <sz val="12"/>
        <color theme="1"/>
        <rFont val="Times New Roman"/>
        <family val="1"/>
        <charset val="204"/>
      </rPr>
      <t xml:space="preserve"> - объем просроченной кредиторской задолженности ГРБС (и подведомственных ему участников бюджетного процесса) по расчетам с кредиторами по состоянию на 1 января года, следующего за отчетным периодом          </t>
    </r>
  </si>
  <si>
    <t>3.5.    </t>
  </si>
  <si>
    <r>
      <t>(К</t>
    </r>
    <r>
      <rPr>
        <vertAlign val="subscript"/>
        <sz val="12"/>
        <color theme="1"/>
        <rFont val="Times New Roman"/>
        <family val="1"/>
        <charset val="204"/>
      </rPr>
      <t>ткм</t>
    </r>
    <r>
      <rPr>
        <sz val="12"/>
        <color theme="1"/>
        <rFont val="Times New Roman"/>
        <family val="1"/>
        <charset val="204"/>
      </rPr>
      <t xml:space="preserve"> - К</t>
    </r>
    <r>
      <rPr>
        <vertAlign val="subscript"/>
        <sz val="12"/>
        <color theme="1"/>
        <rFont val="Times New Roman"/>
        <family val="1"/>
        <charset val="204"/>
      </rPr>
      <t>тнм</t>
    </r>
    <r>
      <rPr>
        <sz val="12"/>
        <color theme="1"/>
        <rFont val="Times New Roman"/>
        <family val="1"/>
        <charset val="204"/>
      </rPr>
      <t>)</t>
    </r>
    <r>
      <rPr>
        <vertAlign val="subscript"/>
        <sz val="12"/>
        <color theme="1"/>
        <rFont val="Times New Roman"/>
        <family val="1"/>
        <charset val="204"/>
      </rPr>
      <t>n</t>
    </r>
    <r>
      <rPr>
        <sz val="12"/>
        <color theme="1"/>
        <rFont val="Times New Roman"/>
        <family val="1"/>
        <charset val="204"/>
      </rPr>
      <t xml:space="preserve"> &gt; 0 (наличие прироста кредиторской задолженности),               </t>
    </r>
  </si>
  <si>
    <r>
      <t>К</t>
    </r>
    <r>
      <rPr>
        <vertAlign val="subscript"/>
        <sz val="12"/>
        <color theme="1"/>
        <rFont val="Times New Roman"/>
        <family val="1"/>
        <charset val="204"/>
      </rPr>
      <t>тнм</t>
    </r>
    <r>
      <rPr>
        <sz val="12"/>
        <color theme="1"/>
        <rFont val="Times New Roman"/>
        <family val="1"/>
        <charset val="204"/>
      </rPr>
      <t xml:space="preserve"> - объем кредиторской задолженности ГРБС (и подведомственных ему учреждений) на начало месяца;</t>
    </r>
  </si>
  <si>
    <r>
      <t>К</t>
    </r>
    <r>
      <rPr>
        <vertAlign val="subscript"/>
        <sz val="12"/>
        <color theme="1"/>
        <rFont val="Times New Roman"/>
        <family val="1"/>
        <charset val="204"/>
      </rPr>
      <t>ткм</t>
    </r>
    <r>
      <rPr>
        <sz val="12"/>
        <color theme="1"/>
        <rFont val="Times New Roman"/>
        <family val="1"/>
        <charset val="204"/>
      </rPr>
      <t xml:space="preserve"> - объем кредиторской задолженности ГРБС (и подведомственных ему учреждений) на конец месяца;</t>
    </r>
  </si>
  <si>
    <t>IV.       </t>
  </si>
  <si>
    <t>4.1.    </t>
  </si>
  <si>
    <t>4.2.    </t>
  </si>
  <si>
    <t>4.3.    </t>
  </si>
  <si>
    <t>V.       </t>
  </si>
  <si>
    <t>5.1.    </t>
  </si>
  <si>
    <t>5.2.    </t>
  </si>
  <si>
    <r>
      <t>Р</t>
    </r>
    <r>
      <rPr>
        <vertAlign val="subscript"/>
        <sz val="12"/>
        <color theme="1"/>
        <rFont val="Times New Roman"/>
        <family val="1"/>
        <charset val="204"/>
      </rPr>
      <t>21</t>
    </r>
    <r>
      <rPr>
        <sz val="12"/>
        <color theme="1"/>
        <rFont val="Times New Roman"/>
        <family val="1"/>
        <charset val="204"/>
      </rPr>
      <t xml:space="preserve"> = К</t>
    </r>
    <r>
      <rPr>
        <vertAlign val="subscript"/>
        <sz val="12"/>
        <color theme="1"/>
        <rFont val="Times New Roman"/>
        <family val="1"/>
        <charset val="204"/>
      </rPr>
      <t>фн</t>
    </r>
    <r>
      <rPr>
        <sz val="12"/>
        <color theme="1"/>
        <rFont val="Times New Roman"/>
        <family val="1"/>
        <charset val="204"/>
      </rPr>
      <t xml:space="preserve"> / К</t>
    </r>
    <r>
      <rPr>
        <vertAlign val="subscript"/>
        <sz val="12"/>
        <color theme="1"/>
        <rFont val="Times New Roman"/>
        <family val="1"/>
        <charset val="204"/>
      </rPr>
      <t>вкм</t>
    </r>
    <r>
      <rPr>
        <sz val="12"/>
        <color theme="1"/>
        <rFont val="Times New Roman"/>
        <family val="1"/>
        <charset val="204"/>
      </rPr>
      <t xml:space="preserve"> × 100,</t>
    </r>
  </si>
  <si>
    <r>
      <t>К</t>
    </r>
    <r>
      <rPr>
        <vertAlign val="subscript"/>
        <sz val="12"/>
        <color theme="1"/>
        <rFont val="Times New Roman"/>
        <family val="1"/>
        <charset val="204"/>
      </rPr>
      <t>фн</t>
    </r>
    <r>
      <rPr>
        <sz val="12"/>
        <color theme="1"/>
        <rFont val="Times New Roman"/>
        <family val="1"/>
        <charset val="204"/>
      </rPr>
      <t xml:space="preserve"> - количество ведомственных контрольных мероприятий, в ходе которых выявлены финансовые нарушения в отчетном периоде; </t>
    </r>
  </si>
  <si>
    <r>
      <t>К</t>
    </r>
    <r>
      <rPr>
        <vertAlign val="subscript"/>
        <sz val="12"/>
        <color theme="1"/>
        <rFont val="Times New Roman"/>
        <family val="1"/>
        <charset val="204"/>
      </rPr>
      <t>вкм</t>
    </r>
    <r>
      <rPr>
        <sz val="12"/>
        <color theme="1"/>
        <rFont val="Times New Roman"/>
        <family val="1"/>
        <charset val="204"/>
      </rPr>
      <t xml:space="preserve"> - количество ведомственных контрольных мероприятий, проведенных в отчетном периоде</t>
    </r>
  </si>
  <si>
    <t>5.3.    </t>
  </si>
  <si>
    <r>
      <t>Р</t>
    </r>
    <r>
      <rPr>
        <vertAlign val="subscript"/>
        <sz val="12"/>
        <color theme="1"/>
        <rFont val="Times New Roman"/>
        <family val="1"/>
        <charset val="204"/>
      </rPr>
      <t>22</t>
    </r>
    <r>
      <rPr>
        <sz val="12"/>
        <color theme="1"/>
        <rFont val="Times New Roman"/>
        <family val="1"/>
        <charset val="204"/>
      </rPr>
      <t>= S / Р</t>
    </r>
    <r>
      <rPr>
        <vertAlign val="subscript"/>
        <sz val="12"/>
        <color theme="1"/>
        <rFont val="Times New Roman"/>
        <family val="1"/>
        <charset val="204"/>
      </rPr>
      <t>кис</t>
    </r>
    <r>
      <rPr>
        <sz val="12"/>
        <color theme="1"/>
        <rFont val="Times New Roman"/>
        <family val="1"/>
        <charset val="204"/>
      </rPr>
      <t xml:space="preserve"> × 100,</t>
    </r>
  </si>
  <si>
    <r>
      <t xml:space="preserve">S </t>
    </r>
    <r>
      <rPr>
        <sz val="12"/>
        <color theme="1"/>
        <rFont val="Times New Roman"/>
        <family val="1"/>
        <charset val="204"/>
      </rPr>
      <t>- бюджетные правонарушения (за исключением ненадлежащего ведения бюджетного учета, составления и представления бюджетной отчетности), выявленные в ходе внешнего контроля, осуществляемого органами государственной власти и органами местного самоуправления, исполнения ГРБС (и подведомственными учреждениями) расходов бюджета города в отчетном финансовом году, (в денежном выражении);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</si>
  <si>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кис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- кассовое исполнение расходов ГРБС за счет средств бюджета города в отчетном периоде  </t>
    </r>
  </si>
  <si>
    <t>5.4.    </t>
  </si>
  <si>
    <r>
      <t>Р</t>
    </r>
    <r>
      <rPr>
        <vertAlign val="subscript"/>
        <sz val="12"/>
        <color theme="1"/>
        <rFont val="Times New Roman"/>
        <family val="1"/>
        <charset val="204"/>
      </rPr>
      <t>23</t>
    </r>
    <r>
      <rPr>
        <sz val="12"/>
        <color theme="1"/>
        <rFont val="Times New Roman"/>
        <family val="1"/>
        <charset val="204"/>
      </rPr>
      <t xml:space="preserve"> = К</t>
    </r>
    <r>
      <rPr>
        <vertAlign val="subscript"/>
        <sz val="12"/>
        <color theme="1"/>
        <rFont val="Times New Roman"/>
        <family val="1"/>
        <charset val="204"/>
      </rPr>
      <t>снх</t>
    </r>
    <r>
      <rPr>
        <sz val="12"/>
        <color theme="1"/>
        <rFont val="Times New Roman"/>
        <family val="1"/>
        <charset val="204"/>
      </rPr>
      <t xml:space="preserve"> / К</t>
    </r>
    <r>
      <rPr>
        <vertAlign val="subscript"/>
        <sz val="12"/>
        <color theme="1"/>
        <rFont val="Times New Roman"/>
        <family val="1"/>
        <charset val="204"/>
      </rPr>
      <t>вкм</t>
    </r>
    <r>
      <rPr>
        <sz val="12"/>
        <color theme="1"/>
        <rFont val="Times New Roman"/>
        <family val="1"/>
        <charset val="204"/>
      </rPr>
      <t xml:space="preserve"> × 100,</t>
    </r>
  </si>
  <si>
    <r>
      <t>К</t>
    </r>
    <r>
      <rPr>
        <vertAlign val="subscript"/>
        <sz val="12"/>
        <color theme="1"/>
        <rFont val="Times New Roman"/>
        <family val="1"/>
        <charset val="204"/>
      </rPr>
      <t>снх</t>
    </r>
    <r>
      <rPr>
        <sz val="12"/>
        <color theme="1"/>
        <rFont val="Times New Roman"/>
        <family val="1"/>
        <charset val="204"/>
      </rPr>
      <t xml:space="preserve"> - количество ведомственных контрольных мероприятий, в ходе которых выявлены случаи недостач, хищений денежных средств и материальных ценностей за отчетный период; </t>
    </r>
  </si>
  <si>
    <t>5.5.    </t>
  </si>
  <si>
    <t>1)    создание подразделения внутреннего финансового контроля;</t>
  </si>
  <si>
    <t>2)    наличие  процедур и порядка осуществления внутреннего финансового контроля.</t>
  </si>
  <si>
    <t>5.6.    </t>
  </si>
  <si>
    <t>Своевременность представления планового реестра расходных обязательств (далее –  РРО)</t>
  </si>
  <si>
    <t xml:space="preserve">Качество планирования        бюджетных ассигнований  </t>
  </si>
  <si>
    <r>
      <t>Р</t>
    </r>
    <r>
      <rPr>
        <vertAlign val="subscript"/>
        <sz val="10"/>
        <color theme="1"/>
        <rFont val="Times New Roman"/>
        <family val="1"/>
        <charset val="204"/>
      </rPr>
      <t xml:space="preserve">9 </t>
    </r>
    <r>
      <rPr>
        <sz val="10"/>
        <color theme="1"/>
        <rFont val="Times New Roman"/>
        <family val="1"/>
        <charset val="204"/>
      </rPr>
      <t xml:space="preserve">- лимиты бюджетных обязательств доведены в установленные сроки    (5)                   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</si>
  <si>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 xml:space="preserve">9 </t>
    </r>
    <r>
      <rPr>
        <sz val="10"/>
        <color theme="1"/>
        <rFont val="Times New Roman"/>
        <family val="1"/>
        <charset val="204"/>
      </rPr>
      <t xml:space="preserve">-  с нарушением  срока до 1 дня  (4)       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</si>
  <si>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 xml:space="preserve">9 </t>
    </r>
    <r>
      <rPr>
        <sz val="10"/>
        <color theme="1"/>
        <rFont val="Times New Roman"/>
        <family val="1"/>
        <charset val="204"/>
      </rPr>
      <t xml:space="preserve">- с нарушением  срока до 2 дней  (3)          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</si>
  <si>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 xml:space="preserve">9 </t>
    </r>
    <r>
      <rPr>
        <sz val="10"/>
        <color theme="1"/>
        <rFont val="Times New Roman"/>
        <family val="1"/>
        <charset val="204"/>
      </rPr>
      <t xml:space="preserve">- с нарушением  срока до 3 дней  (2)          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</si>
  <si>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 xml:space="preserve">9 </t>
    </r>
    <r>
      <rPr>
        <sz val="10"/>
        <color theme="1"/>
        <rFont val="Times New Roman"/>
        <family val="1"/>
        <charset val="204"/>
      </rPr>
      <t xml:space="preserve">- с нарушением  срока до 4 дней  (1)        </t>
    </r>
  </si>
  <si>
    <t>Р = 0 (5)</t>
  </si>
  <si>
    <t>0 &lt;P&lt;=2,5 (4)</t>
  </si>
  <si>
    <t>2,5&lt;Р&lt;=5 (3)</t>
  </si>
  <si>
    <t>5&lt;Р&lt;=7,5 (2)</t>
  </si>
  <si>
    <t>7,5&lt;Р&lt;=10 (1)</t>
  </si>
  <si>
    <t>Р&gt;10 (0)</t>
  </si>
  <si>
    <t xml:space="preserve">Р8 ≤ 25 (5)                                 </t>
  </si>
  <si>
    <t xml:space="preserve">Р8 ≤ 30 (4)                          </t>
  </si>
  <si>
    <t xml:space="preserve">Р8 ≤ 35 (3)                             </t>
  </si>
  <si>
    <t xml:space="preserve">Р8 ≤ 40 (2)                            </t>
  </si>
  <si>
    <t xml:space="preserve">Р8 ≤ 45 (1)                            </t>
  </si>
  <si>
    <t xml:space="preserve">Р8 &gt; 45 (0)                                  </t>
  </si>
  <si>
    <t>Р7 = 100 (5)</t>
  </si>
  <si>
    <t>Р7 ≥ 95 (4)</t>
  </si>
  <si>
    <t>Р7 ≥ 90 (3)</t>
  </si>
  <si>
    <t>Р7 ≥ 85 (2)</t>
  </si>
  <si>
    <t>Р7 ≥ 80 (1)</t>
  </si>
  <si>
    <t>Р7 &lt; 80 (0)</t>
  </si>
  <si>
    <t>Р5 = 1 (5)</t>
  </si>
  <si>
    <t>Р5 =0 (0)</t>
  </si>
  <si>
    <t>Р6 - количество уведомлений ГРБС о внесении изменений, предусматривающих перемещение бюджетных ассигнований между подведомственными ему участниками бюджетного процесса (без учета субвенций, субсидий и иных межбюджетных трансфертов) в расчете на 1 учреждение</t>
  </si>
  <si>
    <t>Р6 ≤ 1 (5)</t>
  </si>
  <si>
    <t>Р6 ≤ 2 (4)</t>
  </si>
  <si>
    <t>Р6 ≤ 3 (3)</t>
  </si>
  <si>
    <t>Р6 ≤ 4 (2)</t>
  </si>
  <si>
    <t>Р6 ≤ 5 (1)</t>
  </si>
  <si>
    <t>Р6 &gt; 5 (0)</t>
  </si>
  <si>
    <t>Р2 ≥ 50 (5,0)</t>
  </si>
  <si>
    <t>Р2 ≥ 40 (4,0)</t>
  </si>
  <si>
    <t>Р2 ≥ 30 (3,0)</t>
  </si>
  <si>
    <t>Р2 ≥ 20 (2,0)</t>
  </si>
  <si>
    <t>Р2 ≥ 10 (1,0)</t>
  </si>
  <si>
    <t>Р2 &lt; 10 (0,0)</t>
  </si>
  <si>
    <t>Р1 = 0 (5)</t>
  </si>
  <si>
    <t>Р1 = 1 (4)</t>
  </si>
  <si>
    <t>Р1 = 2 (3)</t>
  </si>
  <si>
    <t>Р1 = 3 (2)</t>
  </si>
  <si>
    <t>Р1 = 4 (1)</t>
  </si>
  <si>
    <t>Р1 ≥ 5 (0)</t>
  </si>
  <si>
    <r>
      <t>Р</t>
    </r>
    <r>
      <rPr>
        <vertAlign val="subscript"/>
        <sz val="10"/>
        <color theme="1"/>
        <rFont val="Times New Roman"/>
        <family val="1"/>
        <charset val="204"/>
      </rPr>
      <t>8</t>
    </r>
    <r>
      <rPr>
        <sz val="10"/>
        <color theme="1"/>
        <rFont val="Times New Roman"/>
        <family val="1"/>
        <charset val="204"/>
      </rPr>
      <t xml:space="preserve"> = Р</t>
    </r>
    <r>
      <rPr>
        <vertAlign val="subscript"/>
        <sz val="10"/>
        <color theme="1"/>
        <rFont val="Times New Roman"/>
        <family val="1"/>
        <charset val="204"/>
      </rPr>
      <t>кис</t>
    </r>
    <r>
      <rPr>
        <sz val="10"/>
        <color theme="1"/>
        <rFont val="Times New Roman"/>
        <family val="1"/>
        <charset val="204"/>
      </rPr>
      <t xml:space="preserve"> (4 кв.) / Р</t>
    </r>
    <r>
      <rPr>
        <vertAlign val="subscript"/>
        <sz val="10"/>
        <color theme="1"/>
        <rFont val="Times New Roman"/>
        <family val="1"/>
        <charset val="204"/>
      </rPr>
      <t>кис</t>
    </r>
    <r>
      <rPr>
        <sz val="10"/>
        <color theme="1"/>
        <rFont val="Times New Roman"/>
        <family val="1"/>
        <charset val="204"/>
      </rPr>
      <t xml:space="preserve"> × 100,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</si>
  <si>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 xml:space="preserve">11 </t>
    </r>
    <r>
      <rPr>
        <sz val="10"/>
        <color theme="1"/>
        <rFont val="Times New Roman"/>
        <family val="1"/>
        <charset val="204"/>
      </rPr>
      <t>- правовой акт ГРБС соответствует требованиям всех пунктов (5)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</si>
  <si>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 xml:space="preserve">11 </t>
    </r>
    <r>
      <rPr>
        <sz val="10"/>
        <color theme="1"/>
        <rFont val="Times New Roman"/>
        <family val="1"/>
        <charset val="204"/>
      </rPr>
      <t>- если правовой акт ГРБС соответствует требованиям четырех пунктов из пяти (4)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</si>
  <si>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 xml:space="preserve">11 </t>
    </r>
    <r>
      <rPr>
        <sz val="10"/>
        <color theme="1"/>
        <rFont val="Times New Roman"/>
        <family val="1"/>
        <charset val="204"/>
      </rPr>
      <t>- если правовой акт ГРБС соответствует требованиям трех пунктов из пяти (3)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</si>
  <si>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 xml:space="preserve">11 </t>
    </r>
    <r>
      <rPr>
        <sz val="10"/>
        <color theme="1"/>
        <rFont val="Times New Roman"/>
        <family val="1"/>
        <charset val="204"/>
      </rPr>
      <t>- если правовой акт ГРБС соответствует требованиям двух пункта из пяти (2)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</si>
  <si>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 xml:space="preserve">11 </t>
    </r>
    <r>
      <rPr>
        <sz val="10"/>
        <color theme="1"/>
        <rFont val="Times New Roman"/>
        <family val="1"/>
        <charset val="204"/>
      </rPr>
      <t>- если правовой акт ГРБС соответствует требованиям одного пункта из пяти (1)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</si>
  <si>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 xml:space="preserve">11 </t>
    </r>
    <r>
      <rPr>
        <sz val="10"/>
        <color theme="1"/>
        <rFont val="Times New Roman"/>
        <family val="1"/>
        <charset val="204"/>
      </rPr>
      <t>- отсутствует Порядок составления, утверждения и ведения бюджетных смет подведомственных ГРБС бюджетных учреждений (0)</t>
    </r>
  </si>
  <si>
    <t>1) процедуры соствления, ведения и утверждения бюджетных смет подведомственных учреждений</t>
  </si>
  <si>
    <r>
      <t>Р</t>
    </r>
    <r>
      <rPr>
        <vertAlign val="subscript"/>
        <sz val="10"/>
        <color theme="1"/>
        <rFont val="Times New Roman"/>
        <family val="1"/>
        <charset val="204"/>
      </rPr>
      <t xml:space="preserve">12 </t>
    </r>
    <r>
      <rPr>
        <sz val="10"/>
        <color theme="1"/>
        <rFont val="Times New Roman"/>
        <family val="1"/>
        <charset val="204"/>
      </rPr>
      <t>=  0 (5)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</si>
  <si>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 xml:space="preserve">12 </t>
    </r>
    <r>
      <rPr>
        <sz val="10"/>
        <color theme="1"/>
        <rFont val="Times New Roman"/>
        <family val="1"/>
        <charset val="204"/>
      </rPr>
      <t>≤ 0,5 (4)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</si>
  <si>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>12</t>
    </r>
    <r>
      <rPr>
        <sz val="10"/>
        <color theme="1"/>
        <rFont val="Times New Roman"/>
        <family val="1"/>
        <charset val="204"/>
      </rPr>
      <t>≤ 1,5 (3)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</si>
  <si>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 xml:space="preserve">12 </t>
    </r>
    <r>
      <rPr>
        <sz val="10"/>
        <color theme="1"/>
        <rFont val="Times New Roman"/>
        <family val="1"/>
        <charset val="204"/>
      </rPr>
      <t>≤ 2,5 (2)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</si>
  <si>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 xml:space="preserve">12 </t>
    </r>
    <r>
      <rPr>
        <sz val="10"/>
        <color theme="1"/>
        <rFont val="Times New Roman"/>
        <family val="1"/>
        <charset val="204"/>
      </rPr>
      <t>≤ 3,5 (1)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</si>
  <si>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 xml:space="preserve">12 </t>
    </r>
    <r>
      <rPr>
        <sz val="10"/>
        <color theme="1"/>
        <rFont val="Times New Roman"/>
        <family val="1"/>
        <charset val="204"/>
      </rPr>
      <t>&gt; 3,5 (0)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</si>
  <si>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 xml:space="preserve">9 </t>
    </r>
    <r>
      <rPr>
        <sz val="10"/>
        <color theme="1"/>
        <rFont val="Times New Roman"/>
        <family val="1"/>
        <charset val="204"/>
      </rPr>
      <t>- лимиты не доведены (0)</t>
    </r>
  </si>
  <si>
    <t>Наличие у ГРБС (и подведомственных учреждений) нереальной к взысканию дебиторской задолжености (истек срок давности, невозможность исполнения, ликвидация организации)</t>
  </si>
  <si>
    <t>Общая сумма бюджетных ассигнований, предусмотренных ГРБС на отчетный финансовый год, в соответствии с решением о местном бюджете по состоянию на конец года (без учета субвенций, субсидий и иных межбюджетных трансфертов)</t>
  </si>
  <si>
    <t>тыс.руб</t>
  </si>
  <si>
    <r>
      <t>Р</t>
    </r>
    <r>
      <rPr>
        <vertAlign val="subscript"/>
        <sz val="10"/>
        <color theme="1"/>
        <rFont val="Times New Roman"/>
        <family val="1"/>
        <charset val="204"/>
      </rPr>
      <t>13</t>
    </r>
    <r>
      <rPr>
        <sz val="10"/>
        <color theme="1"/>
        <rFont val="Times New Roman"/>
        <family val="1"/>
        <charset val="204"/>
      </rPr>
      <t xml:space="preserve"> = 0 (5)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</si>
  <si>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>13</t>
    </r>
    <r>
      <rPr>
        <sz val="10"/>
        <color theme="1"/>
        <rFont val="Times New Roman"/>
        <family val="1"/>
        <charset val="204"/>
      </rPr>
      <t xml:space="preserve"> &gt; 0 (0)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</si>
  <si>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 xml:space="preserve">14 </t>
    </r>
    <r>
      <rPr>
        <sz val="10"/>
        <color theme="1"/>
        <rFont val="Times New Roman"/>
        <family val="1"/>
        <charset val="204"/>
      </rPr>
      <t>- Дебиторская задолженность отсутствует на начало отчетного года и на 1 января года, следующего за отчетным периодом (5)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</si>
  <si>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>14</t>
    </r>
    <r>
      <rPr>
        <sz val="10"/>
        <color theme="1"/>
        <rFont val="Times New Roman"/>
        <family val="1"/>
        <charset val="204"/>
      </rPr>
      <t xml:space="preserve"> &lt; 0 (снижение дебиторской задолженности) (3,4)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</si>
  <si>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>14</t>
    </r>
    <r>
      <rPr>
        <sz val="10"/>
        <color theme="1"/>
        <rFont val="Times New Roman"/>
        <family val="1"/>
        <charset val="204"/>
      </rPr>
      <t xml:space="preserve"> = 0 (дебиторская задолженность не изменилась) (1,7)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</si>
  <si>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>14</t>
    </r>
    <r>
      <rPr>
        <sz val="10"/>
        <color theme="1"/>
        <rFont val="Times New Roman"/>
        <family val="1"/>
        <charset val="204"/>
      </rPr>
      <t xml:space="preserve"> &gt; 0 (допущен рост дебиторской задолженности) (0)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</si>
  <si>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>15</t>
    </r>
    <r>
      <rPr>
        <sz val="10"/>
        <color theme="1"/>
        <rFont val="Times New Roman"/>
        <family val="1"/>
        <charset val="204"/>
      </rPr>
      <t xml:space="preserve"> = 0 (5)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</si>
  <si>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>15</t>
    </r>
    <r>
      <rPr>
        <sz val="10"/>
        <color theme="1"/>
        <rFont val="Times New Roman"/>
        <family val="1"/>
        <charset val="204"/>
      </rPr>
      <t xml:space="preserve"> &gt; 0 (0)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</si>
  <si>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>17</t>
    </r>
    <r>
      <rPr>
        <sz val="10"/>
        <color theme="1"/>
        <rFont val="Times New Roman"/>
        <family val="1"/>
        <charset val="204"/>
      </rPr>
      <t xml:space="preserve"> = годовая бюджетная отчетность представлена ГРБС в установленные сроки (5)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</si>
  <si>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>17</t>
    </r>
    <r>
      <rPr>
        <sz val="10"/>
        <color theme="1"/>
        <rFont val="Times New Roman"/>
        <family val="1"/>
        <charset val="204"/>
      </rPr>
      <t xml:space="preserve"> = годовая бюджетная отчетность представлена ГРБС с нарушением установленных сроков (0)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</si>
  <si>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>18</t>
    </r>
    <r>
      <rPr>
        <sz val="10"/>
        <color theme="1"/>
        <rFont val="Times New Roman"/>
        <family val="1"/>
        <charset val="204"/>
      </rPr>
      <t xml:space="preserve"> = годовая бюджетная отчетность представлена ГРБС в полном составе (5)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</si>
  <si>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>18</t>
    </r>
    <r>
      <rPr>
        <sz val="10"/>
        <color theme="1"/>
        <rFont val="Times New Roman"/>
        <family val="1"/>
        <charset val="204"/>
      </rPr>
      <t xml:space="preserve"> = годовая бюджетная отчетность представлена ГРБС в неполном составе (0)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</si>
  <si>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>19</t>
    </r>
    <r>
      <rPr>
        <sz val="10"/>
        <color theme="1"/>
        <rFont val="Times New Roman"/>
        <family val="1"/>
        <charset val="204"/>
      </rPr>
      <t xml:space="preserve"> = контрольные соотношения между показателями форм бюджетной отчетности выполнены (5)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</si>
  <si>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>19</t>
    </r>
    <r>
      <rPr>
        <sz val="10"/>
        <color theme="1"/>
        <rFont val="Times New Roman"/>
        <family val="1"/>
        <charset val="204"/>
      </rPr>
      <t xml:space="preserve"> = контрольные соотношения между показателями форм бюджетной отчетности не выполнены (0)</t>
    </r>
  </si>
  <si>
    <t>Проведение ГРБС мониторинга результатов деятельности подведомственных ему учреждений (результативности бюджетных расходов, качества предоставляемых услуг) и составление рейтинга результатов деятельности подведомственных учреждений</t>
  </si>
  <si>
    <r>
      <t>Р</t>
    </r>
    <r>
      <rPr>
        <vertAlign val="subscript"/>
        <sz val="10"/>
        <color theme="1"/>
        <rFont val="Times New Roman"/>
        <family val="1"/>
        <charset val="204"/>
      </rPr>
      <t>20</t>
    </r>
    <r>
      <rPr>
        <sz val="10"/>
        <color theme="1"/>
        <rFont val="Times New Roman"/>
        <family val="1"/>
        <charset val="204"/>
      </rPr>
      <t xml:space="preserve"> = наличие отчета о проведении ГРБС мониторинга результатов  деятельности подведомственных ему учреждений и составлении рейтинга результатов деятельности подведомственных учреждений (5)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</si>
  <si>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>20</t>
    </r>
    <r>
      <rPr>
        <sz val="10"/>
        <color theme="1"/>
        <rFont val="Times New Roman"/>
        <family val="1"/>
        <charset val="204"/>
      </rPr>
      <t xml:space="preserve"> = отсутствие отчета о проведении ГРБС мониторинга результатов  деятельности подведомственных ему учреждений и составлении рейтинга результатов деятельности подведомственных учреждений (0)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</si>
  <si>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>21</t>
    </r>
    <r>
      <rPr>
        <sz val="10"/>
        <color theme="1"/>
        <rFont val="Times New Roman"/>
        <family val="1"/>
        <charset val="204"/>
      </rPr>
      <t xml:space="preserve"> = 0 (5)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</si>
  <si>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>21</t>
    </r>
    <r>
      <rPr>
        <sz val="10"/>
        <color theme="1"/>
        <rFont val="Times New Roman"/>
        <family val="1"/>
        <charset val="204"/>
      </rPr>
      <t xml:space="preserve"> ≤ 5 (4)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</si>
  <si>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>21</t>
    </r>
    <r>
      <rPr>
        <sz val="10"/>
        <color theme="1"/>
        <rFont val="Times New Roman"/>
        <family val="1"/>
        <charset val="204"/>
      </rPr>
      <t xml:space="preserve"> ≤ 10 (3)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</si>
  <si>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>21</t>
    </r>
    <r>
      <rPr>
        <sz val="10"/>
        <color theme="1"/>
        <rFont val="Times New Roman"/>
        <family val="1"/>
        <charset val="204"/>
      </rPr>
      <t xml:space="preserve"> ≤ 15 (2)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</si>
  <si>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>21</t>
    </r>
    <r>
      <rPr>
        <sz val="10"/>
        <color theme="1"/>
        <rFont val="Times New Roman"/>
        <family val="1"/>
        <charset val="204"/>
      </rPr>
      <t xml:space="preserve"> ≤ 20 (1)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</si>
  <si>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>21</t>
    </r>
    <r>
      <rPr>
        <sz val="10"/>
        <color theme="1"/>
        <rFont val="Times New Roman"/>
        <family val="1"/>
        <charset val="204"/>
      </rPr>
      <t xml:space="preserve"> &gt; 20 (0)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</si>
  <si>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>22</t>
    </r>
    <r>
      <rPr>
        <sz val="10"/>
        <color theme="1"/>
        <rFont val="Times New Roman"/>
        <family val="1"/>
        <charset val="204"/>
      </rPr>
      <t xml:space="preserve"> = 0 (5)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</si>
  <si>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>22</t>
    </r>
    <r>
      <rPr>
        <sz val="10"/>
        <color theme="1"/>
        <rFont val="Times New Roman"/>
        <family val="1"/>
        <charset val="204"/>
      </rPr>
      <t xml:space="preserve"> ≤ 5 (4)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</si>
  <si>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>22</t>
    </r>
    <r>
      <rPr>
        <sz val="10"/>
        <color theme="1"/>
        <rFont val="Times New Roman"/>
        <family val="1"/>
        <charset val="204"/>
      </rPr>
      <t xml:space="preserve"> ≤ 10 (3)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</si>
  <si>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>22</t>
    </r>
    <r>
      <rPr>
        <sz val="10"/>
        <color theme="1"/>
        <rFont val="Times New Roman"/>
        <family val="1"/>
        <charset val="204"/>
      </rPr>
      <t xml:space="preserve"> ≤ 15 (2)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</si>
  <si>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>22</t>
    </r>
    <r>
      <rPr>
        <sz val="10"/>
        <color theme="1"/>
        <rFont val="Times New Roman"/>
        <family val="1"/>
        <charset val="204"/>
      </rPr>
      <t xml:space="preserve"> ≤ 20 (1)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</si>
  <si>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 xml:space="preserve">23 </t>
    </r>
    <r>
      <rPr>
        <sz val="10"/>
        <color theme="1"/>
        <rFont val="Times New Roman"/>
        <family val="1"/>
        <charset val="204"/>
      </rPr>
      <t>= 0 (5)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</si>
  <si>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>23</t>
    </r>
    <r>
      <rPr>
        <sz val="10"/>
        <color theme="1"/>
        <rFont val="Times New Roman"/>
        <family val="1"/>
        <charset val="204"/>
      </rPr>
      <t xml:space="preserve"> ≤ 5 (4)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</si>
  <si>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>23</t>
    </r>
    <r>
      <rPr>
        <sz val="10"/>
        <color theme="1"/>
        <rFont val="Times New Roman"/>
        <family val="1"/>
        <charset val="204"/>
      </rPr>
      <t xml:space="preserve"> ≤ 10 (3)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</si>
  <si>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>23</t>
    </r>
    <r>
      <rPr>
        <sz val="10"/>
        <color theme="1"/>
        <rFont val="Times New Roman"/>
        <family val="1"/>
        <charset val="204"/>
      </rPr>
      <t xml:space="preserve"> ≤ 15 (2)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</si>
  <si>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>23</t>
    </r>
    <r>
      <rPr>
        <sz val="10"/>
        <color theme="1"/>
        <rFont val="Times New Roman"/>
        <family val="1"/>
        <charset val="204"/>
      </rPr>
      <t xml:space="preserve"> ≤ 20 (1)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</si>
  <si>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>23</t>
    </r>
    <r>
      <rPr>
        <sz val="10"/>
        <color theme="1"/>
        <rFont val="Times New Roman"/>
        <family val="1"/>
        <charset val="204"/>
      </rPr>
      <t xml:space="preserve"> &gt; 20 (0)</t>
    </r>
  </si>
  <si>
    <t>Р24 - наличие правового акта ГРБС, обеспечивающего:</t>
  </si>
  <si>
    <t>Р24 = правовой акт  ГРБС  соответствует требованиям всех пунктов (5)</t>
  </si>
  <si>
    <t>Р24 = правовой акт ГРБС не соответствует  требованиям всех пунктов (2,5)</t>
  </si>
  <si>
    <t>Р24 = отсутствует правовой акт ГРБС (0)</t>
  </si>
  <si>
    <t>Проведение инвентаризации                                    Р25 – наличие  в годовой бюджетной отчетности за отчетный финансовый год заполненной таблицы «Сведения о проведении инвентаризаций» по форме, утвержденной Инструкцией о порядке составления и представления  годовой, квартальной и месячной отчетности об исполнении бюджетов бюджетной системы Российской Федерации</t>
  </si>
  <si>
    <t>Комментарий</t>
  </si>
  <si>
    <t xml:space="preserve">Положительное значение показателя свидетельствует о несоблюдении сроков представления планового РРО ГРБС, установленных приказом финансового управления администрации города.                                            Целевым ориентиром 
является достижение
показателя, равного 0.        
</t>
  </si>
  <si>
    <t xml:space="preserve">Позитивно расценивается      
достижение уровня управления финансами, при котором не менее          50 % ассигнований приходится на финансирование муниципальных программ.                                           Целевым ориентиром 
является достижение
показателя, равного 100.
</t>
  </si>
  <si>
    <t xml:space="preserve">Значение показателя характеризует, насколько полно ГРБС отражена информация о расходных обязательствах, подлежащих исполнению в очередном финансовом году.
Целевым ориентиром 
является достижение
показателя, равного 0.
</t>
  </si>
  <si>
    <t xml:space="preserve">Р1 - количество дней отклонения даты представления планового РРО ГРБС на очередной финансовый год в электронном виде в финансовое управление от даты представления планового РРО, установленной приказом финансового управления администрации города </t>
  </si>
  <si>
    <t xml:space="preserve">Sмп – объем бюджетных ассигнований  ГРБС на очередной финансовый год и плановый период, запланированных  на реализацию муниципальных программ;                    </t>
  </si>
  <si>
    <t>S - общая сумма бюджетных ассигнований, предусмотренных ГРБС, решением о бюджете на очередной финансовый год и плановый период (без учета субвенций, субсидий и иных межбюджетных  трансфертов, а также средств от приносящей доход деятельности)</t>
  </si>
  <si>
    <t xml:space="preserve">Sму - объем бюджетных ассигнований ГРБС на 
предоставление муниципальных услуг (работ) физическим и юридическим лицам, оказываемых ГРБС (и подведомственными участниками бюджетного процесса) в соответствии с муниципальными заданиями на очередной финансовый год;
</t>
  </si>
  <si>
    <t>S - общая сумма бюджетных ассигнований, предусмотренных ГРБС на очередной финансовый год, по состоянию на конец года</t>
  </si>
  <si>
    <t xml:space="preserve">No - количество расходных обязательств ГРБС на очередной финансовый год, для которых не указаны нормативные правовые акты органов местного самоуправления, являющиеся основанием  для возникновения расходного обязательства;          </t>
  </si>
  <si>
    <t xml:space="preserve">N -  общее количество расходных обязательств ГРБС, подлежащих исполнению в очередном  финансовом году </t>
  </si>
  <si>
    <t>Р5 – своевременное предоставление материалов и документов для составления проекта бюджета города</t>
  </si>
  <si>
    <t>Положительно расценивается  представление ГРБС документов и материалов в установленные  финансовым управлением сроки. Целевым ориентиром  для ГРБС  является значение  показателя, равное 1.</t>
  </si>
  <si>
    <t xml:space="preserve">Позитивно расценивается наименьшее количество уведомлений ГРБС о внесении изменений, предусматривающих перемещение бюджетных ассигнований между подведомственными ему участниками бюджетного процесса (без учета субвенций, субсидий и иных межбюджетных трансфертов) в расчете на 1 учреждение. Целевым ориентиром является значение показателя, равное 0.
</t>
  </si>
  <si>
    <t xml:space="preserve">Позитивно расценивается уровень исполнения расходов за счет средств бюджета города не менее         95 %.      
Целевым ориентиром для ГРБС является значение показателя, равное 100.
</t>
  </si>
  <si>
    <t xml:space="preserve">Целевым ориентиром 
является значение показателя, равное или меньше 25 %.
</t>
  </si>
  <si>
    <t xml:space="preserve">Позитивно расценивается доведение ГРБС лимитов бюджетных обязательств до подведомственных ему учреждений в установленные сроки. </t>
  </si>
  <si>
    <t>Показатель позволяет оценить объем неисполненных на конец года бюджетных ассигнований. Целевым ориентиром для ГРБС является значение показателя, равное  0%.</t>
  </si>
  <si>
    <t>Показатель применяется для оценки правового обеспечения деятельности в части исполнения расходов бюджета на обеспечение выполнения функций.</t>
  </si>
  <si>
    <t xml:space="preserve">Негативным считается факт накопления объема нереальной к взысканию дебиторской задолженности ГРБС (и подведомственных ему участников бюджетного процесса) за отчетный год. Целевым ориентиром 
является значение  
показателя, равное 0.
</t>
  </si>
  <si>
    <r>
      <rPr>
        <sz val="10"/>
        <color theme="1"/>
        <rFont val="Times New Roman"/>
        <family val="1"/>
        <charset val="204"/>
      </rPr>
      <t>Позитивно расценивается      
отсутствие дебиторской задолженности ГРБС (и подведомственных ему учреждений).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</si>
  <si>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Негативным считается факт наличия просроченной кредиторской задолженности ГРБС (и подведомственных ему участников бюджетного процесса) по состоянию на 1 января года, следующего за отчетным периодом. Целевым ориентиром 
является значение  
показателя, равное 0.
</t>
  </si>
  <si>
    <t xml:space="preserve">Позитивно расценивается представление ГРБС годовой бюджетной отчетности в 
установленные сроки.
</t>
  </si>
  <si>
    <t>В рамках оценки данного показателя позитивно рассматривается сам факт наличия полного состава годовой бюджетной отчетности</t>
  </si>
  <si>
    <t>Позитивно расценивается отсутствие ошибок при проведении междокументального контроля ГРБС</t>
  </si>
  <si>
    <t>Позитивно оценивается наличие отчета о проведении ГРБС мониторинга результатов деятельности подведомственных ему учреждений (результативности бюджетных расходов, качества предоставляемых услуг) и составление рейтинга результатов деятельности подведомственных учреждений.</t>
  </si>
  <si>
    <t xml:space="preserve">Негативным считается факт наличия финансовых нарушений в отчетном периоде, выявленных в ходе проведения ведомственных контрольных мероприятий.
Целевым ориентиром 
является значение  
показателя, равное 0.
</t>
  </si>
  <si>
    <t xml:space="preserve">Показатель отражает степень соблюдения бюджетного законодательства Российской Федерации, иных правовых актов, регулирующих бюджетные правоотношения, в части исполнения бюджета города. 
Целевым ориентиром 
является значение  
показателя, равное 0.
</t>
  </si>
  <si>
    <t xml:space="preserve">Наличие установленных случаев недостач и хищений денежных средств и материальных ценностей у ГРБС в отчетном финансовом году свидетельствует о низком качестве финансового менеджмента. 
Целевым ориентиром 
является значение  
показателя, равное 0.
</t>
  </si>
  <si>
    <t xml:space="preserve">Наличие правового акта ГРБС об организации ведомственного финансового контроля является положительным фактором, 
способствующим повышению качества финансового менеджмента.
</t>
  </si>
  <si>
    <t xml:space="preserve">Позитивно расценивается  факт наличия заполненной таблицы «Сведения о проведении инвентаризаций» и ее качества
Целевым ориентиром для ГРБС является значение показателя, равное 5.
</t>
  </si>
  <si>
    <t>№</t>
  </si>
  <si>
    <t xml:space="preserve">1. Оценка механизмов планирования расходов бюджета </t>
  </si>
  <si>
    <t xml:space="preserve">Своевременность представления планового реестра расходных обязательств </t>
  </si>
  <si>
    <t xml:space="preserve">Доля бюджетных ассигнований, запланированных на реализацию муниципальных программ             </t>
  </si>
  <si>
    <t xml:space="preserve">Доля бюджетных ассигнований на предоставление муниципальных услуг (работ) физическим и юридическим лицам, оказываемых в соответствии с муниципальными заданиями            </t>
  </si>
  <si>
    <t xml:space="preserve">Полнота общей информации о расходных обязательствах      </t>
  </si>
  <si>
    <t>Своевременность предоставления документов и материалов для составления проекта бюджета города</t>
  </si>
  <si>
    <t>Качество планирования бюджетных ассигнований</t>
  </si>
  <si>
    <t xml:space="preserve">Уровень исполнения расходов ГРБС за счет средств местного бюджета (без учета субвенций, субсидий и иных межбюджетных трансфертов)            </t>
  </si>
  <si>
    <t xml:space="preserve">Равномерность расходов                 </t>
  </si>
  <si>
    <t>Своевременное доведение ГРБС лимитов бюджетных обязательств до подведомственных ему учреждений</t>
  </si>
  <si>
    <t xml:space="preserve">Доля неисполненных  на конец отчетного  финансового года бюджетных ассигнований       </t>
  </si>
  <si>
    <t xml:space="preserve">Качество Порядка составления, утверждения и ведения бюджетных смет подведомственных ГРБС учреждений     </t>
  </si>
  <si>
    <t xml:space="preserve">3. Оценка управления обязательствами в процессе исполнения бюджета        </t>
  </si>
  <si>
    <t xml:space="preserve">Эффективность управления кредиторской задолженностью по расчетам с поставщиками и подрядчиками        </t>
  </si>
  <si>
    <t xml:space="preserve">Наличие у ГРБС (и подведомственных учреждений) нереальной к взысканию дебиторской задолженности </t>
  </si>
  <si>
    <r>
      <t>Р</t>
    </r>
    <r>
      <rPr>
        <vertAlign val="subscript"/>
        <sz val="12"/>
        <color theme="1"/>
        <rFont val="Times New Roman"/>
        <family val="1"/>
        <charset val="204"/>
      </rPr>
      <t>3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</si>
  <si>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9</t>
    </r>
  </si>
  <si>
    <t>Наименование направлений оценки показателей</t>
  </si>
  <si>
    <t xml:space="preserve">Наличие у ГРБС (и подведомственных ему учреждений) просроченной кредиторской задолженности        </t>
  </si>
  <si>
    <t xml:space="preserve">Ежемесячное изменение кредиторской задолженности ГРБС (и подведомственных ему учреждений) в течение отчетного периода    </t>
  </si>
  <si>
    <t xml:space="preserve">4. Оценка состояния учета и отчетности                                     </t>
  </si>
  <si>
    <t xml:space="preserve">Соблюдение сроков представления ГРБС годовой бюджетной отчетности           </t>
  </si>
  <si>
    <t xml:space="preserve">5. Оценка организации контроля                                             </t>
  </si>
  <si>
    <t xml:space="preserve">Проведение ГРБС мониторинга результатов деятельности подведомственных ему учреждений                 </t>
  </si>
  <si>
    <t xml:space="preserve">Нарушения, выявленные в ходе проведения ведомственных контрольных мероприятий в отчетном финансовом году                 </t>
  </si>
  <si>
    <t xml:space="preserve">Наличие недостач и хищений денежных средств и материальных ценностей, выявленных в ходе ведомственных контрольных мероприятий        </t>
  </si>
  <si>
    <t xml:space="preserve">Проведение инвентаризаций </t>
  </si>
  <si>
    <r>
      <t>Р</t>
    </r>
    <r>
      <rPr>
        <vertAlign val="subscript"/>
        <sz val="12"/>
        <color theme="1"/>
        <rFont val="Times New Roman"/>
        <family val="1"/>
        <charset val="204"/>
      </rPr>
      <t>20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</si>
  <si>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21</t>
    </r>
  </si>
  <si>
    <t>Фин.управление</t>
  </si>
  <si>
    <t>Физ.и спорт</t>
  </si>
  <si>
    <t>Средняя  оценка по показателю (SP)</t>
  </si>
  <si>
    <t>ГРБС, получившие  неудовлетворительную оценку по показателю</t>
  </si>
  <si>
    <t>ГРБС, получившие лучшую оценку по показателю</t>
  </si>
  <si>
    <t>ГРБС, к  которым показатель не применим</t>
  </si>
  <si>
    <t>Приложение 3</t>
  </si>
  <si>
    <t>Упр.физкультуры и спорта</t>
  </si>
  <si>
    <r>
      <t>Р</t>
    </r>
    <r>
      <rPr>
        <vertAlign val="subscript"/>
        <sz val="11"/>
        <color theme="1"/>
        <rFont val="Times New Roman"/>
        <family val="1"/>
        <charset val="204"/>
      </rPr>
      <t>17</t>
    </r>
  </si>
  <si>
    <r>
      <t>Р</t>
    </r>
    <r>
      <rPr>
        <vertAlign val="subscript"/>
        <sz val="11"/>
        <color theme="1"/>
        <rFont val="Times New Roman"/>
        <family val="1"/>
        <charset val="204"/>
      </rPr>
      <t>18</t>
    </r>
  </si>
  <si>
    <r>
      <t>Р</t>
    </r>
    <r>
      <rPr>
        <vertAlign val="subscript"/>
        <sz val="11"/>
        <color theme="1"/>
        <rFont val="Times New Roman"/>
        <family val="1"/>
        <charset val="204"/>
      </rPr>
      <t>19</t>
    </r>
  </si>
  <si>
    <t>соблюдены/ не соблюдены</t>
  </si>
  <si>
    <t>соблюдены / не соблюдены</t>
  </si>
  <si>
    <t>Позитивно расценивается доля бюджетных ассигнований на предоставление муниципальных услуг (работ) физическим и юридическим лицам, оказываемых ГРБС (и подведомственными участниками бюджетного процесса) в соответствии с муниципальными заданиями,  очередного финансового года не менее 70 % от общей суммы бюджетных ассигнований, предусмотренных ГРБС на очередной финансовый год.  Целевым ориентиром является достижение показателя, равного 100.</t>
  </si>
  <si>
    <t xml:space="preserve">Негативным считается факт накопления значительного объема кредиторской задолженности ГРБС по расчетам с поставщиками и подрядчиками по состоянию на 1 января года, следующего за отчетным, по отношению к кассовому исполнению расходов ГРБС в отчетном финансовом году. Целевым ориентиром является значение показателя 0.
</t>
  </si>
  <si>
    <t>Перечень показателей балльной оценки качества финансового менеджмента главных распорядителей бюджетных средств</t>
  </si>
  <si>
    <t>Оценка по показателям</t>
  </si>
  <si>
    <t>ИТОГО</t>
  </si>
  <si>
    <t xml:space="preserve">2. Оценка результатов исполнения бюджета в части расходов </t>
  </si>
  <si>
    <r>
      <t>Р</t>
    </r>
    <r>
      <rPr>
        <vertAlign val="subscript"/>
        <sz val="10"/>
        <color theme="1"/>
        <rFont val="Times New Roman"/>
        <family val="1"/>
        <charset val="204"/>
      </rPr>
      <t xml:space="preserve">25 - </t>
    </r>
    <r>
      <rPr>
        <sz val="10"/>
        <color theme="1"/>
        <rFont val="Times New Roman"/>
        <family val="1"/>
        <charset val="204"/>
      </rPr>
      <t xml:space="preserve"> таблица</t>
    </r>
    <r>
      <rPr>
        <vertAlign val="subscript"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заполнена и соответствует требованиям Инструкции (5)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</si>
  <si>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>25</t>
    </r>
    <r>
      <rPr>
        <sz val="10"/>
        <color theme="1"/>
        <rFont val="Times New Roman"/>
        <family val="1"/>
        <charset val="204"/>
      </rPr>
      <t xml:space="preserve"> - таблица не заполнена или не соответствует требованиям Инструкции (0)</t>
    </r>
  </si>
  <si>
    <t>Наименование ГРБС</t>
  </si>
  <si>
    <t>Суммарная оценка качества финансового менеджмента (КФМ)</t>
  </si>
  <si>
    <t>Максимальная оценка качества финансового менеджмента (MAX)</t>
  </si>
  <si>
    <t xml:space="preserve">2.  </t>
  </si>
  <si>
    <t xml:space="preserve">3.  </t>
  </si>
  <si>
    <t xml:space="preserve">4.  </t>
  </si>
  <si>
    <t>Оценка среднего уровня качества финансового менеджмента ГРБС (MR)</t>
  </si>
  <si>
    <t>X</t>
  </si>
  <si>
    <t>№  п/п</t>
  </si>
  <si>
    <t>Рейтинговая оценка ®</t>
  </si>
  <si>
    <t>1.</t>
  </si>
  <si>
    <t>5.</t>
  </si>
  <si>
    <t>6.</t>
  </si>
  <si>
    <t>7.</t>
  </si>
  <si>
    <t>8.</t>
  </si>
  <si>
    <t>9.</t>
  </si>
  <si>
    <t>Совет народных депутатов Белогорского городского самоуправления</t>
  </si>
  <si>
    <t>Администрация города Белогорск</t>
  </si>
  <si>
    <t>МКУ "Комитет имущественных отношений Администрации г. Белогорск"</t>
  </si>
  <si>
    <t>МКУ "Финансовое управление Администрации г. Белогрск"</t>
  </si>
  <si>
    <t>МКУ "Управление жилищно-коммунального хозяйства Администрации г. Белогорск"</t>
  </si>
  <si>
    <t>МКУ "Комитет по образованию и делам молодежи Администрации г. Белогорск"</t>
  </si>
  <si>
    <t>МКУ "Управление по физкультуре и спорту Администрации г. Белогорск"</t>
  </si>
  <si>
    <t>МКУ "Управление культуры Администрации г. Белогорск"</t>
  </si>
  <si>
    <t>Уровень качества финансового менеджмента Q</t>
  </si>
  <si>
    <t>период 01.01.-31.03.</t>
  </si>
  <si>
    <t>период 01.04.-30.06.</t>
  </si>
  <si>
    <t>период 01.07.-30.09.</t>
  </si>
  <si>
    <t>период 01.10.-31.12.</t>
  </si>
  <si>
    <r>
      <t>Р</t>
    </r>
    <r>
      <rPr>
        <vertAlign val="subscript"/>
        <sz val="11"/>
        <color theme="1"/>
        <rFont val="Times New Roman"/>
        <family val="1"/>
        <charset val="204"/>
      </rPr>
      <t>16</t>
    </r>
    <r>
      <rPr>
        <sz val="11"/>
        <color theme="1"/>
        <rFont val="Times New Roman"/>
        <family val="1"/>
        <charset val="204"/>
      </rPr>
      <t xml:space="preserve"> = (К</t>
    </r>
    <r>
      <rPr>
        <vertAlign val="subscript"/>
        <sz val="11"/>
        <color theme="1"/>
        <rFont val="Times New Roman"/>
        <family val="1"/>
        <charset val="204"/>
      </rPr>
      <t>ткм</t>
    </r>
    <r>
      <rPr>
        <sz val="11"/>
        <color theme="1"/>
        <rFont val="Times New Roman"/>
        <family val="1"/>
        <charset val="204"/>
      </rPr>
      <t xml:space="preserve"> - К</t>
    </r>
    <r>
      <rPr>
        <vertAlign val="subscript"/>
        <sz val="11"/>
        <color theme="1"/>
        <rFont val="Times New Roman"/>
        <family val="1"/>
        <charset val="204"/>
      </rPr>
      <t>тнм</t>
    </r>
    <r>
      <rPr>
        <sz val="11"/>
        <color theme="1"/>
        <rFont val="Times New Roman"/>
        <family val="1"/>
        <charset val="204"/>
      </rPr>
      <t>)</t>
    </r>
    <r>
      <rPr>
        <vertAlign val="subscript"/>
        <sz val="11"/>
        <color theme="1"/>
        <rFont val="Times New Roman"/>
        <family val="1"/>
        <charset val="204"/>
      </rPr>
      <t>n</t>
    </r>
    <r>
      <rPr>
        <sz val="11"/>
        <color theme="1"/>
        <rFont val="Times New Roman"/>
        <family val="1"/>
        <charset val="204"/>
      </rPr>
      <t xml:space="preserve"> &lt; S / 4,</t>
    </r>
  </si>
  <si>
    <r>
      <t>Р</t>
    </r>
    <r>
      <rPr>
        <vertAlign val="subscript"/>
        <sz val="11"/>
        <color theme="1"/>
        <rFont val="Times New Roman"/>
        <family val="1"/>
        <charset val="204"/>
      </rPr>
      <t>16</t>
    </r>
    <r>
      <rPr>
        <sz val="11"/>
        <color theme="1"/>
        <rFont val="Times New Roman"/>
        <family val="1"/>
        <charset val="204"/>
      </rPr>
      <t xml:space="preserve"> = (К</t>
    </r>
    <r>
      <rPr>
        <vertAlign val="subscript"/>
        <sz val="11"/>
        <color theme="1"/>
        <rFont val="Times New Roman"/>
        <family val="1"/>
        <charset val="204"/>
      </rPr>
      <t>ткм</t>
    </r>
    <r>
      <rPr>
        <sz val="11"/>
        <color theme="1"/>
        <rFont val="Times New Roman"/>
        <family val="1"/>
        <charset val="204"/>
      </rPr>
      <t xml:space="preserve"> - К</t>
    </r>
    <r>
      <rPr>
        <vertAlign val="subscript"/>
        <sz val="11"/>
        <color theme="1"/>
        <rFont val="Times New Roman"/>
        <family val="1"/>
        <charset val="204"/>
      </rPr>
      <t>тнм</t>
    </r>
    <r>
      <rPr>
        <sz val="11"/>
        <color theme="1"/>
        <rFont val="Times New Roman"/>
        <family val="1"/>
        <charset val="204"/>
      </rPr>
      <t>)</t>
    </r>
    <r>
      <rPr>
        <vertAlign val="subscript"/>
        <sz val="11"/>
        <color theme="1"/>
        <rFont val="Times New Roman"/>
        <family val="1"/>
        <charset val="204"/>
      </rPr>
      <t>n</t>
    </r>
    <r>
      <rPr>
        <sz val="11"/>
        <color theme="1"/>
        <rFont val="Times New Roman"/>
        <family val="1"/>
        <charset val="204"/>
      </rPr>
      <t xml:space="preserve"> &lt; S /4,</t>
    </r>
  </si>
  <si>
    <t>да</t>
  </si>
  <si>
    <t>содержит</t>
  </si>
  <si>
    <t>соблюдены</t>
  </si>
  <si>
    <t>выполнены</t>
  </si>
  <si>
    <r>
      <t>Р</t>
    </r>
    <r>
      <rPr>
        <vertAlign val="sub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≥ 70(5)                                 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</si>
  <si>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≥ 60(4)                                 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</si>
  <si>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≥ 50(3)                                  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</si>
  <si>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≥ 40(2)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</si>
  <si>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≥ 30(1)                                  </t>
    </r>
  </si>
  <si>
    <r>
      <t>Р</t>
    </r>
    <r>
      <rPr>
        <vertAlign val="sub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&lt; 30(0)                                   </t>
    </r>
  </si>
  <si>
    <t>Р4 = 0(5)</t>
  </si>
  <si>
    <t>Р4 ≤ 5(4)</t>
  </si>
  <si>
    <t>Р4 ≤ 10(3)</t>
  </si>
  <si>
    <t>Р4 ≤ 15(2)</t>
  </si>
  <si>
    <t>Р4 ≤ 20(1)</t>
  </si>
  <si>
    <t>Р4 &gt; 20(0)</t>
  </si>
  <si>
    <r>
      <t>Р</t>
    </r>
    <r>
      <rPr>
        <vertAlign val="subscript"/>
        <sz val="10"/>
        <color theme="1"/>
        <rFont val="Times New Roman"/>
        <family val="1"/>
        <charset val="204"/>
      </rPr>
      <t>16</t>
    </r>
    <r>
      <rPr>
        <sz val="10"/>
        <color theme="1"/>
        <rFont val="Times New Roman"/>
        <family val="1"/>
        <charset val="204"/>
      </rPr>
      <t xml:space="preserve"> = (К</t>
    </r>
    <r>
      <rPr>
        <vertAlign val="subscript"/>
        <sz val="10"/>
        <color theme="1"/>
        <rFont val="Times New Roman"/>
        <family val="1"/>
        <charset val="204"/>
      </rPr>
      <t>ткм</t>
    </r>
    <r>
      <rPr>
        <sz val="10"/>
        <color theme="1"/>
        <rFont val="Times New Roman"/>
        <family val="1"/>
        <charset val="204"/>
      </rPr>
      <t xml:space="preserve"> - К</t>
    </r>
    <r>
      <rPr>
        <vertAlign val="subscript"/>
        <sz val="10"/>
        <color theme="1"/>
        <rFont val="Times New Roman"/>
        <family val="1"/>
        <charset val="204"/>
      </rPr>
      <t>тнм</t>
    </r>
    <r>
      <rPr>
        <sz val="10"/>
        <color theme="1"/>
        <rFont val="Times New Roman"/>
        <family val="1"/>
        <charset val="204"/>
      </rPr>
      <t>)</t>
    </r>
    <r>
      <rPr>
        <vertAlign val="subscript"/>
        <sz val="10"/>
        <color theme="1"/>
        <rFont val="Times New Roman"/>
        <family val="1"/>
        <charset val="204"/>
      </rPr>
      <t>n</t>
    </r>
    <r>
      <rPr>
        <sz val="10"/>
        <color theme="1"/>
        <rFont val="Times New Roman"/>
        <family val="1"/>
        <charset val="204"/>
      </rPr>
      <t xml:space="preserve"> &lt; S / 4 (по каждому кварталу в отчетном периоде) (5)</t>
    </r>
  </si>
  <si>
    <t>отсутствие</t>
  </si>
  <si>
    <t>наличие</t>
  </si>
  <si>
    <t>выполнены/ не выполнены</t>
  </si>
  <si>
    <t>выполнены /не выполнены</t>
  </si>
  <si>
    <t>показатель не применим</t>
  </si>
  <si>
    <t>Средняя оценка по показателям</t>
  </si>
  <si>
    <t>-</t>
  </si>
  <si>
    <t>по всем ГРБС</t>
  </si>
  <si>
    <t>Контрольно-счетная палата МО город Белогорск</t>
  </si>
  <si>
    <t>отсутствует</t>
  </si>
  <si>
    <r>
      <t>Р</t>
    </r>
    <r>
      <rPr>
        <vertAlign val="subscript"/>
        <sz val="10"/>
        <color theme="1"/>
        <rFont val="Times New Roman"/>
        <family val="1"/>
        <charset val="204"/>
      </rPr>
      <t>16</t>
    </r>
    <r>
      <rPr>
        <sz val="10"/>
        <color theme="1"/>
        <rFont val="Times New Roman"/>
        <family val="1"/>
        <charset val="204"/>
      </rPr>
      <t xml:space="preserve"> = (К</t>
    </r>
    <r>
      <rPr>
        <vertAlign val="subscript"/>
        <sz val="10"/>
        <color theme="1"/>
        <rFont val="Times New Roman"/>
        <family val="1"/>
        <charset val="204"/>
      </rPr>
      <t>ткм</t>
    </r>
    <r>
      <rPr>
        <sz val="10"/>
        <color theme="1"/>
        <rFont val="Times New Roman"/>
        <family val="1"/>
        <charset val="204"/>
      </rPr>
      <t xml:space="preserve"> - К</t>
    </r>
    <r>
      <rPr>
        <vertAlign val="subscript"/>
        <sz val="10"/>
        <color theme="1"/>
        <rFont val="Times New Roman"/>
        <family val="1"/>
        <charset val="204"/>
      </rPr>
      <t>тнм</t>
    </r>
    <r>
      <rPr>
        <sz val="10"/>
        <color theme="1"/>
        <rFont val="Times New Roman"/>
        <family val="1"/>
        <charset val="204"/>
      </rPr>
      <t>)</t>
    </r>
    <r>
      <rPr>
        <vertAlign val="subscript"/>
        <sz val="10"/>
        <color theme="1"/>
        <rFont val="Times New Roman"/>
        <family val="1"/>
        <charset val="204"/>
      </rPr>
      <t>n</t>
    </r>
    <r>
      <rPr>
        <sz val="10"/>
        <color theme="1"/>
        <rFont val="Times New Roman"/>
        <family val="1"/>
        <charset val="204"/>
      </rPr>
      <t xml:space="preserve"> &gt; S / 4 (хотя бы в одном квартале отчетного периода) (0)</t>
    </r>
  </si>
  <si>
    <t>Позитивно расценивается уровень управления финансами, при котором прирост кредиторской задолженности ГРБС (и подведомственных ему учреждений) ни в одном квартале отчетного года не превышает1/4 годовых плановых расходов ГРБС (и подведомственных ему учреждений) или отсутствует.</t>
  </si>
  <si>
    <t>Сводный рейтинг главных распорядителей бюджетных средств муниципального образования                                                        город Белогорск по качеству финансового менеджмента по состоянию на 01.01.2019 года.</t>
  </si>
  <si>
    <t>Совет народных депутатов Белогорского городского самоуправления; Контрольно-счетная палата; Администрация города Белогорск; МКУ "Финансовое управление Администрации г.Белогорск"; МКУ "КИО г.Белогорск"; МКУ "Управление ЖКХ Администрации г. Белогорск"; МКУ КОДМ г.Белогорск; МКУ "Управление ФК и С Администрации г. Белогорск", МКУ "Управление культуры"</t>
  </si>
  <si>
    <r>
      <t>Р</t>
    </r>
    <r>
      <rPr>
        <vertAlign val="subscript"/>
        <sz val="14"/>
        <color theme="1"/>
        <rFont val="Arial"/>
        <family val="2"/>
        <charset val="204"/>
      </rPr>
      <t>1</t>
    </r>
  </si>
  <si>
    <r>
      <t>Р</t>
    </r>
    <r>
      <rPr>
        <vertAlign val="subscript"/>
        <sz val="14"/>
        <color theme="1"/>
        <rFont val="Arial"/>
        <family val="2"/>
        <charset val="204"/>
      </rPr>
      <t>2</t>
    </r>
  </si>
  <si>
    <r>
      <t>Р</t>
    </r>
    <r>
      <rPr>
        <vertAlign val="subscript"/>
        <sz val="14"/>
        <color theme="1"/>
        <rFont val="Arial"/>
        <family val="2"/>
        <charset val="204"/>
      </rPr>
      <t>3</t>
    </r>
  </si>
  <si>
    <r>
      <t>Р</t>
    </r>
    <r>
      <rPr>
        <vertAlign val="subscript"/>
        <sz val="14"/>
        <color theme="1"/>
        <rFont val="Arial"/>
        <family val="2"/>
        <charset val="204"/>
      </rPr>
      <t>4</t>
    </r>
  </si>
  <si>
    <r>
      <t>Р</t>
    </r>
    <r>
      <rPr>
        <vertAlign val="subscript"/>
        <sz val="14"/>
        <color theme="1"/>
        <rFont val="Arial"/>
        <family val="2"/>
        <charset val="204"/>
      </rPr>
      <t>5</t>
    </r>
  </si>
  <si>
    <r>
      <t>Р</t>
    </r>
    <r>
      <rPr>
        <vertAlign val="subscript"/>
        <sz val="14"/>
        <color theme="1"/>
        <rFont val="Arial"/>
        <family val="2"/>
        <charset val="204"/>
      </rPr>
      <t>6</t>
    </r>
  </si>
  <si>
    <r>
      <t>2</t>
    </r>
    <r>
      <rPr>
        <b/>
        <sz val="14"/>
        <color theme="1"/>
        <rFont val="Arial"/>
        <family val="2"/>
        <charset val="204"/>
      </rPr>
      <t>. Оценка результатов исполнения бюджета в части расходов</t>
    </r>
    <r>
      <rPr>
        <sz val="14"/>
        <color theme="1"/>
        <rFont val="Arial"/>
        <family val="2"/>
        <charset val="204"/>
      </rPr>
      <t xml:space="preserve">                  </t>
    </r>
  </si>
  <si>
    <r>
      <t>Р</t>
    </r>
    <r>
      <rPr>
        <vertAlign val="subscript"/>
        <sz val="14"/>
        <color theme="1"/>
        <rFont val="Arial"/>
        <family val="2"/>
        <charset val="204"/>
      </rPr>
      <t>7</t>
    </r>
  </si>
  <si>
    <r>
      <t>Р</t>
    </r>
    <r>
      <rPr>
        <vertAlign val="subscript"/>
        <sz val="14"/>
        <color theme="1"/>
        <rFont val="Arial"/>
        <family val="2"/>
        <charset val="204"/>
      </rPr>
      <t>8</t>
    </r>
  </si>
  <si>
    <r>
      <t>Р</t>
    </r>
    <r>
      <rPr>
        <vertAlign val="subscript"/>
        <sz val="14"/>
        <color theme="1"/>
        <rFont val="Arial"/>
        <family val="2"/>
        <charset val="204"/>
      </rPr>
      <t>9</t>
    </r>
  </si>
  <si>
    <r>
      <t>Р</t>
    </r>
    <r>
      <rPr>
        <vertAlign val="subscript"/>
        <sz val="14"/>
        <color theme="1"/>
        <rFont val="Arial"/>
        <family val="2"/>
        <charset val="204"/>
      </rPr>
      <t>10</t>
    </r>
  </si>
  <si>
    <r>
      <t>Р</t>
    </r>
    <r>
      <rPr>
        <vertAlign val="subscript"/>
        <sz val="14"/>
        <color theme="1"/>
        <rFont val="Arial"/>
        <family val="2"/>
        <charset val="204"/>
      </rPr>
      <t>11</t>
    </r>
  </si>
  <si>
    <r>
      <t>Р</t>
    </r>
    <r>
      <rPr>
        <vertAlign val="subscript"/>
        <sz val="14"/>
        <color theme="1"/>
        <rFont val="Arial"/>
        <family val="2"/>
        <charset val="204"/>
      </rPr>
      <t>12</t>
    </r>
  </si>
  <si>
    <r>
      <t>Р</t>
    </r>
    <r>
      <rPr>
        <vertAlign val="subscript"/>
        <sz val="14"/>
        <color theme="1"/>
        <rFont val="Arial"/>
        <family val="2"/>
        <charset val="204"/>
      </rPr>
      <t>13</t>
    </r>
  </si>
  <si>
    <r>
      <t>Р</t>
    </r>
    <r>
      <rPr>
        <vertAlign val="subscript"/>
        <sz val="14"/>
        <color theme="1"/>
        <rFont val="Arial"/>
        <family val="2"/>
        <charset val="204"/>
      </rPr>
      <t>14</t>
    </r>
  </si>
  <si>
    <r>
      <t>Р</t>
    </r>
    <r>
      <rPr>
        <vertAlign val="subscript"/>
        <sz val="14"/>
        <color theme="1"/>
        <rFont val="Arial"/>
        <family val="2"/>
        <charset val="204"/>
      </rPr>
      <t>15</t>
    </r>
  </si>
  <si>
    <r>
      <t>Р</t>
    </r>
    <r>
      <rPr>
        <vertAlign val="subscript"/>
        <sz val="14"/>
        <color theme="1"/>
        <rFont val="Arial"/>
        <family val="2"/>
        <charset val="204"/>
      </rPr>
      <t>16</t>
    </r>
  </si>
  <si>
    <r>
      <t>Р</t>
    </r>
    <r>
      <rPr>
        <vertAlign val="subscript"/>
        <sz val="14"/>
        <color theme="1"/>
        <rFont val="Arial"/>
        <family val="2"/>
        <charset val="204"/>
      </rPr>
      <t>17</t>
    </r>
  </si>
  <si>
    <r>
      <t>Р</t>
    </r>
    <r>
      <rPr>
        <vertAlign val="subscript"/>
        <sz val="14"/>
        <color theme="1"/>
        <rFont val="Arial"/>
        <family val="2"/>
        <charset val="204"/>
      </rPr>
      <t>18</t>
    </r>
  </si>
  <si>
    <r>
      <t>Р</t>
    </r>
    <r>
      <rPr>
        <vertAlign val="subscript"/>
        <sz val="14"/>
        <color theme="1"/>
        <rFont val="Arial"/>
        <family val="2"/>
        <charset val="204"/>
      </rPr>
      <t>19</t>
    </r>
  </si>
  <si>
    <r>
      <t>Р</t>
    </r>
    <r>
      <rPr>
        <vertAlign val="subscript"/>
        <sz val="14"/>
        <color theme="1"/>
        <rFont val="Arial"/>
        <family val="2"/>
        <charset val="204"/>
      </rPr>
      <t>20</t>
    </r>
  </si>
  <si>
    <r>
      <t>Р</t>
    </r>
    <r>
      <rPr>
        <vertAlign val="subscript"/>
        <sz val="14"/>
        <color theme="1"/>
        <rFont val="Arial"/>
        <family val="2"/>
        <charset val="204"/>
      </rPr>
      <t>21</t>
    </r>
  </si>
  <si>
    <r>
      <t>Р</t>
    </r>
    <r>
      <rPr>
        <vertAlign val="subscript"/>
        <sz val="14"/>
        <color theme="1"/>
        <rFont val="Arial"/>
        <family val="2"/>
        <charset val="204"/>
      </rPr>
      <t>22</t>
    </r>
  </si>
  <si>
    <r>
      <t>Р</t>
    </r>
    <r>
      <rPr>
        <vertAlign val="subscript"/>
        <sz val="14"/>
        <color theme="1"/>
        <rFont val="Arial"/>
        <family val="2"/>
        <charset val="204"/>
      </rPr>
      <t>23</t>
    </r>
  </si>
  <si>
    <r>
      <t>Р</t>
    </r>
    <r>
      <rPr>
        <vertAlign val="subscript"/>
        <sz val="14"/>
        <color theme="1"/>
        <rFont val="Arial"/>
        <family val="2"/>
        <charset val="204"/>
      </rPr>
      <t>24</t>
    </r>
  </si>
  <si>
    <r>
      <t>Р</t>
    </r>
    <r>
      <rPr>
        <vertAlign val="subscript"/>
        <sz val="14"/>
        <color theme="1"/>
        <rFont val="Arial"/>
        <family val="2"/>
        <charset val="204"/>
      </rPr>
      <t>25</t>
    </r>
  </si>
  <si>
    <t>МКУ "Финансовое управление Администрации г.Белогорск"; МКУ "КИО г.Белогорск"; МКУ "Управление ЖКХ Администрации г. Белогорск"; МКУ КОДМ г.Белогорск; МКУ "Управление ФК и С Администрации г. Белогорск", МКУ "Управление культуры"</t>
  </si>
  <si>
    <t xml:space="preserve">Совет народных депутатов Белогорского городского самоуправления; Контрольно-счетная палата; </t>
  </si>
  <si>
    <t>Совет народных депутатов Белогорского городского самоуправления; Контрольно-счетная палата;  Администрация города Белогорск; МКУ "Финансовое управление Администрации г.Белогорск"; МКУ "КИО г.Белогорск"</t>
  </si>
  <si>
    <t>"Управление ЖКХ Администрации г. Белогорск"</t>
  </si>
  <si>
    <t>МКУ КОДМ г.Белогорск; МКУ "Управление ФК и С Администрации г. Белогорск", МКУ "Управление культуры"</t>
  </si>
  <si>
    <t>МКУ "Управление ЖКХ Администрации г. Белогорск"; МКУ КОДМ г.Белогорск; МКУ "Управление ФК и С Администрации г. Белогорск", МКУ "Управление культуры"</t>
  </si>
  <si>
    <t>МКУ "КИО г. Белогорск"; МКУ "Управление ФК и С Администрации г.Белогорск"</t>
  </si>
  <si>
    <t>Совет народных депутатов Белогорского городского самоуправления; Контрольно-счетная палата; Администрация города Белогорск; МКУ "Финансовое управление Администрации г.Белогорск";  МКУ "Управление ЖКХ Администрации г. Белогорск"; МКУ КОДМ г.Белогорск; МКУ "Управление культуры"</t>
  </si>
  <si>
    <t>Администрация города Белогорск; МКУ "Управление ЖКХ Администрации г. Белогорск"; МКУ КОДМ г.Белогорск; МКУ "Управление ФК и С Администрации г. Белогорск", МКУ "Управление культуры"</t>
  </si>
  <si>
    <t>Администрация города Белогорск; МКУ "Управление ЖКХ Администрации г. Белогорск",  МКУ "Управление культуры"</t>
  </si>
  <si>
    <t xml:space="preserve"> МКУ "Управление ЖКХ Администрации г. Белогорск"; МКУ КОДМ г.Белогорск</t>
  </si>
  <si>
    <t>Совет народных депутатов Белогорского городского самоуправления; Контрольно-счетная палата; Администрация города Белогорск; МКУ "Финансовое управление Администрации г.Белогорск"; МКУ "КИО г.Белогорск"; МКУ "Управление ФК и С Администрации г. Белогорск", МКУ "Управление культуры"</t>
  </si>
  <si>
    <t>Совет народных депутатов Белогорского городского самоуправления;  МКУ "КИО г.Белогорск";  МКУ "Управление ЖКХ Администрации г. Белогорск"; МКУ КОДМ г.Белогорск</t>
  </si>
  <si>
    <t>Контрольно-счетная палата; Администрация города Белогорск; МКУ "Финансовое управление Администрации г.Белогорск"; МКУ "Управление ФК и С Администрации г. Белогорск", МКУ "Управление культуры"</t>
  </si>
  <si>
    <t xml:space="preserve"> МКУ КОДМ г.Белогорск; МКУ "Управление ФК и С Администрации г. Белогорск", МКУ "Управление культуры"</t>
  </si>
  <si>
    <t>Совет народных депутатов Белогорского городского самоуправления; Контрольно-счетная палата; Администрация города Белогорск; МКУ "Финансовое управление Администрации г.Белогорск"; МКУ "КИО г.Белогорск"; МКУ "Управление ЖКХ Администрации г. Белогорск"</t>
  </si>
  <si>
    <t>МКУ "Управление ЖКХ Администрации г. Белогорск";МКУ "Управление ФК и С Администрации г. Белогорск", МКУ "Управление культуры"</t>
  </si>
  <si>
    <t>МКУ КОДМ г.Белогорск</t>
  </si>
  <si>
    <t>МКУ "Финансовое управление Администрации г.Белогорск"; МКУ "КИО г.Белогорск"; МКУ "Управление ЖКХ Администрации г. Белогорск"; МКУ КОДМ г.Белогорск; МКУ "Управление культуры"</t>
  </si>
  <si>
    <t>Совет народных депутатов Белогорского городского самоуправления; Контрольно-счетная палата;  Администрация города Белогорск; МКУ "Управление ФК и С Администрации г. Белогорск"</t>
  </si>
  <si>
    <t>МКУ "Управление ФК и С Администрации г. Белогорск", МКУ "Управление культуры"</t>
  </si>
  <si>
    <t>Результаты анализа качества финансового менеджмента главных распорядителей бюджетных средств за 2018 год</t>
  </si>
  <si>
    <t>Совет народных депутатов Белогорского городского самоуправления; Контрольно-счетная палата;  МКУ "Финансовое управление Администрации г.Белогорск"; МКУ "КИО г.Белогорск"; МКУ КОДМ г.Белогорск; МКУ "Управление ФК и С Администрации г. Белогорск"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</si>
</sst>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vertAlign val="subscript"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Symbol"/>
      <family val="1"/>
      <charset val="2"/>
    </font>
    <font>
      <u/>
      <sz val="11"/>
      <color theme="10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vertAlign val="subscript"/>
      <sz val="14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2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/>
    <xf numFmtId="0" fontId="5" fillId="0" borderId="1" xfId="0" applyFont="1" applyBorder="1" applyAlignment="1">
      <alignment vertical="center" wrapText="1"/>
    </xf>
    <xf numFmtId="0" fontId="3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3" fillId="0" borderId="0" xfId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3" fillId="0" borderId="25" xfId="0" applyFont="1" applyBorder="1" applyAlignment="1">
      <alignment horizontal="justify" vertical="center" wrapText="1"/>
    </xf>
    <xf numFmtId="0" fontId="3" fillId="0" borderId="26" xfId="0" applyFont="1" applyBorder="1" applyAlignment="1">
      <alignment vertical="center" wrapText="1"/>
    </xf>
    <xf numFmtId="0" fontId="3" fillId="0" borderId="26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left" vertical="center" wrapText="1"/>
    </xf>
    <xf numFmtId="0" fontId="3" fillId="0" borderId="25" xfId="0" applyFont="1" applyBorder="1" applyAlignment="1">
      <alignment vertical="center" wrapText="1"/>
    </xf>
    <xf numFmtId="0" fontId="3" fillId="0" borderId="25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  <xf numFmtId="0" fontId="1" fillId="0" borderId="27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/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2" borderId="26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wrapText="1"/>
    </xf>
    <xf numFmtId="0" fontId="3" fillId="2" borderId="26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6" fillId="0" borderId="0" xfId="0" applyFont="1" applyFill="1"/>
    <xf numFmtId="14" fontId="3" fillId="0" borderId="8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4" borderId="25" xfId="0" applyFont="1" applyFill="1" applyBorder="1" applyAlignment="1">
      <alignment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3" fillId="4" borderId="26" xfId="0" applyFont="1" applyFill="1" applyBorder="1" applyAlignment="1">
      <alignment vertical="top" wrapText="1"/>
    </xf>
    <xf numFmtId="0" fontId="1" fillId="4" borderId="26" xfId="0" applyFont="1" applyFill="1" applyBorder="1" applyAlignment="1">
      <alignment vertical="center" wrapText="1"/>
    </xf>
    <xf numFmtId="0" fontId="1" fillId="4" borderId="27" xfId="0" applyFont="1" applyFill="1" applyBorder="1" applyAlignment="1">
      <alignment vertical="center" wrapText="1"/>
    </xf>
    <xf numFmtId="0" fontId="3" fillId="4" borderId="25" xfId="0" applyFont="1" applyFill="1" applyBorder="1" applyAlignment="1">
      <alignment horizontal="justify" vertical="center" wrapText="1"/>
    </xf>
    <xf numFmtId="0" fontId="1" fillId="4" borderId="26" xfId="0" applyFont="1" applyFill="1" applyBorder="1" applyAlignment="1">
      <alignment horizontal="justify" vertical="center" wrapText="1"/>
    </xf>
    <xf numFmtId="0" fontId="3" fillId="4" borderId="26" xfId="0" applyFont="1" applyFill="1" applyBorder="1" applyAlignment="1">
      <alignment horizontal="justify" vertical="center" wrapText="1"/>
    </xf>
    <xf numFmtId="0" fontId="3" fillId="4" borderId="25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justify" vertical="center" wrapText="1"/>
    </xf>
    <xf numFmtId="0" fontId="1" fillId="4" borderId="0" xfId="0" applyFont="1" applyFill="1" applyBorder="1" applyAlignment="1">
      <alignment horizontal="justify" vertical="center" wrapText="1"/>
    </xf>
    <xf numFmtId="0" fontId="1" fillId="4" borderId="27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center" wrapText="1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9" fillId="0" borderId="8" xfId="0" applyFont="1" applyFill="1" applyBorder="1" applyAlignment="1">
      <alignment horizontal="justify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Fill="1"/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3" fillId="5" borderId="8" xfId="0" applyFont="1" applyFill="1" applyBorder="1" applyAlignment="1">
      <alignment horizontal="center" vertical="center" wrapText="1"/>
    </xf>
    <xf numFmtId="165" fontId="3" fillId="5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right" vertical="center"/>
    </xf>
    <xf numFmtId="0" fontId="3" fillId="6" borderId="2" xfId="0" applyFont="1" applyFill="1" applyBorder="1" applyAlignment="1">
      <alignment horizontal="right" vertical="center"/>
    </xf>
    <xf numFmtId="164" fontId="3" fillId="5" borderId="8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/>
    </xf>
    <xf numFmtId="0" fontId="3" fillId="3" borderId="26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164" fontId="3" fillId="6" borderId="8" xfId="0" applyNumberFormat="1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165" fontId="3" fillId="6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right" vertical="center"/>
    </xf>
    <xf numFmtId="3" fontId="3" fillId="6" borderId="8" xfId="0" applyNumberFormat="1" applyFont="1" applyFill="1" applyBorder="1" applyAlignment="1">
      <alignment horizontal="center" vertical="center" wrapText="1"/>
    </xf>
    <xf numFmtId="165" fontId="3" fillId="6" borderId="8" xfId="0" applyNumberFormat="1" applyFont="1" applyFill="1" applyBorder="1" applyAlignment="1">
      <alignment horizontal="right" vertical="center" wrapText="1" indent="1"/>
    </xf>
    <xf numFmtId="0" fontId="12" fillId="6" borderId="8" xfId="0" applyFont="1" applyFill="1" applyBorder="1" applyAlignment="1">
      <alignment horizontal="center" vertical="center" wrapText="1"/>
    </xf>
    <xf numFmtId="4" fontId="3" fillId="6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6" fillId="3" borderId="1" xfId="0" applyFont="1" applyFill="1" applyBorder="1" applyAlignment="1">
      <alignment horizontal="right"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justify" vertical="center" wrapText="1"/>
    </xf>
    <xf numFmtId="0" fontId="5" fillId="4" borderId="11" xfId="0" applyFont="1" applyFill="1" applyBorder="1" applyAlignment="1">
      <alignment horizontal="justify" vertical="center" wrapText="1"/>
    </xf>
    <xf numFmtId="0" fontId="5" fillId="4" borderId="3" xfId="0" applyFont="1" applyFill="1" applyBorder="1" applyAlignment="1">
      <alignment horizontal="justify" vertical="center" wrapText="1"/>
    </xf>
    <xf numFmtId="0" fontId="3" fillId="4" borderId="25" xfId="0" applyFont="1" applyFill="1" applyBorder="1" applyAlignment="1">
      <alignment horizontal="left" vertical="top" wrapText="1"/>
    </xf>
    <xf numFmtId="0" fontId="3" fillId="4" borderId="26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11" fillId="0" borderId="2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2" fillId="4" borderId="19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4" borderId="25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2" fillId="0" borderId="2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left" vertical="top" wrapText="1"/>
    </xf>
    <xf numFmtId="0" fontId="1" fillId="4" borderId="26" xfId="0" applyFont="1" applyFill="1" applyBorder="1" applyAlignment="1">
      <alignment horizontal="left" vertical="top" wrapText="1"/>
    </xf>
    <xf numFmtId="0" fontId="1" fillId="4" borderId="27" xfId="0" applyFont="1" applyFill="1" applyBorder="1" applyAlignment="1">
      <alignment horizontal="left" vertical="top" wrapText="1"/>
    </xf>
    <xf numFmtId="0" fontId="3" fillId="4" borderId="27" xfId="0" applyFont="1" applyFill="1" applyBorder="1" applyAlignment="1">
      <alignment horizontal="left" vertical="top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3" fillId="4" borderId="25" xfId="0" applyFont="1" applyFill="1" applyBorder="1" applyAlignment="1">
      <alignment horizontal="center" wrapText="1"/>
    </xf>
    <xf numFmtId="0" fontId="0" fillId="4" borderId="26" xfId="0" applyFill="1" applyBorder="1" applyAlignment="1">
      <alignment horizont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4" borderId="21" xfId="0" applyFont="1" applyFill="1" applyBorder="1" applyAlignment="1">
      <alignment horizontal="center" vertical="top" wrapText="1"/>
    </xf>
    <xf numFmtId="0" fontId="3" fillId="4" borderId="22" xfId="0" applyFont="1" applyFill="1" applyBorder="1" applyAlignment="1">
      <alignment horizontal="center" vertical="top" wrapText="1"/>
    </xf>
    <xf numFmtId="0" fontId="3" fillId="4" borderId="23" xfId="0" applyFont="1" applyFill="1" applyBorder="1" applyAlignment="1">
      <alignment horizontal="center" vertical="top" wrapText="1"/>
    </xf>
    <xf numFmtId="0" fontId="3" fillId="4" borderId="24" xfId="0" applyFont="1" applyFill="1" applyBorder="1" applyAlignment="1">
      <alignment horizontal="center" vertical="top" wrapText="1"/>
    </xf>
    <xf numFmtId="0" fontId="3" fillId="0" borderId="25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left" vertical="top" wrapText="1"/>
    </xf>
    <xf numFmtId="0" fontId="3" fillId="4" borderId="22" xfId="0" applyFont="1" applyFill="1" applyBorder="1" applyAlignment="1">
      <alignment horizontal="left"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4" fontId="1" fillId="0" borderId="19" xfId="0" applyNumberFormat="1" applyFont="1" applyBorder="1" applyAlignment="1">
      <alignment horizontal="center"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/>
    </xf>
    <xf numFmtId="0" fontId="3" fillId="4" borderId="26" xfId="0" applyFont="1" applyFill="1" applyBorder="1" applyAlignment="1">
      <alignment horizontal="center" wrapText="1"/>
    </xf>
    <xf numFmtId="1" fontId="3" fillId="0" borderId="21" xfId="0" applyNumberFormat="1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wrapText="1"/>
    </xf>
    <xf numFmtId="0" fontId="0" fillId="0" borderId="26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center" wrapText="1"/>
    </xf>
    <xf numFmtId="0" fontId="19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8"/>
  <sheetViews>
    <sheetView topLeftCell="A3" zoomScale="91" zoomScaleNormal="91" workbookViewId="0">
      <pane xSplit="2" ySplit="6" topLeftCell="C53" activePane="bottomRight" state="frozen"/>
      <selection activeCell="A3" sqref="A3"/>
      <selection pane="topRight" activeCell="C3" sqref="C3"/>
      <selection pane="bottomLeft" activeCell="A9" sqref="A9"/>
      <selection pane="bottomRight" activeCell="B65" sqref="B65"/>
    </sheetView>
  </sheetViews>
  <sheetFormatPr defaultRowHeight="15.75" x14ac:dyDescent="0.25"/>
  <cols>
    <col min="1" max="1" width="6.42578125" style="131" customWidth="1"/>
    <col min="2" max="2" width="61" style="132" customWidth="1"/>
    <col min="3" max="3" width="13.42578125" style="132" customWidth="1"/>
    <col min="4" max="4" width="15.85546875" style="132" customWidth="1"/>
    <col min="5" max="5" width="13.5703125" style="132" customWidth="1"/>
    <col min="6" max="6" width="15.85546875" style="132" customWidth="1"/>
    <col min="7" max="7" width="13.5703125" style="132" customWidth="1"/>
    <col min="8" max="8" width="15.85546875" style="132" customWidth="1"/>
    <col min="9" max="9" width="13.5703125" style="132" customWidth="1"/>
    <col min="10" max="10" width="15.85546875" style="132" customWidth="1"/>
    <col min="11" max="11" width="13.5703125" style="132" customWidth="1"/>
    <col min="12" max="12" width="15.85546875" style="132" customWidth="1"/>
    <col min="13" max="13" width="13.5703125" style="132" customWidth="1"/>
    <col min="14" max="14" width="15.85546875" style="132" customWidth="1"/>
    <col min="15" max="15" width="13.5703125" style="132" customWidth="1"/>
    <col min="16" max="16" width="15.85546875" style="132" customWidth="1"/>
    <col min="17" max="17" width="13.5703125" style="132" customWidth="1"/>
    <col min="18" max="18" width="15.85546875" style="132" customWidth="1"/>
    <col min="19" max="19" width="13.5703125" style="132" customWidth="1"/>
    <col min="20" max="20" width="15.85546875" style="132" customWidth="1"/>
    <col min="21" max="21" width="14.28515625" style="58" customWidth="1"/>
    <col min="22" max="16384" width="9.140625" style="58"/>
  </cols>
  <sheetData>
    <row r="1" spans="1:27" x14ac:dyDescent="0.25">
      <c r="A1" s="188" t="s">
        <v>0</v>
      </c>
      <c r="B1" s="188"/>
      <c r="C1" s="188"/>
      <c r="D1" s="18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7" x14ac:dyDescent="0.25">
      <c r="A2" s="188" t="s">
        <v>1</v>
      </c>
      <c r="B2" s="188"/>
      <c r="C2" s="188"/>
      <c r="D2" s="18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7" x14ac:dyDescent="0.25">
      <c r="A3" s="188" t="s">
        <v>2</v>
      </c>
      <c r="B3" s="188"/>
      <c r="C3" s="188"/>
      <c r="D3" s="18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27" x14ac:dyDescent="0.25">
      <c r="A4" s="188"/>
      <c r="B4" s="188"/>
      <c r="C4" s="188"/>
      <c r="D4" s="18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1:27" ht="16.5" thickBot="1" x14ac:dyDescent="0.3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</row>
    <row r="6" spans="1:27" x14ac:dyDescent="0.25">
      <c r="A6" s="183" t="s">
        <v>3</v>
      </c>
      <c r="B6" s="184" t="s">
        <v>4</v>
      </c>
      <c r="C6" s="189" t="s">
        <v>83</v>
      </c>
      <c r="D6" s="187"/>
      <c r="E6" s="186" t="s">
        <v>87</v>
      </c>
      <c r="F6" s="187"/>
      <c r="G6" s="186" t="s">
        <v>84</v>
      </c>
      <c r="H6" s="187"/>
      <c r="I6" s="186" t="s">
        <v>85</v>
      </c>
      <c r="J6" s="187"/>
      <c r="K6" s="186" t="s">
        <v>86</v>
      </c>
      <c r="L6" s="187"/>
      <c r="M6" s="186" t="s">
        <v>88</v>
      </c>
      <c r="N6" s="187"/>
      <c r="O6" s="186" t="s">
        <v>90</v>
      </c>
      <c r="P6" s="187"/>
      <c r="Q6" s="192" t="s">
        <v>89</v>
      </c>
      <c r="R6" s="193"/>
      <c r="S6" s="186" t="s">
        <v>91</v>
      </c>
      <c r="T6" s="187"/>
    </row>
    <row r="7" spans="1:27" ht="90" customHeight="1" x14ac:dyDescent="0.25">
      <c r="A7" s="179"/>
      <c r="B7" s="185"/>
      <c r="C7" s="114" t="s">
        <v>5</v>
      </c>
      <c r="D7" s="56" t="s">
        <v>6</v>
      </c>
      <c r="E7" s="93" t="s">
        <v>5</v>
      </c>
      <c r="F7" s="56" t="s">
        <v>6</v>
      </c>
      <c r="G7" s="93" t="s">
        <v>5</v>
      </c>
      <c r="H7" s="56" t="s">
        <v>6</v>
      </c>
      <c r="I7" s="93" t="s">
        <v>5</v>
      </c>
      <c r="J7" s="56" t="s">
        <v>6</v>
      </c>
      <c r="K7" s="93" t="s">
        <v>5</v>
      </c>
      <c r="L7" s="56" t="s">
        <v>6</v>
      </c>
      <c r="M7" s="93" t="s">
        <v>5</v>
      </c>
      <c r="N7" s="56" t="s">
        <v>6</v>
      </c>
      <c r="O7" s="93" t="s">
        <v>5</v>
      </c>
      <c r="P7" s="56" t="s">
        <v>6</v>
      </c>
      <c r="Q7" s="93" t="s">
        <v>5</v>
      </c>
      <c r="R7" s="56" t="s">
        <v>6</v>
      </c>
      <c r="S7" s="93" t="s">
        <v>5</v>
      </c>
      <c r="T7" s="56" t="s">
        <v>6</v>
      </c>
    </row>
    <row r="8" spans="1:27" x14ac:dyDescent="0.25">
      <c r="A8" s="115">
        <v>1</v>
      </c>
      <c r="B8" s="116">
        <v>2</v>
      </c>
      <c r="C8" s="92">
        <v>3</v>
      </c>
      <c r="D8" s="56">
        <v>5</v>
      </c>
      <c r="E8" s="93">
        <v>3</v>
      </c>
      <c r="F8" s="56">
        <v>5</v>
      </c>
      <c r="G8" s="93">
        <v>3</v>
      </c>
      <c r="H8" s="56">
        <v>5</v>
      </c>
      <c r="I8" s="93">
        <v>3</v>
      </c>
      <c r="J8" s="56">
        <v>5</v>
      </c>
      <c r="K8" s="93">
        <v>3</v>
      </c>
      <c r="L8" s="56">
        <v>5</v>
      </c>
      <c r="M8" s="93">
        <v>3</v>
      </c>
      <c r="N8" s="56">
        <v>5</v>
      </c>
      <c r="O8" s="93">
        <v>3</v>
      </c>
      <c r="P8" s="56">
        <v>5</v>
      </c>
      <c r="Q8" s="93">
        <v>3</v>
      </c>
      <c r="R8" s="56">
        <v>5</v>
      </c>
      <c r="S8" s="93">
        <v>3</v>
      </c>
      <c r="T8" s="56">
        <v>5</v>
      </c>
    </row>
    <row r="9" spans="1:27" ht="78.75" x14ac:dyDescent="0.25">
      <c r="A9" s="117" t="s">
        <v>49</v>
      </c>
      <c r="B9" s="118" t="s">
        <v>50</v>
      </c>
      <c r="C9" s="92" t="s">
        <v>7</v>
      </c>
      <c r="D9" s="56">
        <v>0</v>
      </c>
      <c r="E9" s="93" t="s">
        <v>7</v>
      </c>
      <c r="F9" s="56">
        <v>0</v>
      </c>
      <c r="G9" s="93" t="s">
        <v>7</v>
      </c>
      <c r="H9" s="56">
        <v>0</v>
      </c>
      <c r="I9" s="93" t="s">
        <v>7</v>
      </c>
      <c r="J9" s="56">
        <v>0</v>
      </c>
      <c r="K9" s="93" t="s">
        <v>7</v>
      </c>
      <c r="L9" s="56">
        <v>0</v>
      </c>
      <c r="M9" s="93" t="s">
        <v>7</v>
      </c>
      <c r="N9" s="56">
        <v>0</v>
      </c>
      <c r="O9" s="93" t="s">
        <v>7</v>
      </c>
      <c r="P9" s="56">
        <v>0</v>
      </c>
      <c r="Q9" s="93" t="s">
        <v>7</v>
      </c>
      <c r="R9" s="56">
        <v>0</v>
      </c>
      <c r="S9" s="93" t="s">
        <v>7</v>
      </c>
      <c r="T9" s="56">
        <v>0</v>
      </c>
    </row>
    <row r="10" spans="1:27" ht="47.25" x14ac:dyDescent="0.25">
      <c r="A10" s="180" t="s">
        <v>51</v>
      </c>
      <c r="B10" s="118" t="s">
        <v>8</v>
      </c>
      <c r="C10" s="146" t="s">
        <v>9</v>
      </c>
      <c r="D10" s="133" t="s">
        <v>436</v>
      </c>
      <c r="E10" s="147" t="s">
        <v>9</v>
      </c>
      <c r="F10" s="133" t="s">
        <v>436</v>
      </c>
      <c r="G10" s="147" t="s">
        <v>9</v>
      </c>
      <c r="H10" s="133">
        <v>10123.1</v>
      </c>
      <c r="I10" s="147" t="s">
        <v>9</v>
      </c>
      <c r="J10" s="133">
        <v>34745.4</v>
      </c>
      <c r="K10" s="147" t="s">
        <v>9</v>
      </c>
      <c r="L10" s="134">
        <v>30053.1</v>
      </c>
      <c r="M10" s="147" t="s">
        <v>9</v>
      </c>
      <c r="N10" s="139">
        <v>191628.2</v>
      </c>
      <c r="O10" s="147" t="s">
        <v>9</v>
      </c>
      <c r="P10" s="133">
        <v>187164.3</v>
      </c>
      <c r="Q10" s="147" t="s">
        <v>9</v>
      </c>
      <c r="R10" s="139">
        <v>72297</v>
      </c>
      <c r="S10" s="147" t="s">
        <v>9</v>
      </c>
      <c r="T10" s="139">
        <v>56285.1</v>
      </c>
    </row>
    <row r="11" spans="1:27" ht="85.5" customHeight="1" x14ac:dyDescent="0.25">
      <c r="A11" s="182"/>
      <c r="B11" s="118" t="s">
        <v>10</v>
      </c>
      <c r="C11" s="146" t="s">
        <v>9</v>
      </c>
      <c r="D11" s="139">
        <v>5025.8999999999996</v>
      </c>
      <c r="E11" s="147" t="s">
        <v>9</v>
      </c>
      <c r="F11" s="133">
        <v>3494.9</v>
      </c>
      <c r="G11" s="147" t="s">
        <v>9</v>
      </c>
      <c r="H11" s="133">
        <v>83021.899999999994</v>
      </c>
      <c r="I11" s="147" t="s">
        <v>9</v>
      </c>
      <c r="J11" s="133">
        <v>34745.4</v>
      </c>
      <c r="K11" s="147" t="s">
        <v>9</v>
      </c>
      <c r="L11" s="134">
        <v>30053.1</v>
      </c>
      <c r="M11" s="147" t="s">
        <v>9</v>
      </c>
      <c r="N11" s="139">
        <v>191628.2</v>
      </c>
      <c r="O11" s="147" t="s">
        <v>9</v>
      </c>
      <c r="P11" s="133">
        <v>187164.3</v>
      </c>
      <c r="Q11" s="147" t="s">
        <v>9</v>
      </c>
      <c r="R11" s="139">
        <v>72297</v>
      </c>
      <c r="S11" s="147" t="s">
        <v>9</v>
      </c>
      <c r="T11" s="139">
        <v>56285.1</v>
      </c>
    </row>
    <row r="12" spans="1:27" ht="84" customHeight="1" x14ac:dyDescent="0.25">
      <c r="A12" s="179" t="s">
        <v>52</v>
      </c>
      <c r="B12" s="118" t="s">
        <v>11</v>
      </c>
      <c r="C12" s="146" t="s">
        <v>9</v>
      </c>
      <c r="D12" s="133" t="s">
        <v>436</v>
      </c>
      <c r="E12" s="147" t="s">
        <v>9</v>
      </c>
      <c r="F12" s="133" t="s">
        <v>436</v>
      </c>
      <c r="G12" s="147" t="s">
        <v>9</v>
      </c>
      <c r="H12" s="133" t="s">
        <v>436</v>
      </c>
      <c r="I12" s="147" t="s">
        <v>9</v>
      </c>
      <c r="J12" s="133" t="s">
        <v>436</v>
      </c>
      <c r="K12" s="147" t="s">
        <v>9</v>
      </c>
      <c r="L12" s="133" t="s">
        <v>436</v>
      </c>
      <c r="M12" s="147" t="s">
        <v>9</v>
      </c>
      <c r="N12" s="133">
        <v>24397.200000000001</v>
      </c>
      <c r="O12" s="147" t="s">
        <v>9</v>
      </c>
      <c r="P12" s="133">
        <v>615301.19999999995</v>
      </c>
      <c r="Q12" s="147" t="s">
        <v>9</v>
      </c>
      <c r="R12" s="133">
        <v>65642.399999999994</v>
      </c>
      <c r="S12" s="147" t="s">
        <v>9</v>
      </c>
      <c r="T12" s="139">
        <v>78651</v>
      </c>
      <c r="AA12" s="58">
        <f>+исх.данные!F90</f>
        <v>0</v>
      </c>
    </row>
    <row r="13" spans="1:27" ht="45" customHeight="1" x14ac:dyDescent="0.25">
      <c r="A13" s="179"/>
      <c r="B13" s="118" t="s">
        <v>12</v>
      </c>
      <c r="C13" s="146" t="s">
        <v>9</v>
      </c>
      <c r="D13" s="139">
        <v>5025.8999999999996</v>
      </c>
      <c r="E13" s="147" t="s">
        <v>9</v>
      </c>
      <c r="F13" s="133">
        <v>3494.9</v>
      </c>
      <c r="G13" s="147" t="s">
        <v>9</v>
      </c>
      <c r="H13" s="133">
        <v>114068.7</v>
      </c>
      <c r="I13" s="147" t="s">
        <v>9</v>
      </c>
      <c r="J13" s="133">
        <v>34745.4</v>
      </c>
      <c r="K13" s="147" t="s">
        <v>9</v>
      </c>
      <c r="L13" s="134">
        <v>179491.9</v>
      </c>
      <c r="M13" s="147" t="s">
        <v>9</v>
      </c>
      <c r="N13" s="133">
        <v>202286.4</v>
      </c>
      <c r="O13" s="147" t="s">
        <v>9</v>
      </c>
      <c r="P13" s="139">
        <v>775223</v>
      </c>
      <c r="Q13" s="147" t="s">
        <v>9</v>
      </c>
      <c r="R13" s="133">
        <v>82469.5</v>
      </c>
      <c r="S13" s="147" t="s">
        <v>9</v>
      </c>
      <c r="T13" s="139">
        <v>105812.3</v>
      </c>
    </row>
    <row r="14" spans="1:27" ht="78.75" x14ac:dyDescent="0.25">
      <c r="A14" s="179" t="s">
        <v>53</v>
      </c>
      <c r="B14" s="118" t="s">
        <v>13</v>
      </c>
      <c r="C14" s="92" t="s">
        <v>14</v>
      </c>
      <c r="D14" s="135">
        <v>0</v>
      </c>
      <c r="E14" s="93" t="s">
        <v>14</v>
      </c>
      <c r="F14" s="135">
        <v>0</v>
      </c>
      <c r="G14" s="93" t="s">
        <v>14</v>
      </c>
      <c r="H14" s="135">
        <v>0</v>
      </c>
      <c r="I14" s="93" t="s">
        <v>14</v>
      </c>
      <c r="J14" s="135">
        <v>0</v>
      </c>
      <c r="K14" s="93" t="s">
        <v>14</v>
      </c>
      <c r="L14" s="135">
        <v>0</v>
      </c>
      <c r="M14" s="93" t="s">
        <v>14</v>
      </c>
      <c r="N14" s="135">
        <v>0</v>
      </c>
      <c r="O14" s="93" t="s">
        <v>14</v>
      </c>
      <c r="P14" s="135">
        <v>0</v>
      </c>
      <c r="Q14" s="93" t="s">
        <v>14</v>
      </c>
      <c r="R14" s="135">
        <v>0</v>
      </c>
      <c r="S14" s="93" t="s">
        <v>14</v>
      </c>
      <c r="T14" s="135">
        <v>0</v>
      </c>
    </row>
    <row r="15" spans="1:27" ht="31.5" x14ac:dyDescent="0.25">
      <c r="A15" s="179"/>
      <c r="B15" s="118" t="s">
        <v>15</v>
      </c>
      <c r="C15" s="92" t="s">
        <v>14</v>
      </c>
      <c r="D15" s="135">
        <v>2</v>
      </c>
      <c r="E15" s="93" t="s">
        <v>14</v>
      </c>
      <c r="F15" s="158">
        <v>2</v>
      </c>
      <c r="G15" s="93" t="s">
        <v>14</v>
      </c>
      <c r="H15" s="158">
        <v>27</v>
      </c>
      <c r="I15" s="93" t="s">
        <v>14</v>
      </c>
      <c r="J15" s="135">
        <v>2</v>
      </c>
      <c r="K15" s="93" t="s">
        <v>14</v>
      </c>
      <c r="L15" s="145">
        <v>5</v>
      </c>
      <c r="M15" s="93" t="s">
        <v>14</v>
      </c>
      <c r="N15" s="135">
        <v>32</v>
      </c>
      <c r="O15" s="93" t="s">
        <v>14</v>
      </c>
      <c r="P15" s="135">
        <v>12</v>
      </c>
      <c r="Q15" s="93" t="s">
        <v>14</v>
      </c>
      <c r="R15" s="135">
        <v>3</v>
      </c>
      <c r="S15" s="93" t="s">
        <v>14</v>
      </c>
      <c r="T15" s="135">
        <v>5</v>
      </c>
    </row>
    <row r="16" spans="1:27" ht="66" customHeight="1" x14ac:dyDescent="0.25">
      <c r="A16" s="117" t="s">
        <v>54</v>
      </c>
      <c r="B16" s="118" t="s">
        <v>16</v>
      </c>
      <c r="C16" s="92" t="s">
        <v>17</v>
      </c>
      <c r="D16" s="56" t="s">
        <v>415</v>
      </c>
      <c r="E16" s="93" t="s">
        <v>17</v>
      </c>
      <c r="F16" s="56" t="s">
        <v>415</v>
      </c>
      <c r="G16" s="93" t="s">
        <v>17</v>
      </c>
      <c r="H16" s="56" t="s">
        <v>415</v>
      </c>
      <c r="I16" s="93" t="s">
        <v>17</v>
      </c>
      <c r="J16" s="56" t="s">
        <v>415</v>
      </c>
      <c r="K16" s="93" t="s">
        <v>17</v>
      </c>
      <c r="L16" s="56" t="s">
        <v>415</v>
      </c>
      <c r="M16" s="93" t="s">
        <v>17</v>
      </c>
      <c r="N16" s="56" t="s">
        <v>415</v>
      </c>
      <c r="O16" s="93" t="s">
        <v>17</v>
      </c>
      <c r="P16" s="56" t="s">
        <v>415</v>
      </c>
      <c r="Q16" s="93" t="s">
        <v>17</v>
      </c>
      <c r="R16" s="56" t="s">
        <v>415</v>
      </c>
      <c r="S16" s="93" t="s">
        <v>17</v>
      </c>
      <c r="T16" s="56" t="s">
        <v>415</v>
      </c>
    </row>
    <row r="17" spans="1:20" ht="78.75" x14ac:dyDescent="0.25">
      <c r="A17" s="117" t="s">
        <v>55</v>
      </c>
      <c r="B17" s="118" t="s">
        <v>18</v>
      </c>
      <c r="C17" s="146" t="s">
        <v>14</v>
      </c>
      <c r="D17" s="133" t="s">
        <v>436</v>
      </c>
      <c r="E17" s="147" t="s">
        <v>14</v>
      </c>
      <c r="F17" s="133" t="s">
        <v>436</v>
      </c>
      <c r="G17" s="147" t="s">
        <v>14</v>
      </c>
      <c r="H17" s="133" t="s">
        <v>436</v>
      </c>
      <c r="I17" s="147" t="s">
        <v>14</v>
      </c>
      <c r="J17" s="133" t="s">
        <v>436</v>
      </c>
      <c r="K17" s="147" t="s">
        <v>14</v>
      </c>
      <c r="L17" s="133" t="s">
        <v>436</v>
      </c>
      <c r="M17" s="147" t="s">
        <v>14</v>
      </c>
      <c r="N17" s="148">
        <v>0</v>
      </c>
      <c r="O17" s="147" t="s">
        <v>14</v>
      </c>
      <c r="P17" s="133">
        <v>0.86</v>
      </c>
      <c r="Q17" s="147" t="s">
        <v>14</v>
      </c>
      <c r="R17" s="133">
        <v>0.67</v>
      </c>
      <c r="S17" s="147" t="s">
        <v>14</v>
      </c>
      <c r="T17" s="133">
        <v>1.1399999999999999</v>
      </c>
    </row>
    <row r="18" spans="1:20" ht="47.25" x14ac:dyDescent="0.25">
      <c r="A18" s="117" t="s">
        <v>56</v>
      </c>
      <c r="B18" s="118" t="s">
        <v>19</v>
      </c>
      <c r="C18" s="149" t="s">
        <v>9</v>
      </c>
      <c r="D18" s="150">
        <v>4984</v>
      </c>
      <c r="E18" s="151" t="s">
        <v>9</v>
      </c>
      <c r="F18" s="152">
        <v>3896.2</v>
      </c>
      <c r="G18" s="151" t="s">
        <v>9</v>
      </c>
      <c r="H18" s="152">
        <v>124431.6</v>
      </c>
      <c r="I18" s="151" t="s">
        <v>9</v>
      </c>
      <c r="J18" s="152">
        <v>35198.9</v>
      </c>
      <c r="K18" s="151" t="s">
        <v>9</v>
      </c>
      <c r="L18" s="153">
        <v>25046.3</v>
      </c>
      <c r="M18" s="151" t="s">
        <v>9</v>
      </c>
      <c r="N18" s="152">
        <v>218852.2</v>
      </c>
      <c r="O18" s="151" t="s">
        <v>9</v>
      </c>
      <c r="P18" s="152">
        <v>259340.9</v>
      </c>
      <c r="Q18" s="151" t="s">
        <v>9</v>
      </c>
      <c r="R18" s="152">
        <v>88393.4</v>
      </c>
      <c r="S18" s="151" t="s">
        <v>9</v>
      </c>
      <c r="T18" s="150">
        <v>118053.7</v>
      </c>
    </row>
    <row r="19" spans="1:20" ht="63" x14ac:dyDescent="0.25">
      <c r="A19" s="117"/>
      <c r="B19" s="118" t="s">
        <v>20</v>
      </c>
      <c r="C19" s="146" t="s">
        <v>9</v>
      </c>
      <c r="D19" s="139">
        <v>4989.8999999999996</v>
      </c>
      <c r="E19" s="147" t="s">
        <v>9</v>
      </c>
      <c r="F19" s="139">
        <v>3896.4</v>
      </c>
      <c r="G19" s="147" t="s">
        <v>9</v>
      </c>
      <c r="H19" s="139">
        <v>130374</v>
      </c>
      <c r="I19" s="147" t="s">
        <v>9</v>
      </c>
      <c r="J19" s="133">
        <v>35657.4</v>
      </c>
      <c r="K19" s="147" t="s">
        <v>9</v>
      </c>
      <c r="L19" s="134">
        <v>25095.599999999999</v>
      </c>
      <c r="M19" s="147" t="s">
        <v>9</v>
      </c>
      <c r="N19" s="133">
        <v>231100.79999999999</v>
      </c>
      <c r="O19" s="147" t="s">
        <v>9</v>
      </c>
      <c r="P19" s="133">
        <v>267697.5</v>
      </c>
      <c r="Q19" s="147" t="s">
        <v>9</v>
      </c>
      <c r="R19" s="139">
        <v>89720</v>
      </c>
      <c r="S19" s="147" t="s">
        <v>9</v>
      </c>
      <c r="T19" s="133">
        <v>119795.4</v>
      </c>
    </row>
    <row r="20" spans="1:20" ht="63" x14ac:dyDescent="0.25">
      <c r="A20" s="179" t="s">
        <v>57</v>
      </c>
      <c r="B20" s="118" t="s">
        <v>21</v>
      </c>
      <c r="C20" s="146" t="s">
        <v>9</v>
      </c>
      <c r="D20" s="133">
        <v>1370.2</v>
      </c>
      <c r="E20" s="147" t="s">
        <v>9</v>
      </c>
      <c r="F20" s="139">
        <v>1011</v>
      </c>
      <c r="G20" s="147" t="s">
        <v>9</v>
      </c>
      <c r="H20" s="133">
        <v>24867.599999999999</v>
      </c>
      <c r="I20" s="147" t="s">
        <v>9</v>
      </c>
      <c r="J20" s="133">
        <v>10702.3</v>
      </c>
      <c r="K20" s="147" t="s">
        <v>9</v>
      </c>
      <c r="L20" s="134">
        <v>10732.4</v>
      </c>
      <c r="M20" s="147" t="s">
        <v>9</v>
      </c>
      <c r="N20" s="133">
        <v>59431.9</v>
      </c>
      <c r="O20" s="147" t="s">
        <v>9</v>
      </c>
      <c r="P20" s="133">
        <v>71556.800000000003</v>
      </c>
      <c r="Q20" s="147" t="s">
        <v>9</v>
      </c>
      <c r="R20" s="133">
        <v>36199.1</v>
      </c>
      <c r="S20" s="147" t="s">
        <v>9</v>
      </c>
      <c r="T20" s="133">
        <v>39375.9</v>
      </c>
    </row>
    <row r="21" spans="1:20" ht="47.25" x14ac:dyDescent="0.25">
      <c r="A21" s="179"/>
      <c r="B21" s="118" t="s">
        <v>22</v>
      </c>
      <c r="C21" s="149" t="s">
        <v>9</v>
      </c>
      <c r="D21" s="150">
        <v>4984</v>
      </c>
      <c r="E21" s="151" t="s">
        <v>9</v>
      </c>
      <c r="F21" s="152">
        <v>3896.2</v>
      </c>
      <c r="G21" s="151" t="s">
        <v>9</v>
      </c>
      <c r="H21" s="152">
        <v>124431.6</v>
      </c>
      <c r="I21" s="151" t="s">
        <v>9</v>
      </c>
      <c r="J21" s="152">
        <v>35198.9</v>
      </c>
      <c r="K21" s="151" t="s">
        <v>9</v>
      </c>
      <c r="L21" s="153">
        <v>25046.3</v>
      </c>
      <c r="M21" s="151" t="s">
        <v>9</v>
      </c>
      <c r="N21" s="152">
        <v>218852.2</v>
      </c>
      <c r="O21" s="151" t="s">
        <v>9</v>
      </c>
      <c r="P21" s="152">
        <v>259340.9</v>
      </c>
      <c r="Q21" s="151" t="s">
        <v>9</v>
      </c>
      <c r="R21" s="152">
        <v>88393.4</v>
      </c>
      <c r="S21" s="151" t="s">
        <v>9</v>
      </c>
      <c r="T21" s="150">
        <v>118053.7</v>
      </c>
    </row>
    <row r="22" spans="1:20" ht="31.5" x14ac:dyDescent="0.25">
      <c r="A22" s="117" t="s">
        <v>58</v>
      </c>
      <c r="B22" s="118" t="s">
        <v>23</v>
      </c>
      <c r="C22" s="92" t="s">
        <v>24</v>
      </c>
      <c r="D22" s="89" t="s">
        <v>436</v>
      </c>
      <c r="E22" s="93" t="s">
        <v>24</v>
      </c>
      <c r="F22" s="89" t="s">
        <v>436</v>
      </c>
      <c r="G22" s="93" t="s">
        <v>24</v>
      </c>
      <c r="H22" s="59">
        <v>43083</v>
      </c>
      <c r="I22" s="93" t="s">
        <v>24</v>
      </c>
      <c r="J22" s="89" t="s">
        <v>436</v>
      </c>
      <c r="K22" s="93" t="s">
        <v>24</v>
      </c>
      <c r="L22" s="89" t="s">
        <v>436</v>
      </c>
      <c r="M22" s="93" t="s">
        <v>24</v>
      </c>
      <c r="N22" s="59">
        <v>43083</v>
      </c>
      <c r="O22" s="93" t="s">
        <v>24</v>
      </c>
      <c r="P22" s="59">
        <v>43083</v>
      </c>
      <c r="Q22" s="93" t="s">
        <v>24</v>
      </c>
      <c r="R22" s="59">
        <v>42714</v>
      </c>
      <c r="S22" s="93" t="s">
        <v>24</v>
      </c>
      <c r="T22" s="59">
        <v>43093</v>
      </c>
    </row>
    <row r="23" spans="1:20" ht="31.5" x14ac:dyDescent="0.25">
      <c r="A23" s="180" t="s">
        <v>59</v>
      </c>
      <c r="B23" s="118" t="s">
        <v>25</v>
      </c>
      <c r="C23" s="92"/>
      <c r="D23" s="56"/>
      <c r="E23" s="93"/>
      <c r="F23" s="56"/>
      <c r="G23" s="93"/>
      <c r="H23" s="56"/>
      <c r="I23" s="93"/>
      <c r="J23" s="56"/>
      <c r="K23" s="93"/>
      <c r="L23" s="56"/>
      <c r="M23" s="93"/>
      <c r="N23" s="56"/>
      <c r="O23" s="93"/>
      <c r="P23" s="56"/>
      <c r="Q23" s="93"/>
      <c r="R23" s="56"/>
      <c r="S23" s="93"/>
      <c r="T23" s="56"/>
    </row>
    <row r="24" spans="1:20" ht="47.25" x14ac:dyDescent="0.25">
      <c r="A24" s="181"/>
      <c r="B24" s="118" t="s">
        <v>26</v>
      </c>
      <c r="C24" s="146" t="s">
        <v>9</v>
      </c>
      <c r="D24" s="139">
        <v>4989.8999999999996</v>
      </c>
      <c r="E24" s="147" t="s">
        <v>9</v>
      </c>
      <c r="F24" s="139">
        <v>3896.4</v>
      </c>
      <c r="G24" s="147" t="s">
        <v>9</v>
      </c>
      <c r="H24" s="139">
        <v>204201.7</v>
      </c>
      <c r="I24" s="147" t="s">
        <v>9</v>
      </c>
      <c r="J24" s="133">
        <v>35657.4</v>
      </c>
      <c r="K24" s="147" t="s">
        <v>9</v>
      </c>
      <c r="L24" s="134">
        <v>95618.9</v>
      </c>
      <c r="M24" s="147" t="s">
        <v>9</v>
      </c>
      <c r="N24" s="133">
        <v>568397.43400000001</v>
      </c>
      <c r="O24" s="147" t="s">
        <v>9</v>
      </c>
      <c r="P24" s="133">
        <v>712056.6</v>
      </c>
      <c r="Q24" s="147" t="s">
        <v>9</v>
      </c>
      <c r="R24" s="133">
        <v>94147.199999999997</v>
      </c>
      <c r="S24" s="147" t="s">
        <v>9</v>
      </c>
      <c r="T24" s="133">
        <v>119795.4</v>
      </c>
    </row>
    <row r="25" spans="1:20" ht="31.5" x14ac:dyDescent="0.25">
      <c r="A25" s="182"/>
      <c r="B25" s="118" t="s">
        <v>27</v>
      </c>
      <c r="C25" s="146" t="s">
        <v>9</v>
      </c>
      <c r="D25" s="133">
        <v>4984</v>
      </c>
      <c r="E25" s="147" t="s">
        <v>9</v>
      </c>
      <c r="F25" s="133">
        <v>3896.2</v>
      </c>
      <c r="G25" s="147" t="s">
        <v>9</v>
      </c>
      <c r="H25" s="133">
        <v>197733.3</v>
      </c>
      <c r="I25" s="147" t="s">
        <v>9</v>
      </c>
      <c r="J25" s="133">
        <v>35198.9</v>
      </c>
      <c r="K25" s="147" t="s">
        <v>9</v>
      </c>
      <c r="L25" s="134">
        <v>95569.600000000006</v>
      </c>
      <c r="M25" s="147" t="s">
        <v>9</v>
      </c>
      <c r="N25" s="133">
        <v>546422.05799999996</v>
      </c>
      <c r="O25" s="147" t="s">
        <v>9</v>
      </c>
      <c r="P25" s="139">
        <v>703426</v>
      </c>
      <c r="Q25" s="147" t="s">
        <v>9</v>
      </c>
      <c r="R25" s="133">
        <v>92820.6</v>
      </c>
      <c r="S25" s="147" t="s">
        <v>9</v>
      </c>
      <c r="T25" s="133">
        <v>118053.7</v>
      </c>
    </row>
    <row r="26" spans="1:20" ht="31.5" x14ac:dyDescent="0.25">
      <c r="A26" s="179" t="s">
        <v>60</v>
      </c>
      <c r="B26" s="118" t="s">
        <v>28</v>
      </c>
      <c r="C26" s="92"/>
      <c r="D26" s="56" t="s">
        <v>436</v>
      </c>
      <c r="E26" s="93"/>
      <c r="F26" s="56" t="s">
        <v>436</v>
      </c>
      <c r="G26" s="93"/>
      <c r="H26" s="56"/>
      <c r="I26" s="93"/>
      <c r="J26" s="56" t="s">
        <v>436</v>
      </c>
      <c r="K26" s="93"/>
      <c r="L26" s="56" t="s">
        <v>436</v>
      </c>
      <c r="M26" s="93"/>
      <c r="N26" s="56"/>
      <c r="O26" s="93"/>
      <c r="P26" s="56" t="s">
        <v>436</v>
      </c>
      <c r="Q26" s="93"/>
      <c r="R26" s="56" t="s">
        <v>436</v>
      </c>
      <c r="S26" s="93"/>
      <c r="T26" s="56"/>
    </row>
    <row r="27" spans="1:20" ht="44.25" customHeight="1" x14ac:dyDescent="0.25">
      <c r="A27" s="179"/>
      <c r="B27" s="119" t="s">
        <v>61</v>
      </c>
      <c r="C27" s="92" t="s">
        <v>29</v>
      </c>
      <c r="D27" s="56" t="s">
        <v>436</v>
      </c>
      <c r="E27" s="93" t="s">
        <v>29</v>
      </c>
      <c r="F27" s="56" t="s">
        <v>436</v>
      </c>
      <c r="G27" s="93" t="s">
        <v>29</v>
      </c>
      <c r="H27" s="56" t="s">
        <v>416</v>
      </c>
      <c r="I27" s="93" t="s">
        <v>29</v>
      </c>
      <c r="J27" s="56" t="s">
        <v>436</v>
      </c>
      <c r="K27" s="93" t="s">
        <v>29</v>
      </c>
      <c r="L27" s="56" t="s">
        <v>436</v>
      </c>
      <c r="M27" s="93" t="s">
        <v>29</v>
      </c>
      <c r="N27" s="56" t="s">
        <v>416</v>
      </c>
      <c r="O27" s="93" t="s">
        <v>29</v>
      </c>
      <c r="P27" s="56" t="s">
        <v>436</v>
      </c>
      <c r="Q27" s="93" t="s">
        <v>29</v>
      </c>
      <c r="R27" s="56" t="s">
        <v>436</v>
      </c>
      <c r="S27" s="93" t="s">
        <v>29</v>
      </c>
      <c r="T27" s="56" t="s">
        <v>416</v>
      </c>
    </row>
    <row r="28" spans="1:20" ht="50.25" customHeight="1" x14ac:dyDescent="0.25">
      <c r="A28" s="179"/>
      <c r="B28" s="119" t="s">
        <v>62</v>
      </c>
      <c r="C28" s="92" t="s">
        <v>29</v>
      </c>
      <c r="D28" s="56" t="s">
        <v>436</v>
      </c>
      <c r="E28" s="93" t="s">
        <v>29</v>
      </c>
      <c r="F28" s="56" t="s">
        <v>436</v>
      </c>
      <c r="G28" s="93" t="s">
        <v>29</v>
      </c>
      <c r="H28" s="56" t="s">
        <v>416</v>
      </c>
      <c r="I28" s="93" t="s">
        <v>29</v>
      </c>
      <c r="J28" s="56" t="s">
        <v>436</v>
      </c>
      <c r="K28" s="93" t="s">
        <v>29</v>
      </c>
      <c r="L28" s="56" t="s">
        <v>436</v>
      </c>
      <c r="M28" s="93" t="s">
        <v>29</v>
      </c>
      <c r="N28" s="56" t="s">
        <v>416</v>
      </c>
      <c r="O28" s="93" t="s">
        <v>29</v>
      </c>
      <c r="P28" s="56" t="s">
        <v>436</v>
      </c>
      <c r="Q28" s="93" t="s">
        <v>29</v>
      </c>
      <c r="R28" s="56" t="s">
        <v>436</v>
      </c>
      <c r="S28" s="93" t="s">
        <v>29</v>
      </c>
      <c r="T28" s="56" t="s">
        <v>416</v>
      </c>
    </row>
    <row r="29" spans="1:20" ht="27" customHeight="1" x14ac:dyDescent="0.25">
      <c r="A29" s="179"/>
      <c r="B29" s="119" t="s">
        <v>63</v>
      </c>
      <c r="C29" s="92" t="s">
        <v>29</v>
      </c>
      <c r="D29" s="56" t="s">
        <v>436</v>
      </c>
      <c r="E29" s="93" t="s">
        <v>29</v>
      </c>
      <c r="F29" s="56" t="s">
        <v>436</v>
      </c>
      <c r="G29" s="93" t="s">
        <v>29</v>
      </c>
      <c r="H29" s="56" t="s">
        <v>416</v>
      </c>
      <c r="I29" s="93" t="s">
        <v>29</v>
      </c>
      <c r="J29" s="56" t="s">
        <v>436</v>
      </c>
      <c r="K29" s="93" t="s">
        <v>29</v>
      </c>
      <c r="L29" s="56" t="s">
        <v>436</v>
      </c>
      <c r="M29" s="93" t="s">
        <v>29</v>
      </c>
      <c r="N29" s="56" t="s">
        <v>416</v>
      </c>
      <c r="O29" s="93" t="s">
        <v>29</v>
      </c>
      <c r="P29" s="56" t="s">
        <v>436</v>
      </c>
      <c r="Q29" s="93" t="s">
        <v>29</v>
      </c>
      <c r="R29" s="56" t="s">
        <v>436</v>
      </c>
      <c r="S29" s="93" t="s">
        <v>29</v>
      </c>
      <c r="T29" s="56" t="s">
        <v>416</v>
      </c>
    </row>
    <row r="30" spans="1:20" ht="47.25" x14ac:dyDescent="0.25">
      <c r="A30" s="179"/>
      <c r="B30" s="119" t="s">
        <v>64</v>
      </c>
      <c r="C30" s="92" t="s">
        <v>29</v>
      </c>
      <c r="D30" s="56" t="s">
        <v>436</v>
      </c>
      <c r="E30" s="93" t="s">
        <v>29</v>
      </c>
      <c r="F30" s="56" t="s">
        <v>436</v>
      </c>
      <c r="G30" s="93" t="s">
        <v>29</v>
      </c>
      <c r="H30" s="56" t="s">
        <v>416</v>
      </c>
      <c r="I30" s="93" t="s">
        <v>29</v>
      </c>
      <c r="J30" s="56" t="s">
        <v>436</v>
      </c>
      <c r="K30" s="93" t="s">
        <v>29</v>
      </c>
      <c r="L30" s="56" t="s">
        <v>436</v>
      </c>
      <c r="M30" s="93" t="s">
        <v>29</v>
      </c>
      <c r="N30" s="56" t="s">
        <v>416</v>
      </c>
      <c r="O30" s="93" t="s">
        <v>29</v>
      </c>
      <c r="P30" s="56" t="s">
        <v>436</v>
      </c>
      <c r="Q30" s="93" t="s">
        <v>29</v>
      </c>
      <c r="R30" s="56" t="s">
        <v>436</v>
      </c>
      <c r="S30" s="93" t="s">
        <v>29</v>
      </c>
      <c r="T30" s="56" t="s">
        <v>416</v>
      </c>
    </row>
    <row r="31" spans="1:20" ht="70.5" customHeight="1" x14ac:dyDescent="0.25">
      <c r="A31" s="179"/>
      <c r="B31" s="119" t="s">
        <v>65</v>
      </c>
      <c r="C31" s="92" t="s">
        <v>29</v>
      </c>
      <c r="D31" s="56" t="s">
        <v>436</v>
      </c>
      <c r="E31" s="93" t="s">
        <v>29</v>
      </c>
      <c r="F31" s="56" t="s">
        <v>436</v>
      </c>
      <c r="G31" s="93" t="s">
        <v>29</v>
      </c>
      <c r="H31" s="56" t="s">
        <v>416</v>
      </c>
      <c r="I31" s="93" t="s">
        <v>29</v>
      </c>
      <c r="J31" s="56" t="s">
        <v>436</v>
      </c>
      <c r="K31" s="93" t="s">
        <v>29</v>
      </c>
      <c r="L31" s="56" t="s">
        <v>436</v>
      </c>
      <c r="M31" s="93" t="s">
        <v>29</v>
      </c>
      <c r="N31" s="56" t="s">
        <v>416</v>
      </c>
      <c r="O31" s="93" t="s">
        <v>29</v>
      </c>
      <c r="P31" s="56" t="s">
        <v>436</v>
      </c>
      <c r="Q31" s="93" t="s">
        <v>29</v>
      </c>
      <c r="R31" s="56" t="s">
        <v>436</v>
      </c>
      <c r="S31" s="93" t="s">
        <v>29</v>
      </c>
      <c r="T31" s="56" t="s">
        <v>416</v>
      </c>
    </row>
    <row r="32" spans="1:20" ht="78.75" x14ac:dyDescent="0.25">
      <c r="A32" s="117" t="s">
        <v>66</v>
      </c>
      <c r="B32" s="118" t="s">
        <v>30</v>
      </c>
      <c r="C32" s="92" t="s">
        <v>9</v>
      </c>
      <c r="D32" s="160">
        <v>0</v>
      </c>
      <c r="E32" s="93" t="s">
        <v>9</v>
      </c>
      <c r="F32" s="152">
        <v>0</v>
      </c>
      <c r="G32" s="93" t="s">
        <v>9</v>
      </c>
      <c r="H32" s="153">
        <v>81</v>
      </c>
      <c r="I32" s="93" t="s">
        <v>9</v>
      </c>
      <c r="J32" s="152">
        <v>1</v>
      </c>
      <c r="K32" s="93" t="s">
        <v>9</v>
      </c>
      <c r="L32" s="152">
        <v>1</v>
      </c>
      <c r="M32" s="93" t="s">
        <v>9</v>
      </c>
      <c r="N32" s="153">
        <v>6655.3</v>
      </c>
      <c r="O32" s="93" t="s">
        <v>9</v>
      </c>
      <c r="P32" s="153">
        <v>4384.8999999999996</v>
      </c>
      <c r="Q32" s="93" t="s">
        <v>9</v>
      </c>
      <c r="R32" s="153">
        <v>1199.9000000000001</v>
      </c>
      <c r="S32" s="93" t="s">
        <v>9</v>
      </c>
      <c r="T32" s="153">
        <v>163.80000000000001</v>
      </c>
    </row>
    <row r="33" spans="1:20" ht="47.25" x14ac:dyDescent="0.25">
      <c r="A33" s="117"/>
      <c r="B33" s="118" t="s">
        <v>22</v>
      </c>
      <c r="C33" s="92" t="s">
        <v>9</v>
      </c>
      <c r="D33" s="160">
        <v>4984</v>
      </c>
      <c r="E33" s="93" t="s">
        <v>9</v>
      </c>
      <c r="F33" s="160">
        <v>3896</v>
      </c>
      <c r="G33" s="93" t="s">
        <v>9</v>
      </c>
      <c r="H33" s="153">
        <v>124431.6</v>
      </c>
      <c r="I33" s="93" t="s">
        <v>9</v>
      </c>
      <c r="J33" s="153">
        <v>35199</v>
      </c>
      <c r="K33" s="93" t="s">
        <v>9</v>
      </c>
      <c r="L33" s="160">
        <v>25046</v>
      </c>
      <c r="M33" s="93" t="s">
        <v>9</v>
      </c>
      <c r="N33" s="153">
        <v>218852.2</v>
      </c>
      <c r="O33" s="93" t="s">
        <v>9</v>
      </c>
      <c r="P33" s="153">
        <v>259340.9</v>
      </c>
      <c r="Q33" s="93" t="s">
        <v>9</v>
      </c>
      <c r="R33" s="153">
        <v>88393.4</v>
      </c>
      <c r="S33" s="93" t="s">
        <v>9</v>
      </c>
      <c r="T33" s="153">
        <v>118053.7</v>
      </c>
    </row>
    <row r="34" spans="1:20" ht="53.25" customHeight="1" x14ac:dyDescent="0.25">
      <c r="A34" s="117" t="s">
        <v>67</v>
      </c>
      <c r="B34" s="118" t="s">
        <v>31</v>
      </c>
      <c r="C34" s="92" t="s">
        <v>9</v>
      </c>
      <c r="D34" s="152">
        <v>0</v>
      </c>
      <c r="E34" s="93" t="s">
        <v>9</v>
      </c>
      <c r="F34" s="152">
        <v>0</v>
      </c>
      <c r="G34" s="93" t="s">
        <v>9</v>
      </c>
      <c r="H34" s="153">
        <v>0</v>
      </c>
      <c r="I34" s="93" t="s">
        <v>9</v>
      </c>
      <c r="J34" s="152">
        <v>0</v>
      </c>
      <c r="K34" s="93" t="s">
        <v>9</v>
      </c>
      <c r="L34" s="152">
        <v>0</v>
      </c>
      <c r="M34" s="93" t="s">
        <v>9</v>
      </c>
      <c r="N34" s="152">
        <v>0</v>
      </c>
      <c r="O34" s="93" t="s">
        <v>9</v>
      </c>
      <c r="P34" s="152">
        <v>0</v>
      </c>
      <c r="Q34" s="93" t="s">
        <v>9</v>
      </c>
      <c r="R34" s="152">
        <v>0</v>
      </c>
      <c r="S34" s="93" t="s">
        <v>9</v>
      </c>
      <c r="T34" s="163">
        <v>0</v>
      </c>
    </row>
    <row r="35" spans="1:20" ht="47.25" x14ac:dyDescent="0.25">
      <c r="A35" s="179" t="s">
        <v>68</v>
      </c>
      <c r="B35" s="118" t="s">
        <v>32</v>
      </c>
      <c r="C35" s="92" t="s">
        <v>9</v>
      </c>
      <c r="D35" s="152">
        <v>0</v>
      </c>
      <c r="E35" s="93" t="s">
        <v>9</v>
      </c>
      <c r="F35" s="152">
        <v>0.5</v>
      </c>
      <c r="G35" s="93" t="s">
        <v>9</v>
      </c>
      <c r="H35" s="153">
        <v>2519.6</v>
      </c>
      <c r="I35" s="93" t="s">
        <v>9</v>
      </c>
      <c r="J35" s="152">
        <v>83</v>
      </c>
      <c r="K35" s="93" t="s">
        <v>9</v>
      </c>
      <c r="L35" s="160">
        <v>17852</v>
      </c>
      <c r="M35" s="93" t="s">
        <v>9</v>
      </c>
      <c r="N35" s="153">
        <v>1915.6</v>
      </c>
      <c r="O35" s="93" t="s">
        <v>9</v>
      </c>
      <c r="P35" s="152">
        <v>48.3</v>
      </c>
      <c r="Q35" s="93" t="s">
        <v>9</v>
      </c>
      <c r="R35" s="152">
        <v>33.9</v>
      </c>
      <c r="S35" s="93" t="s">
        <v>9</v>
      </c>
      <c r="T35" s="153">
        <v>25.1</v>
      </c>
    </row>
    <row r="36" spans="1:20" ht="47.25" x14ac:dyDescent="0.25">
      <c r="A36" s="179"/>
      <c r="B36" s="118" t="s">
        <v>33</v>
      </c>
      <c r="C36" s="92" t="s">
        <v>9</v>
      </c>
      <c r="D36" s="152">
        <v>0</v>
      </c>
      <c r="E36" s="93" t="s">
        <v>9</v>
      </c>
      <c r="F36" s="152">
        <v>0.3</v>
      </c>
      <c r="G36" s="93" t="s">
        <v>9</v>
      </c>
      <c r="H36" s="153">
        <v>2510</v>
      </c>
      <c r="I36" s="93" t="s">
        <v>9</v>
      </c>
      <c r="J36" s="152">
        <v>18</v>
      </c>
      <c r="K36" s="93" t="s">
        <v>9</v>
      </c>
      <c r="L36" s="160">
        <v>748775</v>
      </c>
      <c r="M36" s="93" t="s">
        <v>9</v>
      </c>
      <c r="N36" s="153">
        <v>3361.8</v>
      </c>
      <c r="O36" s="93" t="s">
        <v>9</v>
      </c>
      <c r="P36" s="152">
        <v>54.4</v>
      </c>
      <c r="Q36" s="93" t="s">
        <v>9</v>
      </c>
      <c r="R36" s="150">
        <v>0</v>
      </c>
      <c r="S36" s="93" t="s">
        <v>9</v>
      </c>
      <c r="T36" s="153">
        <v>24</v>
      </c>
    </row>
    <row r="37" spans="1:20" ht="66.75" customHeight="1" x14ac:dyDescent="0.25">
      <c r="A37" s="117" t="s">
        <v>69</v>
      </c>
      <c r="B37" s="118" t="s">
        <v>34</v>
      </c>
      <c r="C37" s="92" t="s">
        <v>9</v>
      </c>
      <c r="D37" s="152">
        <v>0</v>
      </c>
      <c r="E37" s="93" t="s">
        <v>9</v>
      </c>
      <c r="F37" s="152">
        <v>0</v>
      </c>
      <c r="G37" s="93" t="s">
        <v>9</v>
      </c>
      <c r="H37" s="153">
        <v>0</v>
      </c>
      <c r="I37" s="93" t="s">
        <v>9</v>
      </c>
      <c r="J37" s="152">
        <v>0</v>
      </c>
      <c r="K37" s="93" t="s">
        <v>9</v>
      </c>
      <c r="L37" s="152">
        <v>0</v>
      </c>
      <c r="M37" s="93" t="s">
        <v>9</v>
      </c>
      <c r="N37" s="153">
        <v>0</v>
      </c>
      <c r="O37" s="93" t="s">
        <v>9</v>
      </c>
      <c r="P37" s="152">
        <v>0</v>
      </c>
      <c r="Q37" s="93" t="s">
        <v>9</v>
      </c>
      <c r="R37" s="152">
        <v>0</v>
      </c>
      <c r="S37" s="93" t="s">
        <v>9</v>
      </c>
      <c r="T37" s="152">
        <v>0</v>
      </c>
    </row>
    <row r="38" spans="1:20" ht="77.25" customHeight="1" x14ac:dyDescent="0.25">
      <c r="A38" s="180" t="s">
        <v>70</v>
      </c>
      <c r="B38" s="118" t="s">
        <v>261</v>
      </c>
      <c r="C38" s="92" t="s">
        <v>9</v>
      </c>
      <c r="D38" s="160">
        <v>4984</v>
      </c>
      <c r="E38" s="93" t="s">
        <v>9</v>
      </c>
      <c r="F38" s="160">
        <v>3896</v>
      </c>
      <c r="G38" s="93" t="s">
        <v>9</v>
      </c>
      <c r="H38" s="153">
        <v>130374</v>
      </c>
      <c r="I38" s="93" t="s">
        <v>9</v>
      </c>
      <c r="J38" s="160">
        <v>35657</v>
      </c>
      <c r="K38" s="93" t="s">
        <v>9</v>
      </c>
      <c r="L38" s="160">
        <v>18999</v>
      </c>
      <c r="M38" s="93" t="s">
        <v>9</v>
      </c>
      <c r="N38" s="153">
        <v>231100.79999999999</v>
      </c>
      <c r="O38" s="93" t="s">
        <v>9</v>
      </c>
      <c r="P38" s="153">
        <v>267697.5</v>
      </c>
      <c r="Q38" s="93" t="s">
        <v>9</v>
      </c>
      <c r="R38" s="150">
        <v>72297</v>
      </c>
      <c r="S38" s="93" t="s">
        <v>9</v>
      </c>
      <c r="T38" s="153">
        <v>119795.4</v>
      </c>
    </row>
    <row r="39" spans="1:20" ht="16.5" customHeight="1" x14ac:dyDescent="0.25">
      <c r="A39" s="181"/>
      <c r="B39" s="190" t="s">
        <v>35</v>
      </c>
      <c r="C39" s="191" t="s">
        <v>36</v>
      </c>
      <c r="D39" s="161">
        <v>0</v>
      </c>
      <c r="E39" s="179" t="s">
        <v>36</v>
      </c>
      <c r="F39" s="161">
        <v>0</v>
      </c>
      <c r="G39" s="179" t="s">
        <v>36</v>
      </c>
      <c r="H39" s="161">
        <v>74.5</v>
      </c>
      <c r="I39" s="179" t="s">
        <v>36</v>
      </c>
      <c r="J39" s="161">
        <v>1</v>
      </c>
      <c r="K39" s="179" t="s">
        <v>36</v>
      </c>
      <c r="L39" s="161">
        <v>1</v>
      </c>
      <c r="M39" s="179" t="s">
        <v>36</v>
      </c>
      <c r="N39" s="161">
        <v>6333.2</v>
      </c>
      <c r="O39" s="179" t="s">
        <v>36</v>
      </c>
      <c r="P39" s="161">
        <v>4355</v>
      </c>
      <c r="Q39" s="179" t="s">
        <v>36</v>
      </c>
      <c r="R39" s="153">
        <v>878.4</v>
      </c>
      <c r="S39" s="179" t="s">
        <v>36</v>
      </c>
      <c r="T39" s="161">
        <v>209.1</v>
      </c>
    </row>
    <row r="40" spans="1:20" x14ac:dyDescent="0.25">
      <c r="A40" s="181"/>
      <c r="B40" s="190"/>
      <c r="C40" s="191"/>
      <c r="D40" s="161">
        <v>250.5</v>
      </c>
      <c r="E40" s="179"/>
      <c r="F40" s="161">
        <v>52.2</v>
      </c>
      <c r="G40" s="179"/>
      <c r="H40" s="161">
        <v>1033.4000000000001</v>
      </c>
      <c r="I40" s="179"/>
      <c r="J40" s="161">
        <v>16</v>
      </c>
      <c r="K40" s="179"/>
      <c r="L40" s="161">
        <v>329</v>
      </c>
      <c r="M40" s="179"/>
      <c r="N40" s="161">
        <v>19638.5</v>
      </c>
      <c r="O40" s="179"/>
      <c r="P40" s="161">
        <v>394944.8</v>
      </c>
      <c r="Q40" s="179"/>
      <c r="R40" s="153">
        <v>40461.5</v>
      </c>
      <c r="S40" s="179"/>
      <c r="T40" s="161">
        <v>47743.1</v>
      </c>
    </row>
    <row r="41" spans="1:20" x14ac:dyDescent="0.25">
      <c r="A41" s="181"/>
      <c r="B41" s="190"/>
      <c r="C41" s="191"/>
      <c r="D41" s="161">
        <v>170.2</v>
      </c>
      <c r="E41" s="179"/>
      <c r="F41" s="161">
        <v>90.1</v>
      </c>
      <c r="G41" s="179"/>
      <c r="H41" s="161">
        <v>2329.9</v>
      </c>
      <c r="I41" s="179"/>
      <c r="J41" s="161">
        <v>438</v>
      </c>
      <c r="K41" s="179"/>
      <c r="L41" s="161">
        <v>543</v>
      </c>
      <c r="M41" s="179"/>
      <c r="N41" s="161">
        <v>15785.1</v>
      </c>
      <c r="O41" s="179"/>
      <c r="P41" s="161">
        <v>266739.59999999998</v>
      </c>
      <c r="Q41" s="179"/>
      <c r="R41" s="153">
        <v>28316.5</v>
      </c>
      <c r="S41" s="179"/>
      <c r="T41" s="161">
        <v>32433.8</v>
      </c>
    </row>
    <row r="42" spans="1:20" x14ac:dyDescent="0.25">
      <c r="A42" s="181"/>
      <c r="B42" s="190"/>
      <c r="C42" s="191"/>
      <c r="D42" s="161">
        <v>78.2</v>
      </c>
      <c r="E42" s="179"/>
      <c r="F42" s="161">
        <v>47.2</v>
      </c>
      <c r="G42" s="179"/>
      <c r="H42" s="161">
        <v>796</v>
      </c>
      <c r="I42" s="179"/>
      <c r="J42" s="161">
        <v>226</v>
      </c>
      <c r="K42" s="179"/>
      <c r="L42" s="161">
        <v>321</v>
      </c>
      <c r="M42" s="179"/>
      <c r="N42" s="161">
        <v>17514.900000000001</v>
      </c>
      <c r="O42" s="179"/>
      <c r="P42" s="161">
        <v>160860.29999999999</v>
      </c>
      <c r="Q42" s="179"/>
      <c r="R42" s="153">
        <v>17219.2</v>
      </c>
      <c r="S42" s="179"/>
      <c r="T42" s="161">
        <v>18835.8</v>
      </c>
    </row>
    <row r="43" spans="1:20" ht="18" customHeight="1" x14ac:dyDescent="0.25">
      <c r="A43" s="181"/>
      <c r="B43" s="190" t="s">
        <v>37</v>
      </c>
      <c r="C43" s="191" t="s">
        <v>36</v>
      </c>
      <c r="D43" s="161">
        <f>D40</f>
        <v>250.5</v>
      </c>
      <c r="E43" s="179" t="s">
        <v>36</v>
      </c>
      <c r="F43" s="161">
        <f>F40</f>
        <v>52.2</v>
      </c>
      <c r="G43" s="179" t="s">
        <v>36</v>
      </c>
      <c r="H43" s="161">
        <f>H40</f>
        <v>1033.4000000000001</v>
      </c>
      <c r="I43" s="179" t="s">
        <v>36</v>
      </c>
      <c r="J43" s="161">
        <v>16</v>
      </c>
      <c r="K43" s="179" t="s">
        <v>36</v>
      </c>
      <c r="L43" s="161">
        <f>L40</f>
        <v>329</v>
      </c>
      <c r="M43" s="179" t="s">
        <v>36</v>
      </c>
      <c r="N43" s="161">
        <f>N40</f>
        <v>19638.5</v>
      </c>
      <c r="O43" s="179" t="s">
        <v>36</v>
      </c>
      <c r="P43" s="161">
        <f>P40</f>
        <v>394944.8</v>
      </c>
      <c r="Q43" s="179" t="s">
        <v>36</v>
      </c>
      <c r="R43" s="153">
        <f>R40</f>
        <v>40461.5</v>
      </c>
      <c r="S43" s="179" t="s">
        <v>36</v>
      </c>
      <c r="T43" s="161">
        <f>T40</f>
        <v>47743.1</v>
      </c>
    </row>
    <row r="44" spans="1:20" x14ac:dyDescent="0.25">
      <c r="A44" s="181"/>
      <c r="B44" s="190"/>
      <c r="C44" s="191"/>
      <c r="D44" s="161">
        <f>D41</f>
        <v>170.2</v>
      </c>
      <c r="E44" s="179"/>
      <c r="F44" s="161">
        <f>F41</f>
        <v>90.1</v>
      </c>
      <c r="G44" s="179"/>
      <c r="H44" s="161">
        <f>H41</f>
        <v>2329.9</v>
      </c>
      <c r="I44" s="179"/>
      <c r="J44" s="161">
        <v>438</v>
      </c>
      <c r="K44" s="179"/>
      <c r="L44" s="161">
        <f t="shared" ref="L44:L45" si="0">L41</f>
        <v>543</v>
      </c>
      <c r="M44" s="179"/>
      <c r="N44" s="161">
        <f t="shared" ref="N44:N45" si="1">N41</f>
        <v>15785.1</v>
      </c>
      <c r="O44" s="179"/>
      <c r="P44" s="161">
        <f t="shared" ref="P44:P45" si="2">P41</f>
        <v>266739.59999999998</v>
      </c>
      <c r="Q44" s="179"/>
      <c r="R44" s="153">
        <f t="shared" ref="R44:R45" si="3">R41</f>
        <v>28316.5</v>
      </c>
      <c r="S44" s="179"/>
      <c r="T44" s="161">
        <f>T41</f>
        <v>32433.8</v>
      </c>
    </row>
    <row r="45" spans="1:20" x14ac:dyDescent="0.25">
      <c r="A45" s="181"/>
      <c r="B45" s="190"/>
      <c r="C45" s="191"/>
      <c r="D45" s="161">
        <f>D42</f>
        <v>78.2</v>
      </c>
      <c r="E45" s="179"/>
      <c r="F45" s="161">
        <f>F42</f>
        <v>47.2</v>
      </c>
      <c r="G45" s="179"/>
      <c r="H45" s="161">
        <f>H42</f>
        <v>796</v>
      </c>
      <c r="I45" s="179"/>
      <c r="J45" s="161">
        <v>226</v>
      </c>
      <c r="K45" s="179"/>
      <c r="L45" s="161">
        <f t="shared" si="0"/>
        <v>321</v>
      </c>
      <c r="M45" s="179"/>
      <c r="N45" s="161">
        <f t="shared" si="1"/>
        <v>17514.900000000001</v>
      </c>
      <c r="O45" s="179"/>
      <c r="P45" s="161">
        <f t="shared" si="2"/>
        <v>160860.29999999999</v>
      </c>
      <c r="Q45" s="179"/>
      <c r="R45" s="153">
        <f t="shared" si="3"/>
        <v>17219.2</v>
      </c>
      <c r="S45" s="179"/>
      <c r="T45" s="161">
        <f>T42</f>
        <v>18835.8</v>
      </c>
    </row>
    <row r="46" spans="1:20" x14ac:dyDescent="0.25">
      <c r="A46" s="182"/>
      <c r="B46" s="190"/>
      <c r="C46" s="191"/>
      <c r="D46" s="161">
        <v>0</v>
      </c>
      <c r="E46" s="179"/>
      <c r="F46" s="161">
        <v>0</v>
      </c>
      <c r="G46" s="179"/>
      <c r="H46" s="161">
        <v>80.599999999999994</v>
      </c>
      <c r="I46" s="179"/>
      <c r="J46" s="161">
        <v>1</v>
      </c>
      <c r="K46" s="179"/>
      <c r="L46" s="161">
        <v>0</v>
      </c>
      <c r="M46" s="179"/>
      <c r="N46" s="161">
        <v>6655.3</v>
      </c>
      <c r="O46" s="179"/>
      <c r="P46" s="161">
        <v>4384.8999999999996</v>
      </c>
      <c r="Q46" s="179"/>
      <c r="R46" s="153">
        <v>1199.9000000000001</v>
      </c>
      <c r="S46" s="179"/>
      <c r="T46" s="161">
        <v>163.80000000000001</v>
      </c>
    </row>
    <row r="47" spans="1:20" s="124" customFormat="1" ht="32.25" customHeight="1" x14ac:dyDescent="0.25">
      <c r="A47" s="120" t="s">
        <v>371</v>
      </c>
      <c r="B47" s="121" t="s">
        <v>38</v>
      </c>
      <c r="C47" s="122" t="s">
        <v>374</v>
      </c>
      <c r="D47" s="162" t="s">
        <v>417</v>
      </c>
      <c r="E47" s="123" t="s">
        <v>374</v>
      </c>
      <c r="F47" s="162" t="s">
        <v>417</v>
      </c>
      <c r="G47" s="123" t="s">
        <v>375</v>
      </c>
      <c r="H47" s="162" t="s">
        <v>417</v>
      </c>
      <c r="I47" s="123" t="s">
        <v>374</v>
      </c>
      <c r="J47" s="162" t="s">
        <v>417</v>
      </c>
      <c r="K47" s="123" t="s">
        <v>374</v>
      </c>
      <c r="L47" s="162" t="s">
        <v>417</v>
      </c>
      <c r="M47" s="123" t="s">
        <v>374</v>
      </c>
      <c r="N47" s="152" t="s">
        <v>417</v>
      </c>
      <c r="O47" s="123" t="s">
        <v>374</v>
      </c>
      <c r="P47" s="162" t="s">
        <v>417</v>
      </c>
      <c r="Q47" s="123" t="s">
        <v>374</v>
      </c>
      <c r="R47" s="162" t="s">
        <v>417</v>
      </c>
      <c r="S47" s="123" t="s">
        <v>374</v>
      </c>
      <c r="T47" s="162" t="s">
        <v>417</v>
      </c>
    </row>
    <row r="48" spans="1:20" s="124" customFormat="1" ht="40.5" customHeight="1" x14ac:dyDescent="0.25">
      <c r="A48" s="120" t="s">
        <v>372</v>
      </c>
      <c r="B48" s="121" t="s">
        <v>39</v>
      </c>
      <c r="C48" s="122" t="s">
        <v>374</v>
      </c>
      <c r="D48" s="162" t="s">
        <v>417</v>
      </c>
      <c r="E48" s="123" t="s">
        <v>374</v>
      </c>
      <c r="F48" s="162" t="s">
        <v>417</v>
      </c>
      <c r="G48" s="123" t="s">
        <v>374</v>
      </c>
      <c r="H48" s="162" t="s">
        <v>417</v>
      </c>
      <c r="I48" s="123" t="s">
        <v>374</v>
      </c>
      <c r="J48" s="162" t="s">
        <v>417</v>
      </c>
      <c r="K48" s="123" t="s">
        <v>374</v>
      </c>
      <c r="L48" s="162" t="s">
        <v>417</v>
      </c>
      <c r="M48" s="123" t="s">
        <v>374</v>
      </c>
      <c r="N48" s="152" t="s">
        <v>417</v>
      </c>
      <c r="O48" s="123" t="s">
        <v>374</v>
      </c>
      <c r="P48" s="162" t="s">
        <v>417</v>
      </c>
      <c r="Q48" s="123" t="s">
        <v>374</v>
      </c>
      <c r="R48" s="162" t="s">
        <v>417</v>
      </c>
      <c r="S48" s="123" t="s">
        <v>374</v>
      </c>
      <c r="T48" s="162" t="s">
        <v>417</v>
      </c>
    </row>
    <row r="49" spans="1:20" s="124" customFormat="1" ht="39.75" customHeight="1" x14ac:dyDescent="0.25">
      <c r="A49" s="120" t="s">
        <v>373</v>
      </c>
      <c r="B49" s="121" t="s">
        <v>40</v>
      </c>
      <c r="C49" s="122" t="s">
        <v>435</v>
      </c>
      <c r="D49" s="162" t="s">
        <v>418</v>
      </c>
      <c r="E49" s="123" t="s">
        <v>374</v>
      </c>
      <c r="F49" s="162" t="s">
        <v>418</v>
      </c>
      <c r="G49" s="123" t="s">
        <v>374</v>
      </c>
      <c r="H49" s="162" t="s">
        <v>418</v>
      </c>
      <c r="I49" s="123" t="s">
        <v>374</v>
      </c>
      <c r="J49" s="162" t="s">
        <v>418</v>
      </c>
      <c r="K49" s="123" t="s">
        <v>434</v>
      </c>
      <c r="L49" s="162" t="s">
        <v>418</v>
      </c>
      <c r="M49" s="123" t="s">
        <v>374</v>
      </c>
      <c r="N49" s="152" t="s">
        <v>417</v>
      </c>
      <c r="O49" s="123" t="s">
        <v>374</v>
      </c>
      <c r="P49" s="162" t="s">
        <v>418</v>
      </c>
      <c r="Q49" s="123" t="s">
        <v>374</v>
      </c>
      <c r="R49" s="162" t="s">
        <v>418</v>
      </c>
      <c r="S49" s="123" t="s">
        <v>374</v>
      </c>
      <c r="T49" s="162" t="s">
        <v>418</v>
      </c>
    </row>
    <row r="50" spans="1:20" ht="45" customHeight="1" x14ac:dyDescent="0.25">
      <c r="A50" s="117" t="s">
        <v>74</v>
      </c>
      <c r="B50" s="121" t="s">
        <v>41</v>
      </c>
      <c r="C50" s="125" t="s">
        <v>82</v>
      </c>
      <c r="D50" s="56" t="s">
        <v>436</v>
      </c>
      <c r="E50" s="126" t="s">
        <v>82</v>
      </c>
      <c r="F50" s="56" t="s">
        <v>436</v>
      </c>
      <c r="G50" s="126" t="s">
        <v>82</v>
      </c>
      <c r="H50" s="132" t="s">
        <v>436</v>
      </c>
      <c r="I50" s="126" t="s">
        <v>82</v>
      </c>
      <c r="J50" s="56" t="s">
        <v>436</v>
      </c>
      <c r="K50" s="126" t="s">
        <v>82</v>
      </c>
      <c r="L50" s="56" t="s">
        <v>436</v>
      </c>
      <c r="M50" s="126" t="s">
        <v>82</v>
      </c>
      <c r="N50" s="56" t="s">
        <v>432</v>
      </c>
      <c r="O50" s="126" t="s">
        <v>82</v>
      </c>
      <c r="P50" s="56" t="s">
        <v>433</v>
      </c>
      <c r="Q50" s="126" t="s">
        <v>82</v>
      </c>
      <c r="R50" s="136" t="s">
        <v>432</v>
      </c>
      <c r="S50" s="126" t="s">
        <v>82</v>
      </c>
      <c r="T50" s="56" t="s">
        <v>432</v>
      </c>
    </row>
    <row r="51" spans="1:20" ht="47.25" x14ac:dyDescent="0.25">
      <c r="A51" s="179" t="s">
        <v>75</v>
      </c>
      <c r="B51" s="118" t="s">
        <v>42</v>
      </c>
      <c r="C51" s="92" t="s">
        <v>14</v>
      </c>
      <c r="D51" s="56">
        <v>0</v>
      </c>
      <c r="E51" s="93" t="s">
        <v>14</v>
      </c>
      <c r="F51" s="56">
        <v>0</v>
      </c>
      <c r="G51" s="93" t="s">
        <v>14</v>
      </c>
      <c r="H51" s="56">
        <v>0</v>
      </c>
      <c r="I51" s="93" t="s">
        <v>14</v>
      </c>
      <c r="J51" s="56">
        <v>0</v>
      </c>
      <c r="K51" s="93" t="s">
        <v>14</v>
      </c>
      <c r="L51" s="56">
        <v>0</v>
      </c>
      <c r="M51" s="93" t="s">
        <v>14</v>
      </c>
      <c r="N51" s="56">
        <v>2</v>
      </c>
      <c r="O51" s="93" t="s">
        <v>14</v>
      </c>
      <c r="P51" s="56">
        <v>5</v>
      </c>
      <c r="Q51" s="93" t="s">
        <v>14</v>
      </c>
      <c r="R51" s="56">
        <v>0</v>
      </c>
      <c r="S51" s="93" t="s">
        <v>14</v>
      </c>
      <c r="T51" s="56">
        <v>0</v>
      </c>
    </row>
    <row r="52" spans="1:20" ht="31.5" x14ac:dyDescent="0.25">
      <c r="A52" s="179"/>
      <c r="B52" s="118" t="s">
        <v>43</v>
      </c>
      <c r="C52" s="92" t="s">
        <v>14</v>
      </c>
      <c r="D52" s="143">
        <v>0</v>
      </c>
      <c r="E52" s="93" t="s">
        <v>14</v>
      </c>
      <c r="F52" s="143">
        <v>0</v>
      </c>
      <c r="G52" s="93" t="s">
        <v>14</v>
      </c>
      <c r="H52" s="143">
        <v>0</v>
      </c>
      <c r="I52" s="93" t="s">
        <v>14</v>
      </c>
      <c r="J52" s="143">
        <v>0</v>
      </c>
      <c r="K52" s="93" t="s">
        <v>14</v>
      </c>
      <c r="L52" s="143">
        <v>0</v>
      </c>
      <c r="M52" s="93" t="s">
        <v>14</v>
      </c>
      <c r="N52" s="56">
        <v>6</v>
      </c>
      <c r="O52" s="93" t="s">
        <v>14</v>
      </c>
      <c r="P52" s="56">
        <v>20</v>
      </c>
      <c r="Q52" s="93" t="s">
        <v>14</v>
      </c>
      <c r="R52" s="56">
        <v>2</v>
      </c>
      <c r="S52" s="93" t="s">
        <v>14</v>
      </c>
      <c r="T52" s="56">
        <v>137</v>
      </c>
    </row>
    <row r="53" spans="1:20" ht="110.25" x14ac:dyDescent="0.25">
      <c r="A53" s="179" t="s">
        <v>76</v>
      </c>
      <c r="B53" s="118" t="s">
        <v>44</v>
      </c>
      <c r="C53" s="92" t="s">
        <v>9</v>
      </c>
      <c r="D53" s="56">
        <v>0</v>
      </c>
      <c r="E53" s="93" t="s">
        <v>9</v>
      </c>
      <c r="F53" s="56">
        <v>0</v>
      </c>
      <c r="G53" s="93" t="s">
        <v>9</v>
      </c>
      <c r="H53" s="56">
        <v>0</v>
      </c>
      <c r="I53" s="93" t="s">
        <v>9</v>
      </c>
      <c r="J53" s="56">
        <v>0</v>
      </c>
      <c r="K53" s="93" t="s">
        <v>9</v>
      </c>
      <c r="L53" s="56">
        <v>0</v>
      </c>
      <c r="M53" s="93" t="s">
        <v>9</v>
      </c>
      <c r="N53" s="56">
        <v>13.5</v>
      </c>
      <c r="O53" s="93" t="s">
        <v>9</v>
      </c>
      <c r="P53" s="56">
        <v>30.92</v>
      </c>
      <c r="Q53" s="93" t="s">
        <v>9</v>
      </c>
      <c r="R53" s="56">
        <v>10</v>
      </c>
      <c r="S53" s="93" t="s">
        <v>9</v>
      </c>
      <c r="T53" s="56">
        <v>0</v>
      </c>
    </row>
    <row r="54" spans="1:20" ht="31.5" x14ac:dyDescent="0.25">
      <c r="A54" s="179"/>
      <c r="B54" s="118" t="s">
        <v>45</v>
      </c>
      <c r="C54" s="92" t="s">
        <v>9</v>
      </c>
      <c r="D54" s="155">
        <v>4984</v>
      </c>
      <c r="E54" s="93" t="s">
        <v>9</v>
      </c>
      <c r="F54" s="155">
        <v>3896.2</v>
      </c>
      <c r="G54" s="93" t="s">
        <v>9</v>
      </c>
      <c r="H54" s="155">
        <v>197733.3</v>
      </c>
      <c r="I54" s="93" t="s">
        <v>9</v>
      </c>
      <c r="J54" s="164">
        <v>35198.9</v>
      </c>
      <c r="K54" s="93" t="s">
        <v>9</v>
      </c>
      <c r="L54" s="156">
        <v>95569.600000000006</v>
      </c>
      <c r="M54" s="93" t="s">
        <v>9</v>
      </c>
      <c r="N54" s="164">
        <v>218852.2</v>
      </c>
      <c r="O54" s="93" t="s">
        <v>9</v>
      </c>
      <c r="P54" s="165">
        <v>259340.9</v>
      </c>
      <c r="Q54" s="93" t="s">
        <v>9</v>
      </c>
      <c r="R54" s="164">
        <v>88393.38</v>
      </c>
      <c r="S54" s="93" t="s">
        <v>9</v>
      </c>
      <c r="T54" s="155">
        <v>118053.7</v>
      </c>
    </row>
    <row r="55" spans="1:20" ht="63" x14ac:dyDescent="0.25">
      <c r="A55" s="179" t="s">
        <v>77</v>
      </c>
      <c r="B55" s="118" t="s">
        <v>46</v>
      </c>
      <c r="C55" s="92" t="s">
        <v>14</v>
      </c>
      <c r="D55" s="56">
        <v>0</v>
      </c>
      <c r="E55" s="93" t="s">
        <v>14</v>
      </c>
      <c r="F55" s="56">
        <v>0</v>
      </c>
      <c r="G55" s="93" t="s">
        <v>14</v>
      </c>
      <c r="H55" s="56">
        <v>0</v>
      </c>
      <c r="I55" s="93" t="s">
        <v>14</v>
      </c>
      <c r="J55" s="56">
        <v>0</v>
      </c>
      <c r="K55" s="93" t="s">
        <v>14</v>
      </c>
      <c r="L55" s="56">
        <v>0</v>
      </c>
      <c r="M55" s="93" t="s">
        <v>14</v>
      </c>
      <c r="N55" s="56">
        <v>0</v>
      </c>
      <c r="O55" s="93" t="s">
        <v>14</v>
      </c>
      <c r="P55" s="56">
        <v>0</v>
      </c>
      <c r="Q55" s="93" t="s">
        <v>14</v>
      </c>
      <c r="R55" s="56">
        <v>0</v>
      </c>
      <c r="S55" s="93" t="s">
        <v>14</v>
      </c>
      <c r="T55" s="56">
        <v>0</v>
      </c>
    </row>
    <row r="56" spans="1:20" ht="31.5" x14ac:dyDescent="0.25">
      <c r="A56" s="179"/>
      <c r="B56" s="118" t="s">
        <v>43</v>
      </c>
      <c r="C56" s="92" t="s">
        <v>14</v>
      </c>
      <c r="D56" s="143">
        <v>0</v>
      </c>
      <c r="E56" s="93" t="s">
        <v>14</v>
      </c>
      <c r="F56" s="143">
        <v>0</v>
      </c>
      <c r="G56" s="93" t="s">
        <v>14</v>
      </c>
      <c r="H56" s="143">
        <v>0</v>
      </c>
      <c r="I56" s="93" t="s">
        <v>14</v>
      </c>
      <c r="J56" s="143">
        <v>0</v>
      </c>
      <c r="K56" s="93" t="s">
        <v>14</v>
      </c>
      <c r="L56" s="143">
        <v>0</v>
      </c>
      <c r="M56" s="93" t="s">
        <v>14</v>
      </c>
      <c r="N56" s="56">
        <v>5</v>
      </c>
      <c r="O56" s="93" t="s">
        <v>14</v>
      </c>
      <c r="P56" s="56">
        <v>20</v>
      </c>
      <c r="Q56" s="93" t="s">
        <v>14</v>
      </c>
      <c r="R56" s="56">
        <v>3</v>
      </c>
      <c r="S56" s="93" t="s">
        <v>14</v>
      </c>
      <c r="T56" s="56">
        <v>3</v>
      </c>
    </row>
    <row r="57" spans="1:20" x14ac:dyDescent="0.25">
      <c r="A57" s="179" t="s">
        <v>78</v>
      </c>
      <c r="B57" s="121" t="s">
        <v>47</v>
      </c>
      <c r="C57" s="127"/>
      <c r="D57" s="56"/>
      <c r="E57" s="128"/>
      <c r="F57" s="56"/>
      <c r="G57" s="128"/>
      <c r="H57" s="56"/>
      <c r="I57" s="128"/>
      <c r="J57" s="56"/>
      <c r="K57" s="128"/>
      <c r="L57" s="56"/>
      <c r="M57" s="128"/>
      <c r="N57" s="56"/>
      <c r="O57" s="128"/>
      <c r="P57" s="56"/>
      <c r="Q57" s="128"/>
      <c r="R57" s="56"/>
      <c r="S57" s="128"/>
      <c r="T57" s="129"/>
    </row>
    <row r="58" spans="1:20" ht="30" customHeight="1" x14ac:dyDescent="0.25">
      <c r="A58" s="179"/>
      <c r="B58" s="119" t="s">
        <v>79</v>
      </c>
      <c r="C58" s="125" t="s">
        <v>82</v>
      </c>
      <c r="D58" s="166" t="s">
        <v>432</v>
      </c>
      <c r="E58" s="126" t="s">
        <v>82</v>
      </c>
      <c r="F58" s="166" t="s">
        <v>432</v>
      </c>
      <c r="G58" s="126" t="s">
        <v>82</v>
      </c>
      <c r="H58" s="166" t="s">
        <v>432</v>
      </c>
      <c r="I58" s="126" t="s">
        <v>82</v>
      </c>
      <c r="J58" s="56" t="s">
        <v>433</v>
      </c>
      <c r="K58" s="126" t="s">
        <v>82</v>
      </c>
      <c r="L58" s="154" t="s">
        <v>433</v>
      </c>
      <c r="M58" s="126" t="s">
        <v>82</v>
      </c>
      <c r="N58" s="56" t="s">
        <v>433</v>
      </c>
      <c r="O58" s="126" t="s">
        <v>82</v>
      </c>
      <c r="P58" s="56" t="s">
        <v>433</v>
      </c>
      <c r="Q58" s="126" t="s">
        <v>82</v>
      </c>
      <c r="R58" s="56" t="s">
        <v>432</v>
      </c>
      <c r="S58" s="126" t="s">
        <v>82</v>
      </c>
      <c r="T58" s="56" t="s">
        <v>432</v>
      </c>
    </row>
    <row r="59" spans="1:20" ht="27.75" customHeight="1" x14ac:dyDescent="0.25">
      <c r="A59" s="179"/>
      <c r="B59" s="119" t="s">
        <v>80</v>
      </c>
      <c r="C59" s="125" t="s">
        <v>82</v>
      </c>
      <c r="D59" s="166" t="s">
        <v>433</v>
      </c>
      <c r="E59" s="126" t="s">
        <v>82</v>
      </c>
      <c r="F59" s="166" t="s">
        <v>433</v>
      </c>
      <c r="G59" s="126" t="s">
        <v>82</v>
      </c>
      <c r="H59" s="166" t="s">
        <v>433</v>
      </c>
      <c r="I59" s="126" t="s">
        <v>82</v>
      </c>
      <c r="J59" s="56" t="s">
        <v>433</v>
      </c>
      <c r="K59" s="126" t="s">
        <v>82</v>
      </c>
      <c r="L59" s="56" t="s">
        <v>433</v>
      </c>
      <c r="M59" s="126" t="s">
        <v>82</v>
      </c>
      <c r="N59" s="56" t="s">
        <v>433</v>
      </c>
      <c r="O59" s="126" t="s">
        <v>82</v>
      </c>
      <c r="P59" s="56" t="s">
        <v>433</v>
      </c>
      <c r="Q59" s="126" t="s">
        <v>82</v>
      </c>
      <c r="R59" s="56" t="s">
        <v>433</v>
      </c>
      <c r="S59" s="126" t="s">
        <v>82</v>
      </c>
      <c r="T59" s="56" t="s">
        <v>433</v>
      </c>
    </row>
    <row r="60" spans="1:20" ht="30" customHeight="1" x14ac:dyDescent="0.25">
      <c r="A60" s="117" t="s">
        <v>81</v>
      </c>
      <c r="B60" s="121" t="s">
        <v>48</v>
      </c>
      <c r="C60" s="92" t="s">
        <v>82</v>
      </c>
      <c r="D60" s="133" t="s">
        <v>433</v>
      </c>
      <c r="E60" s="93" t="s">
        <v>82</v>
      </c>
      <c r="F60" s="133" t="s">
        <v>433</v>
      </c>
      <c r="G60" s="93" t="s">
        <v>82</v>
      </c>
      <c r="H60" s="133" t="s">
        <v>433</v>
      </c>
      <c r="I60" s="93" t="s">
        <v>82</v>
      </c>
      <c r="J60" s="133" t="s">
        <v>433</v>
      </c>
      <c r="K60" s="93" t="s">
        <v>82</v>
      </c>
      <c r="L60" s="144" t="s">
        <v>433</v>
      </c>
      <c r="M60" s="130" t="s">
        <v>82</v>
      </c>
      <c r="N60" s="133" t="s">
        <v>433</v>
      </c>
      <c r="O60" s="93" t="s">
        <v>82</v>
      </c>
      <c r="P60" s="133" t="s">
        <v>433</v>
      </c>
      <c r="Q60" s="93" t="s">
        <v>82</v>
      </c>
      <c r="R60" s="133" t="s">
        <v>433</v>
      </c>
      <c r="S60" s="93" t="s">
        <v>82</v>
      </c>
      <c r="T60" s="133" t="s">
        <v>433</v>
      </c>
    </row>
    <row r="188" spans="36:36" x14ac:dyDescent="0.25">
      <c r="AJ188" s="58" t="e">
        <f>исх.данные!T55/исх.данные!T56100</f>
        <v>#DIV/0!</v>
      </c>
    </row>
  </sheetData>
  <mergeCells count="47">
    <mergeCell ref="S6:T6"/>
    <mergeCell ref="Q39:Q42"/>
    <mergeCell ref="Q43:Q46"/>
    <mergeCell ref="Q6:R6"/>
    <mergeCell ref="S39:S42"/>
    <mergeCell ref="S43:S46"/>
    <mergeCell ref="O6:P6"/>
    <mergeCell ref="O39:O42"/>
    <mergeCell ref="O43:O46"/>
    <mergeCell ref="M39:M42"/>
    <mergeCell ref="M43:M46"/>
    <mergeCell ref="M6:N6"/>
    <mergeCell ref="K39:K42"/>
    <mergeCell ref="K43:K46"/>
    <mergeCell ref="I6:J6"/>
    <mergeCell ref="G39:G42"/>
    <mergeCell ref="G43:G46"/>
    <mergeCell ref="K6:L6"/>
    <mergeCell ref="I39:I42"/>
    <mergeCell ref="I43:I46"/>
    <mergeCell ref="G6:H6"/>
    <mergeCell ref="A55:A56"/>
    <mergeCell ref="A57:A59"/>
    <mergeCell ref="A1:D1"/>
    <mergeCell ref="A2:D2"/>
    <mergeCell ref="A3:D3"/>
    <mergeCell ref="A4:D4"/>
    <mergeCell ref="A10:A11"/>
    <mergeCell ref="C6:D6"/>
    <mergeCell ref="A51:A52"/>
    <mergeCell ref="A53:A54"/>
    <mergeCell ref="B39:B42"/>
    <mergeCell ref="C39:C42"/>
    <mergeCell ref="B43:B46"/>
    <mergeCell ref="C43:C46"/>
    <mergeCell ref="A35:A36"/>
    <mergeCell ref="A38:A46"/>
    <mergeCell ref="A12:A13"/>
    <mergeCell ref="A14:A15"/>
    <mergeCell ref="A6:A7"/>
    <mergeCell ref="B6:B7"/>
    <mergeCell ref="E6:F6"/>
    <mergeCell ref="A26:A31"/>
    <mergeCell ref="E39:E42"/>
    <mergeCell ref="E43:E46"/>
    <mergeCell ref="A23:A25"/>
    <mergeCell ref="A20:A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1"/>
  <sheetViews>
    <sheetView zoomScale="82" zoomScaleNormal="82" workbookViewId="0">
      <pane xSplit="2" ySplit="5" topLeftCell="C194" activePane="bottomRight" state="frozen"/>
      <selection pane="topRight" activeCell="C1" sqref="C1"/>
      <selection pane="bottomLeft" activeCell="A5" sqref="A5"/>
      <selection pane="bottomRight" activeCell="K198" sqref="K198"/>
    </sheetView>
  </sheetViews>
  <sheetFormatPr defaultRowHeight="15.75" x14ac:dyDescent="0.25"/>
  <cols>
    <col min="1" max="1" width="5.7109375" style="16" customWidth="1"/>
    <col min="2" max="2" width="42" style="6" customWidth="1"/>
    <col min="3" max="3" width="30.140625" style="6" customWidth="1"/>
    <col min="4" max="4" width="18.85546875" style="6" customWidth="1"/>
    <col min="5" max="5" width="9.85546875" style="6" customWidth="1"/>
    <col min="6" max="6" width="9.7109375" style="48" customWidth="1"/>
    <col min="7" max="7" width="12.140625" style="6" customWidth="1"/>
    <col min="8" max="8" width="18.85546875" style="6" customWidth="1"/>
    <col min="9" max="9" width="6.5703125" style="6" customWidth="1"/>
    <col min="10" max="10" width="9.7109375" style="48" customWidth="1"/>
    <col min="11" max="11" width="12.140625" style="6" customWidth="1"/>
    <col min="12" max="12" width="18.85546875" style="6" customWidth="1"/>
    <col min="13" max="13" width="6.5703125" style="6" customWidth="1"/>
    <col min="14" max="14" width="9.7109375" style="48" customWidth="1"/>
    <col min="15" max="15" width="12.140625" style="6" customWidth="1"/>
    <col min="16" max="16" width="18.85546875" style="6" customWidth="1"/>
    <col min="17" max="17" width="6.5703125" style="6" customWidth="1"/>
    <col min="18" max="18" width="9.7109375" style="48" customWidth="1"/>
    <col min="19" max="19" width="12.140625" style="6" customWidth="1"/>
    <col min="20" max="20" width="18.85546875" style="6" customWidth="1"/>
    <col min="21" max="21" width="6.5703125" style="6" customWidth="1"/>
    <col min="22" max="22" width="9.7109375" style="48" customWidth="1"/>
    <col min="23" max="23" width="12.140625" style="6" customWidth="1"/>
    <col min="24" max="24" width="18.85546875" style="6" customWidth="1"/>
    <col min="25" max="25" width="6.5703125" style="6" customWidth="1"/>
    <col min="26" max="26" width="9.7109375" style="48" customWidth="1"/>
    <col min="27" max="27" width="12.140625" style="6" customWidth="1"/>
    <col min="28" max="28" width="18.85546875" style="6" customWidth="1"/>
    <col min="29" max="29" width="6.5703125" style="6" customWidth="1"/>
    <col min="30" max="30" width="9.7109375" style="48" customWidth="1"/>
    <col min="31" max="31" width="12.140625" style="6" customWidth="1"/>
    <col min="32" max="32" width="18.85546875" style="6" customWidth="1"/>
    <col min="33" max="33" width="6.5703125" style="6" customWidth="1"/>
    <col min="34" max="34" width="9.7109375" style="48" customWidth="1"/>
    <col min="35" max="35" width="12.140625" style="6" customWidth="1"/>
    <col min="36" max="36" width="18.85546875" style="6" customWidth="1"/>
    <col min="37" max="37" width="6.5703125" style="6" customWidth="1"/>
    <col min="38" max="38" width="9.7109375" style="48" customWidth="1"/>
    <col min="39" max="39" width="12.140625" style="6" customWidth="1"/>
    <col min="40" max="16384" width="9.140625" style="6"/>
  </cols>
  <sheetData>
    <row r="1" spans="1:39" ht="45" customHeight="1" x14ac:dyDescent="0.25">
      <c r="A1" s="194" t="s">
        <v>378</v>
      </c>
      <c r="B1" s="194"/>
      <c r="C1" s="194"/>
      <c r="D1" s="194"/>
      <c r="E1" s="194"/>
      <c r="F1" s="194"/>
      <c r="G1" s="194"/>
    </row>
    <row r="3" spans="1:39" x14ac:dyDescent="0.25">
      <c r="A3" s="232" t="s">
        <v>3</v>
      </c>
      <c r="B3" s="232" t="s">
        <v>92</v>
      </c>
      <c r="C3" s="232" t="s">
        <v>302</v>
      </c>
      <c r="D3" s="225" t="s">
        <v>83</v>
      </c>
      <c r="E3" s="225"/>
      <c r="F3" s="225"/>
      <c r="G3" s="225"/>
      <c r="H3" s="225" t="s">
        <v>87</v>
      </c>
      <c r="I3" s="225"/>
      <c r="J3" s="225"/>
      <c r="K3" s="225"/>
      <c r="L3" s="225" t="s">
        <v>84</v>
      </c>
      <c r="M3" s="225"/>
      <c r="N3" s="225"/>
      <c r="O3" s="225"/>
      <c r="P3" s="225" t="s">
        <v>85</v>
      </c>
      <c r="Q3" s="225"/>
      <c r="R3" s="225"/>
      <c r="S3" s="225"/>
      <c r="T3" s="303" t="s">
        <v>86</v>
      </c>
      <c r="U3" s="303"/>
      <c r="V3" s="303"/>
      <c r="W3" s="303"/>
      <c r="X3" s="303" t="s">
        <v>88</v>
      </c>
      <c r="Y3" s="303"/>
      <c r="Z3" s="303"/>
      <c r="AA3" s="303"/>
      <c r="AB3" s="225" t="s">
        <v>90</v>
      </c>
      <c r="AC3" s="225"/>
      <c r="AD3" s="225"/>
      <c r="AE3" s="225"/>
      <c r="AF3" s="303" t="s">
        <v>370</v>
      </c>
      <c r="AG3" s="303"/>
      <c r="AH3" s="303"/>
      <c r="AI3" s="303"/>
      <c r="AJ3" s="225" t="s">
        <v>91</v>
      </c>
      <c r="AK3" s="225"/>
      <c r="AL3" s="225"/>
      <c r="AM3" s="225"/>
    </row>
    <row r="4" spans="1:39" ht="142.5" customHeight="1" x14ac:dyDescent="0.25">
      <c r="A4" s="232"/>
      <c r="B4" s="232"/>
      <c r="C4" s="232"/>
      <c r="D4" s="232" t="s">
        <v>93</v>
      </c>
      <c r="E4" s="232"/>
      <c r="F4" s="15" t="s">
        <v>5</v>
      </c>
      <c r="G4" s="9" t="s">
        <v>131</v>
      </c>
      <c r="H4" s="232" t="s">
        <v>93</v>
      </c>
      <c r="I4" s="232"/>
      <c r="J4" s="15" t="s">
        <v>5</v>
      </c>
      <c r="K4" s="9" t="s">
        <v>131</v>
      </c>
      <c r="L4" s="232" t="s">
        <v>93</v>
      </c>
      <c r="M4" s="232"/>
      <c r="N4" s="15" t="s">
        <v>5</v>
      </c>
      <c r="O4" s="9" t="s">
        <v>131</v>
      </c>
      <c r="P4" s="232" t="s">
        <v>93</v>
      </c>
      <c r="Q4" s="232"/>
      <c r="R4" s="15" t="s">
        <v>5</v>
      </c>
      <c r="S4" s="9" t="s">
        <v>131</v>
      </c>
      <c r="T4" s="232" t="s">
        <v>93</v>
      </c>
      <c r="U4" s="232"/>
      <c r="V4" s="15" t="s">
        <v>5</v>
      </c>
      <c r="W4" s="9" t="s">
        <v>131</v>
      </c>
      <c r="X4" s="232" t="s">
        <v>93</v>
      </c>
      <c r="Y4" s="232"/>
      <c r="Z4" s="15" t="s">
        <v>5</v>
      </c>
      <c r="AA4" s="9" t="s">
        <v>131</v>
      </c>
      <c r="AB4" s="232" t="s">
        <v>93</v>
      </c>
      <c r="AC4" s="232"/>
      <c r="AD4" s="15" t="s">
        <v>5</v>
      </c>
      <c r="AE4" s="9" t="s">
        <v>131</v>
      </c>
      <c r="AF4" s="232" t="s">
        <v>93</v>
      </c>
      <c r="AG4" s="232"/>
      <c r="AH4" s="15" t="s">
        <v>5</v>
      </c>
      <c r="AI4" s="9" t="s">
        <v>131</v>
      </c>
      <c r="AJ4" s="232" t="s">
        <v>93</v>
      </c>
      <c r="AK4" s="232"/>
      <c r="AL4" s="15" t="s">
        <v>5</v>
      </c>
      <c r="AM4" s="9" t="s">
        <v>131</v>
      </c>
    </row>
    <row r="5" spans="1:39" x14ac:dyDescent="0.25">
      <c r="A5" s="3">
        <v>1</v>
      </c>
      <c r="B5" s="9">
        <v>2</v>
      </c>
      <c r="C5" s="9">
        <v>3</v>
      </c>
      <c r="D5" s="232">
        <v>4</v>
      </c>
      <c r="E5" s="232"/>
      <c r="F5" s="15">
        <v>5</v>
      </c>
      <c r="G5" s="9">
        <v>6</v>
      </c>
      <c r="H5" s="232">
        <v>4</v>
      </c>
      <c r="I5" s="232"/>
      <c r="J5" s="15">
        <v>5</v>
      </c>
      <c r="K5" s="9">
        <v>6</v>
      </c>
      <c r="L5" s="232">
        <v>4</v>
      </c>
      <c r="M5" s="232"/>
      <c r="N5" s="15">
        <v>5</v>
      </c>
      <c r="O5" s="9">
        <v>6</v>
      </c>
      <c r="P5" s="232">
        <v>4</v>
      </c>
      <c r="Q5" s="232"/>
      <c r="R5" s="15">
        <v>5</v>
      </c>
      <c r="S5" s="9">
        <v>6</v>
      </c>
      <c r="T5" s="232">
        <v>4</v>
      </c>
      <c r="U5" s="232"/>
      <c r="V5" s="15">
        <v>5</v>
      </c>
      <c r="W5" s="9">
        <v>6</v>
      </c>
      <c r="X5" s="232">
        <v>4</v>
      </c>
      <c r="Y5" s="232"/>
      <c r="Z5" s="15">
        <v>5</v>
      </c>
      <c r="AA5" s="9">
        <v>6</v>
      </c>
      <c r="AB5" s="232">
        <v>4</v>
      </c>
      <c r="AC5" s="232"/>
      <c r="AD5" s="15">
        <v>5</v>
      </c>
      <c r="AE5" s="9">
        <v>6</v>
      </c>
      <c r="AF5" s="232">
        <v>4</v>
      </c>
      <c r="AG5" s="232"/>
      <c r="AH5" s="15">
        <v>5</v>
      </c>
      <c r="AI5" s="9">
        <v>6</v>
      </c>
      <c r="AJ5" s="232">
        <v>4</v>
      </c>
      <c r="AK5" s="232"/>
      <c r="AL5" s="15">
        <v>5</v>
      </c>
      <c r="AM5" s="9">
        <v>6</v>
      </c>
    </row>
    <row r="6" spans="1:39" ht="47.25" customHeight="1" x14ac:dyDescent="0.25">
      <c r="A6" s="11" t="s">
        <v>132</v>
      </c>
      <c r="B6" s="233" t="s">
        <v>94</v>
      </c>
      <c r="C6" s="234"/>
      <c r="D6" s="234"/>
      <c r="E6" s="234"/>
      <c r="F6" s="41"/>
      <c r="G6" s="12">
        <f>G7+G16+G27+G37+G46+G52</f>
        <v>15</v>
      </c>
      <c r="H6" s="287"/>
      <c r="I6" s="287"/>
      <c r="J6" s="14"/>
      <c r="K6" s="12">
        <f>K7+K16+K27+K37+K46+K52</f>
        <v>15</v>
      </c>
      <c r="L6" s="296"/>
      <c r="M6" s="296"/>
      <c r="N6" s="14"/>
      <c r="O6" s="12">
        <f>O7+O16+O27+O37+O46+O52</f>
        <v>16</v>
      </c>
      <c r="P6" s="296"/>
      <c r="Q6" s="296"/>
      <c r="R6" s="14"/>
      <c r="S6" s="12">
        <f>S7+S16+S27+S37+S46+S52</f>
        <v>20</v>
      </c>
      <c r="T6" s="296"/>
      <c r="U6" s="296"/>
      <c r="V6" s="14"/>
      <c r="W6" s="12">
        <f>W7+W16+W27+W37+W46+W52</f>
        <v>20</v>
      </c>
      <c r="X6" s="296"/>
      <c r="Y6" s="296"/>
      <c r="Z6" s="14"/>
      <c r="AA6" s="12">
        <f>AA7+AA16+AA27+AA37+AA46+AA52</f>
        <v>25</v>
      </c>
      <c r="AB6" s="296"/>
      <c r="AC6" s="296"/>
      <c r="AD6" s="14"/>
      <c r="AE6" s="12">
        <f>AE7+AE16+AE27+AE37+AE46+AE52</f>
        <v>30</v>
      </c>
      <c r="AF6" s="296"/>
      <c r="AG6" s="296"/>
      <c r="AH6" s="14"/>
      <c r="AI6" s="12">
        <f>AI7+AI16+AI27+AI37+AI46+AI52</f>
        <v>30</v>
      </c>
      <c r="AJ6" s="311"/>
      <c r="AK6" s="312"/>
      <c r="AL6" s="41"/>
      <c r="AM6" s="12">
        <f>AM7+AM16+AM27+AM37+AM46+AM52</f>
        <v>30</v>
      </c>
    </row>
    <row r="7" spans="1:39" ht="48" customHeight="1" x14ac:dyDescent="0.25">
      <c r="A7" s="195" t="s">
        <v>133</v>
      </c>
      <c r="B7" s="23" t="s">
        <v>199</v>
      </c>
      <c r="C7" s="238" t="s">
        <v>303</v>
      </c>
      <c r="D7" s="249">
        <f>исх.данные!D9</f>
        <v>0</v>
      </c>
      <c r="E7" s="250"/>
      <c r="F7" s="20" t="s">
        <v>95</v>
      </c>
      <c r="G7" s="49">
        <v>5</v>
      </c>
      <c r="H7" s="249">
        <f>исх.данные!F9</f>
        <v>0</v>
      </c>
      <c r="I7" s="250"/>
      <c r="J7" s="20" t="s">
        <v>95</v>
      </c>
      <c r="K7" s="49">
        <v>5</v>
      </c>
      <c r="L7" s="249">
        <f>исх.данные!H9</f>
        <v>0</v>
      </c>
      <c r="M7" s="250"/>
      <c r="N7" s="20" t="s">
        <v>95</v>
      </c>
      <c r="O7" s="49">
        <v>5</v>
      </c>
      <c r="P7" s="249">
        <f>исх.данные!J9</f>
        <v>0</v>
      </c>
      <c r="Q7" s="250"/>
      <c r="R7" s="20" t="s">
        <v>95</v>
      </c>
      <c r="S7" s="49">
        <v>5</v>
      </c>
      <c r="T7" s="249">
        <f>исх.данные!L9</f>
        <v>0</v>
      </c>
      <c r="U7" s="250"/>
      <c r="V7" s="20" t="s">
        <v>95</v>
      </c>
      <c r="W7" s="49">
        <v>5</v>
      </c>
      <c r="X7" s="249">
        <f>исх.данные!N9</f>
        <v>0</v>
      </c>
      <c r="Y7" s="250"/>
      <c r="Z7" s="20" t="s">
        <v>95</v>
      </c>
      <c r="AA7" s="49">
        <v>5</v>
      </c>
      <c r="AB7" s="249">
        <f>исх.данные!P9</f>
        <v>0</v>
      </c>
      <c r="AC7" s="250"/>
      <c r="AD7" s="20" t="s">
        <v>95</v>
      </c>
      <c r="AE7" s="49">
        <v>5</v>
      </c>
      <c r="AF7" s="249">
        <f>исх.данные!R9</f>
        <v>0</v>
      </c>
      <c r="AG7" s="250"/>
      <c r="AH7" s="20" t="s">
        <v>95</v>
      </c>
      <c r="AI7" s="49">
        <v>5</v>
      </c>
      <c r="AJ7" s="249">
        <f>исх.данные!T9</f>
        <v>0</v>
      </c>
      <c r="AK7" s="250"/>
      <c r="AL7" s="21" t="s">
        <v>95</v>
      </c>
      <c r="AM7" s="49">
        <v>5</v>
      </c>
    </row>
    <row r="8" spans="1:39" ht="48" hidden="1" customHeight="1" x14ac:dyDescent="0.25">
      <c r="A8" s="195"/>
      <c r="B8" s="24"/>
      <c r="C8" s="251"/>
      <c r="D8" s="253" t="s">
        <v>306</v>
      </c>
      <c r="E8" s="254"/>
      <c r="F8" s="21"/>
      <c r="G8" s="28"/>
      <c r="H8" s="253" t="s">
        <v>306</v>
      </c>
      <c r="I8" s="254"/>
      <c r="J8" s="21"/>
      <c r="K8" s="28"/>
      <c r="L8" s="253" t="s">
        <v>306</v>
      </c>
      <c r="M8" s="254"/>
      <c r="N8" s="21"/>
      <c r="O8" s="28"/>
      <c r="P8" s="253" t="s">
        <v>306</v>
      </c>
      <c r="Q8" s="254"/>
      <c r="R8" s="21"/>
      <c r="S8" s="28"/>
      <c r="T8" s="253" t="s">
        <v>306</v>
      </c>
      <c r="U8" s="254"/>
      <c r="V8" s="21"/>
      <c r="W8" s="28"/>
      <c r="X8" s="253" t="s">
        <v>306</v>
      </c>
      <c r="Y8" s="254"/>
      <c r="Z8" s="21"/>
      <c r="AA8" s="28"/>
      <c r="AB8" s="253" t="s">
        <v>306</v>
      </c>
      <c r="AC8" s="254"/>
      <c r="AD8" s="21"/>
      <c r="AE8" s="28"/>
      <c r="AF8" s="253" t="s">
        <v>306</v>
      </c>
      <c r="AG8" s="254"/>
      <c r="AH8" s="21"/>
      <c r="AI8" s="28"/>
      <c r="AJ8" s="253" t="s">
        <v>306</v>
      </c>
      <c r="AK8" s="254"/>
      <c r="AL8" s="21"/>
      <c r="AM8" s="28"/>
    </row>
    <row r="9" spans="1:39" x14ac:dyDescent="0.25">
      <c r="A9" s="195"/>
      <c r="B9" s="25" t="s">
        <v>239</v>
      </c>
      <c r="C9" s="251"/>
      <c r="D9" s="202"/>
      <c r="E9" s="203"/>
      <c r="F9" s="21"/>
      <c r="G9" s="28"/>
      <c r="H9" s="202"/>
      <c r="I9" s="203"/>
      <c r="J9" s="21"/>
      <c r="K9" s="28"/>
      <c r="L9" s="202"/>
      <c r="M9" s="203"/>
      <c r="N9" s="21"/>
      <c r="O9" s="28"/>
      <c r="P9" s="202"/>
      <c r="Q9" s="203"/>
      <c r="R9" s="21"/>
      <c r="S9" s="28"/>
      <c r="T9" s="202"/>
      <c r="U9" s="203"/>
      <c r="V9" s="21"/>
      <c r="W9" s="28"/>
      <c r="X9" s="202"/>
      <c r="Y9" s="203"/>
      <c r="Z9" s="21"/>
      <c r="AA9" s="28"/>
      <c r="AB9" s="202"/>
      <c r="AC9" s="203"/>
      <c r="AD9" s="21"/>
      <c r="AE9" s="28"/>
      <c r="AF9" s="202"/>
      <c r="AG9" s="203"/>
      <c r="AH9" s="21"/>
      <c r="AI9" s="28"/>
      <c r="AJ9" s="202"/>
      <c r="AK9" s="203"/>
      <c r="AL9" s="21"/>
      <c r="AM9" s="28"/>
    </row>
    <row r="10" spans="1:39" x14ac:dyDescent="0.25">
      <c r="A10" s="195"/>
      <c r="B10" s="25" t="s">
        <v>240</v>
      </c>
      <c r="C10" s="251"/>
      <c r="D10" s="202"/>
      <c r="E10" s="203"/>
      <c r="F10" s="21"/>
      <c r="G10" s="28"/>
      <c r="H10" s="202"/>
      <c r="I10" s="203"/>
      <c r="J10" s="21"/>
      <c r="K10" s="28"/>
      <c r="L10" s="202"/>
      <c r="M10" s="203"/>
      <c r="N10" s="21"/>
      <c r="O10" s="28"/>
      <c r="P10" s="202"/>
      <c r="Q10" s="203"/>
      <c r="R10" s="21"/>
      <c r="S10" s="28"/>
      <c r="T10" s="202"/>
      <c r="U10" s="203"/>
      <c r="V10" s="21"/>
      <c r="W10" s="28"/>
      <c r="X10" s="202"/>
      <c r="Y10" s="203"/>
      <c r="Z10" s="21"/>
      <c r="AA10" s="28"/>
      <c r="AB10" s="202"/>
      <c r="AC10" s="203"/>
      <c r="AD10" s="21"/>
      <c r="AE10" s="28"/>
      <c r="AF10" s="202"/>
      <c r="AG10" s="203"/>
      <c r="AH10" s="21"/>
      <c r="AI10" s="28"/>
      <c r="AJ10" s="202"/>
      <c r="AK10" s="203"/>
      <c r="AL10" s="21"/>
      <c r="AM10" s="28"/>
    </row>
    <row r="11" spans="1:39" x14ac:dyDescent="0.25">
      <c r="A11" s="195"/>
      <c r="B11" s="25" t="s">
        <v>241</v>
      </c>
      <c r="C11" s="251"/>
      <c r="D11" s="202"/>
      <c r="E11" s="203"/>
      <c r="F11" s="21"/>
      <c r="G11" s="28"/>
      <c r="H11" s="202"/>
      <c r="I11" s="203"/>
      <c r="J11" s="21"/>
      <c r="K11" s="28"/>
      <c r="L11" s="202"/>
      <c r="M11" s="203"/>
      <c r="N11" s="21"/>
      <c r="O11" s="28"/>
      <c r="P11" s="202"/>
      <c r="Q11" s="203"/>
      <c r="R11" s="21"/>
      <c r="S11" s="28"/>
      <c r="T11" s="202"/>
      <c r="U11" s="203"/>
      <c r="V11" s="21"/>
      <c r="W11" s="28"/>
      <c r="X11" s="202"/>
      <c r="Y11" s="203"/>
      <c r="Z11" s="21"/>
      <c r="AA11" s="28"/>
      <c r="AB11" s="202"/>
      <c r="AC11" s="203"/>
      <c r="AD11" s="21"/>
      <c r="AE11" s="28"/>
      <c r="AF11" s="202"/>
      <c r="AG11" s="203"/>
      <c r="AH11" s="21"/>
      <c r="AI11" s="28"/>
      <c r="AJ11" s="202"/>
      <c r="AK11" s="203"/>
      <c r="AL11" s="21"/>
      <c r="AM11" s="28"/>
    </row>
    <row r="12" spans="1:39" x14ac:dyDescent="0.25">
      <c r="A12" s="195"/>
      <c r="B12" s="25" t="s">
        <v>242</v>
      </c>
      <c r="C12" s="251"/>
      <c r="D12" s="202"/>
      <c r="E12" s="203"/>
      <c r="F12" s="21"/>
      <c r="G12" s="28"/>
      <c r="H12" s="202"/>
      <c r="I12" s="203"/>
      <c r="J12" s="21"/>
      <c r="K12" s="28"/>
      <c r="L12" s="202"/>
      <c r="M12" s="203"/>
      <c r="N12" s="21"/>
      <c r="O12" s="28"/>
      <c r="P12" s="202"/>
      <c r="Q12" s="203"/>
      <c r="R12" s="21"/>
      <c r="S12" s="28"/>
      <c r="T12" s="202"/>
      <c r="U12" s="203"/>
      <c r="V12" s="21"/>
      <c r="W12" s="28"/>
      <c r="X12" s="202"/>
      <c r="Y12" s="203"/>
      <c r="Z12" s="21"/>
      <c r="AA12" s="28"/>
      <c r="AB12" s="202"/>
      <c r="AC12" s="203"/>
      <c r="AD12" s="21"/>
      <c r="AE12" s="28"/>
      <c r="AF12" s="202"/>
      <c r="AG12" s="203"/>
      <c r="AH12" s="21"/>
      <c r="AI12" s="28"/>
      <c r="AJ12" s="202"/>
      <c r="AK12" s="203"/>
      <c r="AL12" s="21"/>
      <c r="AM12" s="28"/>
    </row>
    <row r="13" spans="1:39" x14ac:dyDescent="0.25">
      <c r="A13" s="195"/>
      <c r="B13" s="25" t="s">
        <v>243</v>
      </c>
      <c r="C13" s="251"/>
      <c r="D13" s="202"/>
      <c r="E13" s="203"/>
      <c r="F13" s="21"/>
      <c r="G13" s="28"/>
      <c r="H13" s="202"/>
      <c r="I13" s="203"/>
      <c r="J13" s="21"/>
      <c r="K13" s="28"/>
      <c r="L13" s="202"/>
      <c r="M13" s="203"/>
      <c r="N13" s="21"/>
      <c r="O13" s="28"/>
      <c r="P13" s="202"/>
      <c r="Q13" s="203"/>
      <c r="R13" s="21"/>
      <c r="S13" s="28"/>
      <c r="T13" s="202"/>
      <c r="U13" s="203"/>
      <c r="V13" s="21"/>
      <c r="W13" s="28"/>
      <c r="X13" s="202"/>
      <c r="Y13" s="203"/>
      <c r="Z13" s="21"/>
      <c r="AA13" s="28"/>
      <c r="AB13" s="202"/>
      <c r="AC13" s="203"/>
      <c r="AD13" s="21"/>
      <c r="AE13" s="28"/>
      <c r="AF13" s="202"/>
      <c r="AG13" s="203"/>
      <c r="AH13" s="21"/>
      <c r="AI13" s="28"/>
      <c r="AJ13" s="202"/>
      <c r="AK13" s="203"/>
      <c r="AL13" s="21"/>
      <c r="AM13" s="28"/>
    </row>
    <row r="14" spans="1:39" x14ac:dyDescent="0.25">
      <c r="A14" s="195"/>
      <c r="B14" s="26" t="s">
        <v>244</v>
      </c>
      <c r="C14" s="252"/>
      <c r="D14" s="213"/>
      <c r="E14" s="214"/>
      <c r="F14" s="22"/>
      <c r="G14" s="39"/>
      <c r="H14" s="213"/>
      <c r="I14" s="214"/>
      <c r="J14" s="22"/>
      <c r="K14" s="39"/>
      <c r="L14" s="213"/>
      <c r="M14" s="214"/>
      <c r="N14" s="22"/>
      <c r="O14" s="39"/>
      <c r="P14" s="213"/>
      <c r="Q14" s="214"/>
      <c r="R14" s="22"/>
      <c r="S14" s="39"/>
      <c r="T14" s="213"/>
      <c r="U14" s="214"/>
      <c r="V14" s="22"/>
      <c r="W14" s="39"/>
      <c r="X14" s="213"/>
      <c r="Y14" s="214"/>
      <c r="Z14" s="22"/>
      <c r="AA14" s="39"/>
      <c r="AB14" s="213"/>
      <c r="AC14" s="214"/>
      <c r="AD14" s="22"/>
      <c r="AE14" s="39"/>
      <c r="AF14" s="213"/>
      <c r="AG14" s="214"/>
      <c r="AH14" s="22"/>
      <c r="AI14" s="39"/>
      <c r="AJ14" s="213"/>
      <c r="AK14" s="214"/>
      <c r="AL14" s="22"/>
      <c r="AM14" s="39"/>
    </row>
    <row r="15" spans="1:39" ht="18.75" customHeight="1" x14ac:dyDescent="0.25">
      <c r="A15" s="195" t="s">
        <v>134</v>
      </c>
      <c r="B15" s="27" t="s">
        <v>96</v>
      </c>
      <c r="C15" s="257" t="s">
        <v>304</v>
      </c>
      <c r="D15" s="204" t="s">
        <v>135</v>
      </c>
      <c r="E15" s="205"/>
      <c r="F15" s="285" t="s">
        <v>98</v>
      </c>
      <c r="G15" s="45"/>
      <c r="H15" s="204" t="s">
        <v>135</v>
      </c>
      <c r="I15" s="205"/>
      <c r="J15" s="285" t="s">
        <v>98</v>
      </c>
      <c r="K15" s="31"/>
      <c r="L15" s="204" t="s">
        <v>135</v>
      </c>
      <c r="M15" s="205"/>
      <c r="N15" s="285" t="s">
        <v>98</v>
      </c>
      <c r="O15" s="28"/>
      <c r="P15" s="204" t="s">
        <v>135</v>
      </c>
      <c r="Q15" s="205"/>
      <c r="R15" s="285" t="s">
        <v>98</v>
      </c>
      <c r="S15" s="28"/>
      <c r="T15" s="204" t="s">
        <v>135</v>
      </c>
      <c r="U15" s="205"/>
      <c r="V15" s="285" t="s">
        <v>98</v>
      </c>
      <c r="W15" s="28"/>
      <c r="X15" s="204" t="s">
        <v>135</v>
      </c>
      <c r="Y15" s="205"/>
      <c r="Z15" s="285" t="s">
        <v>98</v>
      </c>
      <c r="AA15" s="28"/>
      <c r="AB15" s="204" t="s">
        <v>135</v>
      </c>
      <c r="AC15" s="205"/>
      <c r="AD15" s="285" t="s">
        <v>98</v>
      </c>
      <c r="AE15" s="28"/>
      <c r="AF15" s="204" t="s">
        <v>135</v>
      </c>
      <c r="AG15" s="205"/>
      <c r="AH15" s="285" t="s">
        <v>98</v>
      </c>
      <c r="AI15" s="31"/>
      <c r="AJ15" s="204" t="s">
        <v>135</v>
      </c>
      <c r="AK15" s="205"/>
      <c r="AL15" s="285" t="s">
        <v>98</v>
      </c>
      <c r="AM15" s="28"/>
    </row>
    <row r="16" spans="1:39" ht="32.25" customHeight="1" x14ac:dyDescent="0.25">
      <c r="A16" s="195"/>
      <c r="B16" s="28" t="s">
        <v>97</v>
      </c>
      <c r="C16" s="257"/>
      <c r="D16" s="240" t="e">
        <f>исх.данные!D10/исх.данные!D11*100</f>
        <v>#VALUE!</v>
      </c>
      <c r="E16" s="241"/>
      <c r="F16" s="315"/>
      <c r="G16" s="53">
        <v>0</v>
      </c>
      <c r="H16" s="240" t="e">
        <f>исх.данные!F10/исх.данные!F11*100</f>
        <v>#VALUE!</v>
      </c>
      <c r="I16" s="241"/>
      <c r="J16" s="315"/>
      <c r="K16" s="54">
        <v>0</v>
      </c>
      <c r="L16" s="240">
        <f>исх.данные!H10/исх.данные!H11*100</f>
        <v>12.193288758749199</v>
      </c>
      <c r="M16" s="241"/>
      <c r="N16" s="286"/>
      <c r="O16" s="54">
        <v>1</v>
      </c>
      <c r="P16" s="240">
        <f>исх.данные!J10/исх.данные!J11*100</f>
        <v>100</v>
      </c>
      <c r="Q16" s="241"/>
      <c r="R16" s="286"/>
      <c r="S16" s="54">
        <v>5</v>
      </c>
      <c r="T16" s="240">
        <f>(исх.данные!L10/исх.данные!L11)*100</f>
        <v>100</v>
      </c>
      <c r="U16" s="241"/>
      <c r="V16" s="286"/>
      <c r="W16" s="54">
        <v>5</v>
      </c>
      <c r="X16" s="240">
        <f>исх.данные!N10/исх.данные!N11*100</f>
        <v>100</v>
      </c>
      <c r="Y16" s="241"/>
      <c r="Z16" s="286"/>
      <c r="AA16" s="54">
        <v>5</v>
      </c>
      <c r="AB16" s="240">
        <f>исх.данные!P10/исх.данные!P11*100</f>
        <v>100</v>
      </c>
      <c r="AC16" s="241"/>
      <c r="AD16" s="286"/>
      <c r="AE16" s="54">
        <v>5</v>
      </c>
      <c r="AF16" s="240">
        <f>исх.данные!R10/исх.данные!R11*100</f>
        <v>100</v>
      </c>
      <c r="AG16" s="241"/>
      <c r="AH16" s="286"/>
      <c r="AI16" s="54">
        <v>5</v>
      </c>
      <c r="AJ16" s="240">
        <f>исх.данные!T10/исх.данные!T11*100</f>
        <v>100</v>
      </c>
      <c r="AK16" s="241"/>
      <c r="AL16" s="286"/>
      <c r="AM16" s="54">
        <v>5</v>
      </c>
    </row>
    <row r="17" spans="1:39" ht="32.25" hidden="1" customHeight="1" x14ac:dyDescent="0.25">
      <c r="A17" s="195"/>
      <c r="B17" s="28"/>
      <c r="C17" s="257"/>
      <c r="D17" s="255" t="s">
        <v>307</v>
      </c>
      <c r="E17" s="256"/>
      <c r="F17" s="38"/>
      <c r="G17" s="45"/>
      <c r="H17" s="255" t="s">
        <v>307</v>
      </c>
      <c r="I17" s="256"/>
      <c r="J17" s="38"/>
      <c r="K17" s="28"/>
      <c r="L17" s="255" t="s">
        <v>307</v>
      </c>
      <c r="M17" s="256"/>
      <c r="N17" s="21"/>
      <c r="O17" s="28"/>
      <c r="P17" s="255" t="s">
        <v>307</v>
      </c>
      <c r="Q17" s="256"/>
      <c r="R17" s="21"/>
      <c r="S17" s="28"/>
      <c r="T17" s="255" t="s">
        <v>307</v>
      </c>
      <c r="U17" s="256"/>
      <c r="V17" s="21"/>
      <c r="W17" s="28"/>
      <c r="X17" s="255" t="s">
        <v>307</v>
      </c>
      <c r="Y17" s="256"/>
      <c r="Z17" s="21"/>
      <c r="AA17" s="28"/>
      <c r="AB17" s="255" t="s">
        <v>307</v>
      </c>
      <c r="AC17" s="256"/>
      <c r="AD17" s="21"/>
      <c r="AE17" s="28"/>
      <c r="AF17" s="255" t="s">
        <v>307</v>
      </c>
      <c r="AG17" s="256"/>
      <c r="AH17" s="21"/>
      <c r="AI17" s="28"/>
      <c r="AJ17" s="255" t="s">
        <v>307</v>
      </c>
      <c r="AK17" s="256"/>
      <c r="AL17" s="21"/>
      <c r="AM17" s="28"/>
    </row>
    <row r="18" spans="1:39" ht="32.25" hidden="1" customHeight="1" x14ac:dyDescent="0.25">
      <c r="A18" s="195"/>
      <c r="B18" s="28"/>
      <c r="C18" s="257"/>
      <c r="D18" s="255" t="s">
        <v>308</v>
      </c>
      <c r="E18" s="256"/>
      <c r="F18" s="38"/>
      <c r="G18" s="45"/>
      <c r="H18" s="255" t="s">
        <v>308</v>
      </c>
      <c r="I18" s="256"/>
      <c r="J18" s="38"/>
      <c r="K18" s="28"/>
      <c r="L18" s="255" t="s">
        <v>308</v>
      </c>
      <c r="M18" s="256"/>
      <c r="N18" s="21"/>
      <c r="O18" s="28"/>
      <c r="P18" s="255" t="s">
        <v>308</v>
      </c>
      <c r="Q18" s="256"/>
      <c r="R18" s="21"/>
      <c r="S18" s="28"/>
      <c r="T18" s="255" t="s">
        <v>308</v>
      </c>
      <c r="U18" s="256"/>
      <c r="V18" s="21"/>
      <c r="W18" s="28"/>
      <c r="X18" s="255" t="s">
        <v>308</v>
      </c>
      <c r="Y18" s="256"/>
      <c r="Z18" s="21"/>
      <c r="AA18" s="28"/>
      <c r="AB18" s="255" t="s">
        <v>308</v>
      </c>
      <c r="AC18" s="256"/>
      <c r="AD18" s="21"/>
      <c r="AE18" s="28"/>
      <c r="AF18" s="255" t="s">
        <v>308</v>
      </c>
      <c r="AG18" s="256"/>
      <c r="AH18" s="21"/>
      <c r="AI18" s="28"/>
      <c r="AJ18" s="255" t="s">
        <v>308</v>
      </c>
      <c r="AK18" s="256"/>
      <c r="AL18" s="21"/>
      <c r="AM18" s="28"/>
    </row>
    <row r="19" spans="1:39" ht="15.75" customHeight="1" x14ac:dyDescent="0.25">
      <c r="A19" s="195"/>
      <c r="B19" s="25" t="s">
        <v>233</v>
      </c>
      <c r="C19" s="257"/>
      <c r="D19" s="202"/>
      <c r="E19" s="203"/>
      <c r="F19" s="38"/>
      <c r="G19" s="45"/>
      <c r="H19" s="202"/>
      <c r="I19" s="203"/>
      <c r="J19" s="38"/>
      <c r="K19" s="28"/>
      <c r="L19" s="202"/>
      <c r="M19" s="203"/>
      <c r="N19" s="21"/>
      <c r="O19" s="28"/>
      <c r="P19" s="202"/>
      <c r="Q19" s="203"/>
      <c r="R19" s="21"/>
      <c r="S19" s="28"/>
      <c r="T19" s="202"/>
      <c r="U19" s="203"/>
      <c r="V19" s="21"/>
      <c r="W19" s="28"/>
      <c r="X19" s="202"/>
      <c r="Y19" s="203"/>
      <c r="Z19" s="21"/>
      <c r="AA19" s="28"/>
      <c r="AB19" s="202"/>
      <c r="AC19" s="203"/>
      <c r="AD19" s="21"/>
      <c r="AE19" s="28"/>
      <c r="AF19" s="202"/>
      <c r="AG19" s="203"/>
      <c r="AH19" s="21"/>
      <c r="AI19" s="28"/>
      <c r="AJ19" s="202"/>
      <c r="AK19" s="203"/>
      <c r="AL19" s="21"/>
      <c r="AM19" s="28"/>
    </row>
    <row r="20" spans="1:39" ht="15.75" customHeight="1" x14ac:dyDescent="0.25">
      <c r="A20" s="195"/>
      <c r="B20" s="25" t="s">
        <v>234</v>
      </c>
      <c r="C20" s="257"/>
      <c r="D20" s="202"/>
      <c r="E20" s="203"/>
      <c r="F20" s="38"/>
      <c r="G20" s="45"/>
      <c r="H20" s="202"/>
      <c r="I20" s="203"/>
      <c r="J20" s="38"/>
      <c r="K20" s="28"/>
      <c r="L20" s="202"/>
      <c r="M20" s="203"/>
      <c r="N20" s="21"/>
      <c r="O20" s="28"/>
      <c r="P20" s="202"/>
      <c r="Q20" s="203"/>
      <c r="R20" s="21"/>
      <c r="S20" s="28"/>
      <c r="T20" s="202"/>
      <c r="U20" s="203"/>
      <c r="V20" s="21"/>
      <c r="W20" s="28"/>
      <c r="X20" s="202"/>
      <c r="Y20" s="203"/>
      <c r="Z20" s="21"/>
      <c r="AA20" s="28"/>
      <c r="AB20" s="202"/>
      <c r="AC20" s="203"/>
      <c r="AD20" s="21"/>
      <c r="AE20" s="28"/>
      <c r="AF20" s="202"/>
      <c r="AG20" s="203"/>
      <c r="AH20" s="21"/>
      <c r="AI20" s="28"/>
      <c r="AJ20" s="202"/>
      <c r="AK20" s="203"/>
      <c r="AL20" s="21"/>
      <c r="AM20" s="28"/>
    </row>
    <row r="21" spans="1:39" ht="15.75" customHeight="1" x14ac:dyDescent="0.25">
      <c r="A21" s="195"/>
      <c r="B21" s="25" t="s">
        <v>235</v>
      </c>
      <c r="C21" s="257"/>
      <c r="D21" s="202"/>
      <c r="E21" s="203"/>
      <c r="F21" s="38"/>
      <c r="G21" s="45"/>
      <c r="H21" s="202"/>
      <c r="I21" s="203"/>
      <c r="J21" s="38"/>
      <c r="K21" s="28"/>
      <c r="L21" s="202"/>
      <c r="M21" s="203"/>
      <c r="N21" s="21"/>
      <c r="O21" s="28"/>
      <c r="P21" s="202"/>
      <c r="Q21" s="203"/>
      <c r="R21" s="21"/>
      <c r="S21" s="28"/>
      <c r="T21" s="202"/>
      <c r="U21" s="203"/>
      <c r="V21" s="21"/>
      <c r="W21" s="28"/>
      <c r="X21" s="202"/>
      <c r="Y21" s="203"/>
      <c r="Z21" s="21"/>
      <c r="AA21" s="28"/>
      <c r="AB21" s="202"/>
      <c r="AC21" s="203"/>
      <c r="AD21" s="21"/>
      <c r="AE21" s="28"/>
      <c r="AF21" s="202"/>
      <c r="AG21" s="203"/>
      <c r="AH21" s="21"/>
      <c r="AI21" s="28"/>
      <c r="AJ21" s="202"/>
      <c r="AK21" s="203"/>
      <c r="AL21" s="21"/>
      <c r="AM21" s="28"/>
    </row>
    <row r="22" spans="1:39" ht="15.75" customHeight="1" x14ac:dyDescent="0.25">
      <c r="A22" s="195"/>
      <c r="B22" s="25" t="s">
        <v>236</v>
      </c>
      <c r="C22" s="257"/>
      <c r="D22" s="202"/>
      <c r="E22" s="203"/>
      <c r="F22" s="38"/>
      <c r="G22" s="45"/>
      <c r="H22" s="202"/>
      <c r="I22" s="203"/>
      <c r="J22" s="38"/>
      <c r="K22" s="28"/>
      <c r="L22" s="202"/>
      <c r="M22" s="203"/>
      <c r="N22" s="21"/>
      <c r="O22" s="28"/>
      <c r="P22" s="202"/>
      <c r="Q22" s="203"/>
      <c r="R22" s="21"/>
      <c r="S22" s="28"/>
      <c r="T22" s="202"/>
      <c r="U22" s="203"/>
      <c r="V22" s="21"/>
      <c r="W22" s="28"/>
      <c r="X22" s="202"/>
      <c r="Y22" s="203"/>
      <c r="Z22" s="21"/>
      <c r="AA22" s="28"/>
      <c r="AB22" s="202"/>
      <c r="AC22" s="203"/>
      <c r="AD22" s="21"/>
      <c r="AE22" s="28"/>
      <c r="AF22" s="202"/>
      <c r="AG22" s="203"/>
      <c r="AH22" s="21"/>
      <c r="AI22" s="28"/>
      <c r="AJ22" s="202"/>
      <c r="AK22" s="203"/>
      <c r="AL22" s="21"/>
      <c r="AM22" s="28"/>
    </row>
    <row r="23" spans="1:39" ht="15.75" customHeight="1" x14ac:dyDescent="0.25">
      <c r="A23" s="195"/>
      <c r="B23" s="25" t="s">
        <v>237</v>
      </c>
      <c r="C23" s="257"/>
      <c r="D23" s="202"/>
      <c r="E23" s="203"/>
      <c r="F23" s="38"/>
      <c r="G23" s="45"/>
      <c r="H23" s="202"/>
      <c r="I23" s="203"/>
      <c r="J23" s="38"/>
      <c r="K23" s="28"/>
      <c r="L23" s="202"/>
      <c r="M23" s="203"/>
      <c r="N23" s="21"/>
      <c r="O23" s="28"/>
      <c r="P23" s="202"/>
      <c r="Q23" s="203"/>
      <c r="R23" s="21"/>
      <c r="S23" s="28"/>
      <c r="T23" s="202"/>
      <c r="U23" s="203"/>
      <c r="V23" s="21"/>
      <c r="W23" s="28"/>
      <c r="X23" s="202"/>
      <c r="Y23" s="203"/>
      <c r="Z23" s="21"/>
      <c r="AA23" s="28"/>
      <c r="AB23" s="202"/>
      <c r="AC23" s="203"/>
      <c r="AD23" s="21"/>
      <c r="AE23" s="28"/>
      <c r="AF23" s="202"/>
      <c r="AG23" s="203"/>
      <c r="AH23" s="21"/>
      <c r="AI23" s="28"/>
      <c r="AJ23" s="202"/>
      <c r="AK23" s="203"/>
      <c r="AL23" s="21"/>
      <c r="AM23" s="28"/>
    </row>
    <row r="24" spans="1:39" ht="15.75" customHeight="1" x14ac:dyDescent="0.25">
      <c r="A24" s="195"/>
      <c r="B24" s="26" t="s">
        <v>238</v>
      </c>
      <c r="C24" s="257"/>
      <c r="D24" s="213"/>
      <c r="E24" s="214"/>
      <c r="F24" s="37"/>
      <c r="G24" s="46"/>
      <c r="H24" s="213"/>
      <c r="I24" s="214"/>
      <c r="J24" s="37"/>
      <c r="K24" s="39"/>
      <c r="L24" s="213"/>
      <c r="M24" s="214"/>
      <c r="N24" s="22"/>
      <c r="O24" s="39"/>
      <c r="P24" s="213"/>
      <c r="Q24" s="214"/>
      <c r="R24" s="22"/>
      <c r="S24" s="39"/>
      <c r="T24" s="213"/>
      <c r="U24" s="214"/>
      <c r="V24" s="22"/>
      <c r="W24" s="39"/>
      <c r="X24" s="213"/>
      <c r="Y24" s="214"/>
      <c r="Z24" s="22"/>
      <c r="AA24" s="39"/>
      <c r="AB24" s="213"/>
      <c r="AC24" s="214"/>
      <c r="AD24" s="22"/>
      <c r="AE24" s="39"/>
      <c r="AF24" s="213"/>
      <c r="AG24" s="214"/>
      <c r="AH24" s="22"/>
      <c r="AI24" s="39"/>
      <c r="AJ24" s="213"/>
      <c r="AK24" s="214"/>
      <c r="AL24" s="22"/>
      <c r="AM24" s="39"/>
    </row>
    <row r="25" spans="1:39" ht="18.75" customHeight="1" x14ac:dyDescent="0.25">
      <c r="A25" s="195" t="s">
        <v>136</v>
      </c>
      <c r="B25" s="10" t="s">
        <v>96</v>
      </c>
      <c r="C25" s="258" t="s">
        <v>376</v>
      </c>
      <c r="D25" s="204" t="s">
        <v>137</v>
      </c>
      <c r="E25" s="205"/>
      <c r="F25" s="290" t="s">
        <v>98</v>
      </c>
      <c r="G25" s="28"/>
      <c r="H25" s="204" t="s">
        <v>137</v>
      </c>
      <c r="I25" s="205"/>
      <c r="J25" s="290" t="s">
        <v>98</v>
      </c>
      <c r="K25" s="28"/>
      <c r="L25" s="204" t="s">
        <v>137</v>
      </c>
      <c r="M25" s="205"/>
      <c r="N25" s="290" t="s">
        <v>98</v>
      </c>
      <c r="O25" s="28"/>
      <c r="P25" s="204" t="s">
        <v>137</v>
      </c>
      <c r="Q25" s="205"/>
      <c r="R25" s="290" t="s">
        <v>98</v>
      </c>
      <c r="S25" s="28"/>
      <c r="T25" s="204" t="s">
        <v>137</v>
      </c>
      <c r="U25" s="205"/>
      <c r="V25" s="290" t="s">
        <v>98</v>
      </c>
      <c r="W25" s="28"/>
      <c r="X25" s="204" t="s">
        <v>137</v>
      </c>
      <c r="Y25" s="205"/>
      <c r="Z25" s="290" t="s">
        <v>98</v>
      </c>
      <c r="AA25" s="28"/>
      <c r="AB25" s="204" t="s">
        <v>137</v>
      </c>
      <c r="AC25" s="205"/>
      <c r="AD25" s="290" t="s">
        <v>98</v>
      </c>
      <c r="AE25" s="28"/>
      <c r="AF25" s="204" t="s">
        <v>137</v>
      </c>
      <c r="AG25" s="205"/>
      <c r="AH25" s="290" t="s">
        <v>98</v>
      </c>
      <c r="AI25" s="31"/>
      <c r="AJ25" s="204" t="s">
        <v>137</v>
      </c>
      <c r="AK25" s="205"/>
      <c r="AL25" s="290" t="s">
        <v>98</v>
      </c>
      <c r="AM25" s="28"/>
    </row>
    <row r="26" spans="1:39" x14ac:dyDescent="0.25">
      <c r="A26" s="195"/>
      <c r="B26" s="10" t="s">
        <v>99</v>
      </c>
      <c r="C26" s="259"/>
      <c r="D26" s="206"/>
      <c r="E26" s="207"/>
      <c r="F26" s="291"/>
      <c r="G26" s="28"/>
      <c r="H26" s="206"/>
      <c r="I26" s="207"/>
      <c r="J26" s="291"/>
      <c r="K26" s="28"/>
      <c r="L26" s="206"/>
      <c r="M26" s="207"/>
      <c r="N26" s="291"/>
      <c r="O26" s="28"/>
      <c r="P26" s="206"/>
      <c r="Q26" s="207"/>
      <c r="R26" s="291"/>
      <c r="S26" s="28"/>
      <c r="T26" s="206"/>
      <c r="U26" s="207"/>
      <c r="V26" s="291"/>
      <c r="W26" s="28"/>
      <c r="X26" s="206"/>
      <c r="Y26" s="207"/>
      <c r="Z26" s="291"/>
      <c r="AA26" s="28"/>
      <c r="AB26" s="206"/>
      <c r="AC26" s="207"/>
      <c r="AD26" s="291"/>
      <c r="AE26" s="28"/>
      <c r="AF26" s="206"/>
      <c r="AG26" s="207"/>
      <c r="AH26" s="291"/>
      <c r="AI26" s="28"/>
      <c r="AJ26" s="206"/>
      <c r="AK26" s="207"/>
      <c r="AL26" s="291"/>
      <c r="AM26" s="28"/>
    </row>
    <row r="27" spans="1:39" ht="62.25" customHeight="1" x14ac:dyDescent="0.25">
      <c r="A27" s="195"/>
      <c r="B27" s="10" t="s">
        <v>100</v>
      </c>
      <c r="C27" s="259"/>
      <c r="D27" s="208" t="e">
        <f>исх.данные!D10/исх.данные!D11*100</f>
        <v>#VALUE!</v>
      </c>
      <c r="E27" s="209"/>
      <c r="F27" s="291"/>
      <c r="G27" s="49">
        <v>0</v>
      </c>
      <c r="H27" s="208" t="e">
        <f>исх.данные!F12/исх.данные!F13*100</f>
        <v>#VALUE!</v>
      </c>
      <c r="I27" s="209"/>
      <c r="J27" s="291"/>
      <c r="K27" s="49">
        <v>0</v>
      </c>
      <c r="L27" s="208" t="e">
        <f>исх.данные!H12/исх.данные!H13*100</f>
        <v>#VALUE!</v>
      </c>
      <c r="M27" s="209"/>
      <c r="N27" s="291"/>
      <c r="O27" s="49">
        <v>0</v>
      </c>
      <c r="P27" s="208" t="e">
        <f>исх.данные!J12/исх.данные!J13*100</f>
        <v>#VALUE!</v>
      </c>
      <c r="Q27" s="209"/>
      <c r="R27" s="291"/>
      <c r="S27" s="49">
        <v>0</v>
      </c>
      <c r="T27" s="208" t="e">
        <f>исх.данные!L12/исх.данные!L13*100</f>
        <v>#VALUE!</v>
      </c>
      <c r="U27" s="209"/>
      <c r="V27" s="291"/>
      <c r="W27" s="49">
        <v>0</v>
      </c>
      <c r="X27" s="208">
        <f>исх.данные!N12/исх.данные!N13*100</f>
        <v>12.060721828061601</v>
      </c>
      <c r="Y27" s="209"/>
      <c r="Z27" s="291"/>
      <c r="AA27" s="49">
        <v>0</v>
      </c>
      <c r="AB27" s="208">
        <f>исх.данные!P12/исх.данные!P13*100</f>
        <v>79.370864899519233</v>
      </c>
      <c r="AC27" s="209"/>
      <c r="AD27" s="291"/>
      <c r="AE27" s="49">
        <v>5</v>
      </c>
      <c r="AF27" s="208">
        <f>исх.данные!R12/исх.данные!R13*100</f>
        <v>79.595971844136315</v>
      </c>
      <c r="AG27" s="209"/>
      <c r="AH27" s="291"/>
      <c r="AI27" s="49">
        <v>5</v>
      </c>
      <c r="AJ27" s="208">
        <f>исх.данные!T12/исх.данные!T13*100</f>
        <v>74.330678002462847</v>
      </c>
      <c r="AK27" s="209"/>
      <c r="AL27" s="291"/>
      <c r="AM27" s="49">
        <v>5</v>
      </c>
    </row>
    <row r="28" spans="1:39" ht="58.5" hidden="1" customHeight="1" x14ac:dyDescent="0.25">
      <c r="A28" s="195"/>
      <c r="B28" s="10"/>
      <c r="C28" s="259"/>
      <c r="D28" s="253" t="s">
        <v>309</v>
      </c>
      <c r="E28" s="254"/>
      <c r="F28" s="21"/>
      <c r="G28" s="28"/>
      <c r="H28" s="253" t="s">
        <v>309</v>
      </c>
      <c r="I28" s="254"/>
      <c r="J28" s="21"/>
      <c r="K28" s="28"/>
      <c r="L28" s="253" t="s">
        <v>309</v>
      </c>
      <c r="M28" s="254"/>
      <c r="N28" s="21"/>
      <c r="O28" s="28"/>
      <c r="P28" s="253" t="s">
        <v>309</v>
      </c>
      <c r="Q28" s="254"/>
      <c r="R28" s="21"/>
      <c r="S28" s="28"/>
      <c r="T28" s="253" t="s">
        <v>309</v>
      </c>
      <c r="U28" s="254"/>
      <c r="V28" s="21"/>
      <c r="W28" s="28"/>
      <c r="X28" s="253" t="s">
        <v>309</v>
      </c>
      <c r="Y28" s="254"/>
      <c r="Z28" s="21"/>
      <c r="AA28" s="28"/>
      <c r="AB28" s="253" t="s">
        <v>309</v>
      </c>
      <c r="AC28" s="254"/>
      <c r="AD28" s="21"/>
      <c r="AE28" s="28"/>
      <c r="AF28" s="253" t="s">
        <v>309</v>
      </c>
      <c r="AG28" s="254"/>
      <c r="AH28" s="21"/>
      <c r="AI28" s="28"/>
      <c r="AJ28" s="253" t="s">
        <v>309</v>
      </c>
      <c r="AK28" s="254"/>
      <c r="AL28" s="21"/>
      <c r="AM28" s="28"/>
    </row>
    <row r="29" spans="1:39" ht="58.5" hidden="1" customHeight="1" x14ac:dyDescent="0.25">
      <c r="A29" s="195"/>
      <c r="B29" s="10"/>
      <c r="C29" s="259"/>
      <c r="D29" s="253" t="s">
        <v>310</v>
      </c>
      <c r="E29" s="254"/>
      <c r="F29" s="21"/>
      <c r="G29" s="28"/>
      <c r="H29" s="253" t="s">
        <v>310</v>
      </c>
      <c r="I29" s="254"/>
      <c r="J29" s="21"/>
      <c r="K29" s="28"/>
      <c r="L29" s="253" t="s">
        <v>310</v>
      </c>
      <c r="M29" s="254"/>
      <c r="N29" s="21"/>
      <c r="O29" s="28"/>
      <c r="P29" s="253" t="s">
        <v>310</v>
      </c>
      <c r="Q29" s="254"/>
      <c r="R29" s="21"/>
      <c r="S29" s="28"/>
      <c r="T29" s="253" t="s">
        <v>310</v>
      </c>
      <c r="U29" s="254"/>
      <c r="V29" s="21"/>
      <c r="W29" s="28"/>
      <c r="X29" s="253" t="s">
        <v>310</v>
      </c>
      <c r="Y29" s="254"/>
      <c r="Z29" s="21"/>
      <c r="AA29" s="28"/>
      <c r="AB29" s="253" t="s">
        <v>310</v>
      </c>
      <c r="AC29" s="254"/>
      <c r="AD29" s="21"/>
      <c r="AE29" s="28"/>
      <c r="AF29" s="253" t="s">
        <v>310</v>
      </c>
      <c r="AG29" s="254"/>
      <c r="AH29" s="21"/>
      <c r="AI29" s="28"/>
      <c r="AJ29" s="253" t="s">
        <v>310</v>
      </c>
      <c r="AK29" s="254"/>
      <c r="AL29" s="21"/>
      <c r="AM29" s="28"/>
    </row>
    <row r="30" spans="1:39" ht="20.25" customHeight="1" x14ac:dyDescent="0.25">
      <c r="A30" s="195"/>
      <c r="B30" s="17" t="s">
        <v>419</v>
      </c>
      <c r="C30" s="259"/>
      <c r="D30" s="202"/>
      <c r="E30" s="203"/>
      <c r="F30" s="21"/>
      <c r="G30" s="28"/>
      <c r="H30" s="202"/>
      <c r="I30" s="203"/>
      <c r="J30" s="21"/>
      <c r="K30" s="28"/>
      <c r="L30" s="202"/>
      <c r="M30" s="203"/>
      <c r="N30" s="21"/>
      <c r="O30" s="28"/>
      <c r="P30" s="202"/>
      <c r="Q30" s="203"/>
      <c r="R30" s="21"/>
      <c r="S30" s="28"/>
      <c r="T30" s="202"/>
      <c r="U30" s="203"/>
      <c r="V30" s="21"/>
      <c r="W30" s="28"/>
      <c r="X30" s="202"/>
      <c r="Y30" s="203"/>
      <c r="Z30" s="21"/>
      <c r="AA30" s="28"/>
      <c r="AB30" s="202"/>
      <c r="AC30" s="203"/>
      <c r="AD30" s="21"/>
      <c r="AE30" s="28"/>
      <c r="AF30" s="202"/>
      <c r="AG30" s="203"/>
      <c r="AH30" s="21"/>
      <c r="AI30" s="28"/>
      <c r="AJ30" s="202"/>
      <c r="AK30" s="203"/>
      <c r="AL30" s="21"/>
      <c r="AM30" s="28"/>
    </row>
    <row r="31" spans="1:39" ht="19.5" customHeight="1" x14ac:dyDescent="0.25">
      <c r="A31" s="195"/>
      <c r="B31" s="17" t="s">
        <v>420</v>
      </c>
      <c r="C31" s="259"/>
      <c r="D31" s="202"/>
      <c r="E31" s="203"/>
      <c r="F31" s="21"/>
      <c r="G31" s="28"/>
      <c r="H31" s="202"/>
      <c r="I31" s="203"/>
      <c r="J31" s="21"/>
      <c r="K31" s="28"/>
      <c r="L31" s="202"/>
      <c r="M31" s="203"/>
      <c r="N31" s="21"/>
      <c r="O31" s="28"/>
      <c r="P31" s="202"/>
      <c r="Q31" s="203"/>
      <c r="R31" s="21"/>
      <c r="S31" s="28"/>
      <c r="T31" s="202"/>
      <c r="U31" s="203"/>
      <c r="V31" s="21"/>
      <c r="W31" s="28"/>
      <c r="X31" s="202"/>
      <c r="Y31" s="203"/>
      <c r="Z31" s="21"/>
      <c r="AA31" s="28"/>
      <c r="AB31" s="202"/>
      <c r="AC31" s="203"/>
      <c r="AD31" s="21"/>
      <c r="AE31" s="28"/>
      <c r="AF31" s="202"/>
      <c r="AG31" s="203"/>
      <c r="AH31" s="21"/>
      <c r="AI31" s="28"/>
      <c r="AJ31" s="202"/>
      <c r="AK31" s="203"/>
      <c r="AL31" s="21"/>
      <c r="AM31" s="28"/>
    </row>
    <row r="32" spans="1:39" ht="19.5" customHeight="1" x14ac:dyDescent="0.25">
      <c r="A32" s="195"/>
      <c r="B32" s="17" t="s">
        <v>421</v>
      </c>
      <c r="C32" s="259"/>
      <c r="D32" s="202"/>
      <c r="E32" s="203"/>
      <c r="F32" s="21"/>
      <c r="G32" s="28"/>
      <c r="H32" s="202"/>
      <c r="I32" s="203"/>
      <c r="J32" s="21"/>
      <c r="K32" s="28"/>
      <c r="L32" s="202"/>
      <c r="M32" s="203"/>
      <c r="N32" s="21"/>
      <c r="O32" s="28"/>
      <c r="P32" s="202"/>
      <c r="Q32" s="203"/>
      <c r="R32" s="21"/>
      <c r="S32" s="28"/>
      <c r="T32" s="202"/>
      <c r="U32" s="203"/>
      <c r="V32" s="21"/>
      <c r="W32" s="28"/>
      <c r="X32" s="202"/>
      <c r="Y32" s="203"/>
      <c r="Z32" s="21"/>
      <c r="AA32" s="28"/>
      <c r="AB32" s="202"/>
      <c r="AC32" s="203"/>
      <c r="AD32" s="21"/>
      <c r="AE32" s="28"/>
      <c r="AF32" s="202"/>
      <c r="AG32" s="203"/>
      <c r="AH32" s="21"/>
      <c r="AI32" s="28"/>
      <c r="AJ32" s="202"/>
      <c r="AK32" s="203"/>
      <c r="AL32" s="21"/>
      <c r="AM32" s="28"/>
    </row>
    <row r="33" spans="1:39" ht="20.25" customHeight="1" x14ac:dyDescent="0.25">
      <c r="A33" s="195"/>
      <c r="B33" s="17" t="s">
        <v>422</v>
      </c>
      <c r="C33" s="259"/>
      <c r="D33" s="202"/>
      <c r="E33" s="203"/>
      <c r="F33" s="21"/>
      <c r="G33" s="28"/>
      <c r="H33" s="202"/>
      <c r="I33" s="203"/>
      <c r="J33" s="21"/>
      <c r="K33" s="28"/>
      <c r="L33" s="202"/>
      <c r="M33" s="203"/>
      <c r="N33" s="21"/>
      <c r="O33" s="28"/>
      <c r="P33" s="202"/>
      <c r="Q33" s="203"/>
      <c r="R33" s="21"/>
      <c r="S33" s="28"/>
      <c r="T33" s="202"/>
      <c r="U33" s="203"/>
      <c r="V33" s="21"/>
      <c r="W33" s="28"/>
      <c r="X33" s="202"/>
      <c r="Y33" s="203"/>
      <c r="Z33" s="21"/>
      <c r="AA33" s="28"/>
      <c r="AB33" s="202"/>
      <c r="AC33" s="203"/>
      <c r="AD33" s="21"/>
      <c r="AE33" s="28"/>
      <c r="AF33" s="202"/>
      <c r="AG33" s="203"/>
      <c r="AH33" s="21"/>
      <c r="AI33" s="28"/>
      <c r="AJ33" s="202"/>
      <c r="AK33" s="203"/>
      <c r="AL33" s="21"/>
      <c r="AM33" s="28"/>
    </row>
    <row r="34" spans="1:39" ht="22.5" customHeight="1" x14ac:dyDescent="0.25">
      <c r="A34" s="195"/>
      <c r="B34" s="17" t="s">
        <v>423</v>
      </c>
      <c r="C34" s="259"/>
      <c r="D34" s="202"/>
      <c r="E34" s="203"/>
      <c r="F34" s="21"/>
      <c r="G34" s="28"/>
      <c r="H34" s="202"/>
      <c r="I34" s="203"/>
      <c r="J34" s="21"/>
      <c r="K34" s="28"/>
      <c r="L34" s="202"/>
      <c r="M34" s="203"/>
      <c r="N34" s="21"/>
      <c r="O34" s="28"/>
      <c r="P34" s="202"/>
      <c r="Q34" s="203"/>
      <c r="R34" s="21"/>
      <c r="S34" s="28"/>
      <c r="T34" s="202"/>
      <c r="U34" s="203"/>
      <c r="V34" s="21"/>
      <c r="W34" s="28"/>
      <c r="X34" s="202"/>
      <c r="Y34" s="203"/>
      <c r="Z34" s="21"/>
      <c r="AA34" s="28"/>
      <c r="AB34" s="202"/>
      <c r="AC34" s="203"/>
      <c r="AD34" s="21"/>
      <c r="AE34" s="28"/>
      <c r="AF34" s="202"/>
      <c r="AG34" s="203"/>
      <c r="AH34" s="21"/>
      <c r="AI34" s="28"/>
      <c r="AJ34" s="202"/>
      <c r="AK34" s="203"/>
      <c r="AL34" s="21"/>
      <c r="AM34" s="28"/>
    </row>
    <row r="35" spans="1:39" ht="19.5" customHeight="1" x14ac:dyDescent="0.25">
      <c r="A35" s="195"/>
      <c r="B35" s="17" t="s">
        <v>424</v>
      </c>
      <c r="C35" s="260"/>
      <c r="D35" s="213"/>
      <c r="E35" s="214"/>
      <c r="F35" s="22"/>
      <c r="G35" s="39"/>
      <c r="H35" s="213"/>
      <c r="I35" s="214"/>
      <c r="J35" s="22"/>
      <c r="K35" s="39"/>
      <c r="L35" s="213"/>
      <c r="M35" s="214"/>
      <c r="N35" s="22"/>
      <c r="O35" s="39"/>
      <c r="P35" s="213"/>
      <c r="Q35" s="214"/>
      <c r="R35" s="22"/>
      <c r="S35" s="39"/>
      <c r="T35" s="213"/>
      <c r="U35" s="214"/>
      <c r="V35" s="22"/>
      <c r="W35" s="39"/>
      <c r="X35" s="213"/>
      <c r="Y35" s="214"/>
      <c r="Z35" s="22"/>
      <c r="AA35" s="39"/>
      <c r="AB35" s="213"/>
      <c r="AC35" s="214"/>
      <c r="AD35" s="22"/>
      <c r="AE35" s="39"/>
      <c r="AF35" s="213"/>
      <c r="AG35" s="214"/>
      <c r="AH35" s="22"/>
      <c r="AI35" s="39"/>
      <c r="AJ35" s="213"/>
      <c r="AK35" s="214"/>
      <c r="AL35" s="22"/>
      <c r="AM35" s="39"/>
    </row>
    <row r="36" spans="1:39" ht="31.5" customHeight="1" x14ac:dyDescent="0.25">
      <c r="A36" s="195" t="s">
        <v>138</v>
      </c>
      <c r="B36" s="27" t="s">
        <v>101</v>
      </c>
      <c r="C36" s="258" t="s">
        <v>305</v>
      </c>
      <c r="D36" s="204" t="s">
        <v>139</v>
      </c>
      <c r="E36" s="205"/>
      <c r="F36" s="285" t="s">
        <v>98</v>
      </c>
      <c r="G36" s="31"/>
      <c r="H36" s="204" t="s">
        <v>139</v>
      </c>
      <c r="I36" s="205"/>
      <c r="J36" s="285" t="s">
        <v>98</v>
      </c>
      <c r="K36" s="31"/>
      <c r="L36" s="204" t="s">
        <v>139</v>
      </c>
      <c r="M36" s="205"/>
      <c r="N36" s="285" t="s">
        <v>98</v>
      </c>
      <c r="O36" s="31"/>
      <c r="P36" s="204" t="s">
        <v>139</v>
      </c>
      <c r="Q36" s="205"/>
      <c r="R36" s="285" t="s">
        <v>98</v>
      </c>
      <c r="S36" s="31"/>
      <c r="T36" s="204" t="s">
        <v>139</v>
      </c>
      <c r="U36" s="205"/>
      <c r="V36" s="285" t="s">
        <v>98</v>
      </c>
      <c r="W36" s="31"/>
      <c r="X36" s="204" t="s">
        <v>139</v>
      </c>
      <c r="Y36" s="205"/>
      <c r="Z36" s="285" t="s">
        <v>98</v>
      </c>
      <c r="AA36" s="31"/>
      <c r="AB36" s="204" t="s">
        <v>139</v>
      </c>
      <c r="AC36" s="205"/>
      <c r="AD36" s="285" t="s">
        <v>98</v>
      </c>
      <c r="AE36" s="31"/>
      <c r="AF36" s="204" t="s">
        <v>139</v>
      </c>
      <c r="AG36" s="205"/>
      <c r="AH36" s="285" t="s">
        <v>98</v>
      </c>
      <c r="AI36" s="31"/>
      <c r="AJ36" s="204" t="s">
        <v>139</v>
      </c>
      <c r="AK36" s="205"/>
      <c r="AL36" s="285" t="s">
        <v>98</v>
      </c>
      <c r="AM36" s="31"/>
    </row>
    <row r="37" spans="1:39" x14ac:dyDescent="0.25">
      <c r="A37" s="195"/>
      <c r="B37" s="29" t="s">
        <v>102</v>
      </c>
      <c r="C37" s="259"/>
      <c r="D37" s="208">
        <f>исх.данные!D14/исх.данные!D15*100</f>
        <v>0</v>
      </c>
      <c r="E37" s="209"/>
      <c r="F37" s="286"/>
      <c r="G37" s="49">
        <v>5</v>
      </c>
      <c r="H37" s="208">
        <f>исх.данные!F14/исх.данные!F15*100</f>
        <v>0</v>
      </c>
      <c r="I37" s="209"/>
      <c r="J37" s="286"/>
      <c r="K37" s="49">
        <v>5</v>
      </c>
      <c r="L37" s="208">
        <f>исх.данные!H14/исх.данные!H15*100</f>
        <v>0</v>
      </c>
      <c r="M37" s="209"/>
      <c r="N37" s="286"/>
      <c r="O37" s="49">
        <v>5</v>
      </c>
      <c r="P37" s="208">
        <f>исх.данные!J14/исх.данные!J15*100</f>
        <v>0</v>
      </c>
      <c r="Q37" s="209"/>
      <c r="R37" s="315"/>
      <c r="S37" s="49">
        <v>5</v>
      </c>
      <c r="T37" s="208">
        <f>исх.данные!L14/исх.данные!L15*100</f>
        <v>0</v>
      </c>
      <c r="U37" s="209"/>
      <c r="V37" s="315"/>
      <c r="W37" s="49">
        <v>5</v>
      </c>
      <c r="X37" s="208">
        <f>исх.данные!N14/исх.данные!N15*100</f>
        <v>0</v>
      </c>
      <c r="Y37" s="209"/>
      <c r="Z37" s="315"/>
      <c r="AA37" s="49">
        <v>5</v>
      </c>
      <c r="AB37" s="208">
        <f>исх.данные!P14/исх.данные!P15*100</f>
        <v>0</v>
      </c>
      <c r="AC37" s="209"/>
      <c r="AD37" s="315"/>
      <c r="AE37" s="49">
        <v>5</v>
      </c>
      <c r="AF37" s="208">
        <f>исх.данные!R14/исх.данные!R15*100</f>
        <v>0</v>
      </c>
      <c r="AG37" s="209"/>
      <c r="AH37" s="315"/>
      <c r="AI37" s="49">
        <v>5</v>
      </c>
      <c r="AJ37" s="208">
        <f>исх.данные!T14/исх.данные!T15*100</f>
        <v>0</v>
      </c>
      <c r="AK37" s="209"/>
      <c r="AL37" s="315"/>
      <c r="AM37" s="49">
        <v>5</v>
      </c>
    </row>
    <row r="38" spans="1:39" ht="101.25" hidden="1" customHeight="1" x14ac:dyDescent="0.25">
      <c r="A38" s="195"/>
      <c r="B38" s="29"/>
      <c r="C38" s="259"/>
      <c r="D38" s="255" t="s">
        <v>311</v>
      </c>
      <c r="E38" s="256"/>
      <c r="F38" s="21"/>
      <c r="G38" s="28"/>
      <c r="H38" s="255" t="s">
        <v>311</v>
      </c>
      <c r="I38" s="256"/>
      <c r="J38" s="21"/>
      <c r="K38" s="28"/>
      <c r="L38" s="255" t="s">
        <v>311</v>
      </c>
      <c r="M38" s="256"/>
      <c r="N38" s="21"/>
      <c r="O38" s="28"/>
      <c r="P38" s="255" t="s">
        <v>311</v>
      </c>
      <c r="Q38" s="256"/>
      <c r="R38" s="21"/>
      <c r="S38" s="28"/>
      <c r="T38" s="255" t="s">
        <v>311</v>
      </c>
      <c r="U38" s="256"/>
      <c r="V38" s="21"/>
      <c r="W38" s="28"/>
      <c r="X38" s="255" t="s">
        <v>311</v>
      </c>
      <c r="Y38" s="256"/>
      <c r="Z38" s="21"/>
      <c r="AA38" s="28"/>
      <c r="AB38" s="255" t="s">
        <v>311</v>
      </c>
      <c r="AC38" s="256"/>
      <c r="AD38" s="21"/>
      <c r="AE38" s="28"/>
      <c r="AF38" s="255" t="s">
        <v>311</v>
      </c>
      <c r="AG38" s="256"/>
      <c r="AH38" s="21"/>
      <c r="AI38" s="28"/>
      <c r="AJ38" s="255" t="s">
        <v>311</v>
      </c>
      <c r="AK38" s="256"/>
      <c r="AL38" s="21"/>
      <c r="AM38" s="28"/>
    </row>
    <row r="39" spans="1:39" ht="15.75" hidden="1" customHeight="1" x14ac:dyDescent="0.25">
      <c r="A39" s="195"/>
      <c r="B39" s="29"/>
      <c r="C39" s="259"/>
      <c r="D39" s="253" t="s">
        <v>312</v>
      </c>
      <c r="E39" s="254"/>
      <c r="F39" s="21"/>
      <c r="G39" s="28"/>
      <c r="H39" s="253" t="s">
        <v>312</v>
      </c>
      <c r="I39" s="254"/>
      <c r="J39" s="21"/>
      <c r="K39" s="28"/>
      <c r="L39" s="253" t="s">
        <v>312</v>
      </c>
      <c r="M39" s="254"/>
      <c r="N39" s="21"/>
      <c r="O39" s="28"/>
      <c r="P39" s="253" t="s">
        <v>312</v>
      </c>
      <c r="Q39" s="254"/>
      <c r="R39" s="21"/>
      <c r="S39" s="28"/>
      <c r="T39" s="253" t="s">
        <v>312</v>
      </c>
      <c r="U39" s="254"/>
      <c r="V39" s="21"/>
      <c r="W39" s="28"/>
      <c r="X39" s="253" t="s">
        <v>312</v>
      </c>
      <c r="Y39" s="254"/>
      <c r="Z39" s="21"/>
      <c r="AA39" s="28"/>
      <c r="AB39" s="253" t="s">
        <v>312</v>
      </c>
      <c r="AC39" s="254"/>
      <c r="AD39" s="21"/>
      <c r="AE39" s="28"/>
      <c r="AF39" s="253" t="s">
        <v>312</v>
      </c>
      <c r="AG39" s="254"/>
      <c r="AH39" s="21"/>
      <c r="AI39" s="28"/>
      <c r="AJ39" s="253" t="s">
        <v>312</v>
      </c>
      <c r="AK39" s="254"/>
      <c r="AL39" s="21"/>
      <c r="AM39" s="28"/>
    </row>
    <row r="40" spans="1:39" x14ac:dyDescent="0.25">
      <c r="A40" s="195"/>
      <c r="B40" s="30" t="s">
        <v>425</v>
      </c>
      <c r="C40" s="259"/>
      <c r="D40" s="202"/>
      <c r="E40" s="203"/>
      <c r="F40" s="21"/>
      <c r="G40" s="28"/>
      <c r="H40" s="202"/>
      <c r="I40" s="203"/>
      <c r="J40" s="21"/>
      <c r="K40" s="28"/>
      <c r="L40" s="202"/>
      <c r="M40" s="203"/>
      <c r="N40" s="21"/>
      <c r="O40" s="28"/>
      <c r="P40" s="202"/>
      <c r="Q40" s="203"/>
      <c r="R40" s="21"/>
      <c r="S40" s="28"/>
      <c r="T40" s="202"/>
      <c r="U40" s="203"/>
      <c r="V40" s="21"/>
      <c r="W40" s="28"/>
      <c r="X40" s="202"/>
      <c r="Y40" s="203"/>
      <c r="Z40" s="21"/>
      <c r="AA40" s="28"/>
      <c r="AB40" s="202"/>
      <c r="AC40" s="203"/>
      <c r="AD40" s="21"/>
      <c r="AE40" s="28"/>
      <c r="AF40" s="202"/>
      <c r="AG40" s="203"/>
      <c r="AH40" s="21"/>
      <c r="AI40" s="28"/>
      <c r="AJ40" s="202"/>
      <c r="AK40" s="203"/>
      <c r="AL40" s="21"/>
      <c r="AM40" s="28"/>
    </row>
    <row r="41" spans="1:39" x14ac:dyDescent="0.25">
      <c r="A41" s="195"/>
      <c r="B41" s="25" t="s">
        <v>426</v>
      </c>
      <c r="C41" s="259"/>
      <c r="D41" s="202"/>
      <c r="E41" s="203"/>
      <c r="F41" s="21"/>
      <c r="G41" s="28"/>
      <c r="H41" s="202"/>
      <c r="I41" s="203"/>
      <c r="J41" s="21"/>
      <c r="K41" s="28"/>
      <c r="L41" s="202"/>
      <c r="M41" s="203"/>
      <c r="N41" s="21"/>
      <c r="O41" s="28"/>
      <c r="P41" s="202"/>
      <c r="Q41" s="203"/>
      <c r="R41" s="21"/>
      <c r="S41" s="28"/>
      <c r="T41" s="202"/>
      <c r="U41" s="203"/>
      <c r="V41" s="21"/>
      <c r="W41" s="28"/>
      <c r="X41" s="202"/>
      <c r="Y41" s="203"/>
      <c r="Z41" s="21"/>
      <c r="AA41" s="28"/>
      <c r="AB41" s="202"/>
      <c r="AC41" s="203"/>
      <c r="AD41" s="21"/>
      <c r="AE41" s="28"/>
      <c r="AF41" s="202"/>
      <c r="AG41" s="203"/>
      <c r="AH41" s="21"/>
      <c r="AI41" s="28"/>
      <c r="AJ41" s="202"/>
      <c r="AK41" s="203"/>
      <c r="AL41" s="21"/>
      <c r="AM41" s="28"/>
    </row>
    <row r="42" spans="1:39" x14ac:dyDescent="0.25">
      <c r="A42" s="195"/>
      <c r="B42" s="25" t="s">
        <v>427</v>
      </c>
      <c r="C42" s="259"/>
      <c r="D42" s="202"/>
      <c r="E42" s="203"/>
      <c r="F42" s="21"/>
      <c r="G42" s="28"/>
      <c r="H42" s="202"/>
      <c r="I42" s="203"/>
      <c r="J42" s="21"/>
      <c r="K42" s="28"/>
      <c r="L42" s="202"/>
      <c r="M42" s="203"/>
      <c r="N42" s="21"/>
      <c r="O42" s="28"/>
      <c r="P42" s="202"/>
      <c r="Q42" s="203"/>
      <c r="R42" s="21"/>
      <c r="S42" s="28"/>
      <c r="T42" s="202"/>
      <c r="U42" s="203"/>
      <c r="V42" s="21"/>
      <c r="W42" s="28"/>
      <c r="X42" s="202"/>
      <c r="Y42" s="203"/>
      <c r="Z42" s="21"/>
      <c r="AA42" s="28"/>
      <c r="AB42" s="202"/>
      <c r="AC42" s="203"/>
      <c r="AD42" s="21"/>
      <c r="AE42" s="28"/>
      <c r="AF42" s="202"/>
      <c r="AG42" s="203"/>
      <c r="AH42" s="21"/>
      <c r="AI42" s="28"/>
      <c r="AJ42" s="202"/>
      <c r="AK42" s="203"/>
      <c r="AL42" s="21"/>
      <c r="AM42" s="28"/>
    </row>
    <row r="43" spans="1:39" x14ac:dyDescent="0.25">
      <c r="A43" s="195"/>
      <c r="B43" s="30" t="s">
        <v>428</v>
      </c>
      <c r="C43" s="259"/>
      <c r="D43" s="202"/>
      <c r="E43" s="203"/>
      <c r="F43" s="21"/>
      <c r="G43" s="28"/>
      <c r="H43" s="202"/>
      <c r="I43" s="203"/>
      <c r="J43" s="21"/>
      <c r="K43" s="28"/>
      <c r="L43" s="202"/>
      <c r="M43" s="203"/>
      <c r="N43" s="21"/>
      <c r="O43" s="28"/>
      <c r="P43" s="202"/>
      <c r="Q43" s="203"/>
      <c r="R43" s="21"/>
      <c r="S43" s="28"/>
      <c r="T43" s="202"/>
      <c r="U43" s="203"/>
      <c r="V43" s="21"/>
      <c r="W43" s="28"/>
      <c r="X43" s="202"/>
      <c r="Y43" s="203"/>
      <c r="Z43" s="21"/>
      <c r="AA43" s="28"/>
      <c r="AB43" s="202"/>
      <c r="AC43" s="203"/>
      <c r="AD43" s="21"/>
      <c r="AE43" s="28"/>
      <c r="AF43" s="202"/>
      <c r="AG43" s="203"/>
      <c r="AH43" s="21"/>
      <c r="AI43" s="28"/>
      <c r="AJ43" s="202"/>
      <c r="AK43" s="203"/>
      <c r="AL43" s="21"/>
      <c r="AM43" s="28"/>
    </row>
    <row r="44" spans="1:39" x14ac:dyDescent="0.25">
      <c r="A44" s="195"/>
      <c r="B44" s="25" t="s">
        <v>429</v>
      </c>
      <c r="C44" s="259"/>
      <c r="D44" s="202"/>
      <c r="E44" s="203"/>
      <c r="F44" s="21"/>
      <c r="G44" s="28"/>
      <c r="H44" s="202"/>
      <c r="I44" s="203"/>
      <c r="J44" s="21"/>
      <c r="K44" s="28"/>
      <c r="L44" s="202"/>
      <c r="M44" s="203"/>
      <c r="N44" s="21"/>
      <c r="O44" s="28"/>
      <c r="P44" s="202"/>
      <c r="Q44" s="203"/>
      <c r="R44" s="21"/>
      <c r="S44" s="28"/>
      <c r="T44" s="202"/>
      <c r="U44" s="203"/>
      <c r="V44" s="21"/>
      <c r="W44" s="28"/>
      <c r="X44" s="202"/>
      <c r="Y44" s="203"/>
      <c r="Z44" s="21"/>
      <c r="AA44" s="28"/>
      <c r="AB44" s="202"/>
      <c r="AC44" s="203"/>
      <c r="AD44" s="21"/>
      <c r="AE44" s="28"/>
      <c r="AF44" s="202"/>
      <c r="AG44" s="203"/>
      <c r="AH44" s="21"/>
      <c r="AI44" s="28"/>
      <c r="AJ44" s="202"/>
      <c r="AK44" s="203"/>
      <c r="AL44" s="21"/>
      <c r="AM44" s="28"/>
    </row>
    <row r="45" spans="1:39" x14ac:dyDescent="0.25">
      <c r="A45" s="195"/>
      <c r="B45" s="26" t="s">
        <v>430</v>
      </c>
      <c r="C45" s="260"/>
      <c r="D45" s="213"/>
      <c r="E45" s="214"/>
      <c r="F45" s="22"/>
      <c r="G45" s="39"/>
      <c r="H45" s="213"/>
      <c r="I45" s="214"/>
      <c r="J45" s="22"/>
      <c r="K45" s="39"/>
      <c r="L45" s="213"/>
      <c r="M45" s="214"/>
      <c r="N45" s="22"/>
      <c r="O45" s="39"/>
      <c r="P45" s="213"/>
      <c r="Q45" s="214"/>
      <c r="R45" s="22"/>
      <c r="S45" s="39"/>
      <c r="T45" s="213"/>
      <c r="U45" s="214"/>
      <c r="V45" s="22"/>
      <c r="W45" s="39"/>
      <c r="X45" s="213"/>
      <c r="Y45" s="214"/>
      <c r="Z45" s="22"/>
      <c r="AA45" s="39"/>
      <c r="AB45" s="213"/>
      <c r="AC45" s="214"/>
      <c r="AD45" s="22"/>
      <c r="AE45" s="39"/>
      <c r="AF45" s="213"/>
      <c r="AG45" s="214"/>
      <c r="AH45" s="22"/>
      <c r="AI45" s="39"/>
      <c r="AJ45" s="213"/>
      <c r="AK45" s="214"/>
      <c r="AL45" s="22"/>
      <c r="AM45" s="39"/>
    </row>
    <row r="46" spans="1:39" ht="78.75" customHeight="1" x14ac:dyDescent="0.25">
      <c r="A46" s="195" t="s">
        <v>140</v>
      </c>
      <c r="B46" s="31" t="s">
        <v>103</v>
      </c>
      <c r="C46" s="238" t="s">
        <v>314</v>
      </c>
      <c r="D46" s="204" t="str">
        <f>исх.данные!D16</f>
        <v>да</v>
      </c>
      <c r="E46" s="205"/>
      <c r="F46" s="20" t="s">
        <v>104</v>
      </c>
      <c r="G46" s="47">
        <v>5</v>
      </c>
      <c r="H46" s="204" t="str">
        <f>исх.данные!F16</f>
        <v>да</v>
      </c>
      <c r="I46" s="205"/>
      <c r="J46" s="290" t="s">
        <v>104</v>
      </c>
      <c r="K46" s="47">
        <v>5</v>
      </c>
      <c r="L46" s="204" t="str">
        <f>исх.данные!H16</f>
        <v>да</v>
      </c>
      <c r="M46" s="205"/>
      <c r="N46" s="20" t="s">
        <v>104</v>
      </c>
      <c r="O46" s="47">
        <v>5</v>
      </c>
      <c r="P46" s="204" t="str">
        <f>исх.данные!J16</f>
        <v>да</v>
      </c>
      <c r="Q46" s="205"/>
      <c r="R46" s="20" t="s">
        <v>104</v>
      </c>
      <c r="S46" s="47">
        <v>5</v>
      </c>
      <c r="T46" s="204" t="str">
        <f>исх.данные!L16</f>
        <v>да</v>
      </c>
      <c r="U46" s="205"/>
      <c r="V46" s="20" t="s">
        <v>104</v>
      </c>
      <c r="W46" s="47">
        <v>5</v>
      </c>
      <c r="X46" s="204" t="str">
        <f>исх.данные!N16</f>
        <v>да</v>
      </c>
      <c r="Y46" s="205"/>
      <c r="Z46" s="20" t="s">
        <v>104</v>
      </c>
      <c r="AA46" s="47">
        <v>5</v>
      </c>
      <c r="AB46" s="204" t="str">
        <f>исх.данные!P16</f>
        <v>да</v>
      </c>
      <c r="AC46" s="205"/>
      <c r="AD46" s="20" t="s">
        <v>104</v>
      </c>
      <c r="AE46" s="47">
        <v>5</v>
      </c>
      <c r="AF46" s="204" t="str">
        <f>исх.данные!R16</f>
        <v>да</v>
      </c>
      <c r="AG46" s="205"/>
      <c r="AH46" s="20" t="s">
        <v>104</v>
      </c>
      <c r="AI46" s="47">
        <v>5</v>
      </c>
      <c r="AJ46" s="204" t="str">
        <f>исх.данные!T16</f>
        <v>да</v>
      </c>
      <c r="AK46" s="205"/>
      <c r="AL46" s="20" t="s">
        <v>104</v>
      </c>
      <c r="AM46" s="47">
        <v>5</v>
      </c>
    </row>
    <row r="47" spans="1:39" ht="37.5" customHeight="1" x14ac:dyDescent="0.25">
      <c r="A47" s="195"/>
      <c r="B47" s="25" t="s">
        <v>313</v>
      </c>
      <c r="C47" s="251"/>
      <c r="D47" s="206"/>
      <c r="E47" s="207"/>
      <c r="F47" s="21"/>
      <c r="G47" s="28"/>
      <c r="H47" s="206"/>
      <c r="I47" s="207"/>
      <c r="J47" s="291"/>
      <c r="K47" s="28"/>
      <c r="L47" s="206"/>
      <c r="M47" s="207"/>
      <c r="N47" s="21"/>
      <c r="O47" s="28"/>
      <c r="P47" s="206"/>
      <c r="Q47" s="207"/>
      <c r="R47" s="21"/>
      <c r="S47" s="28"/>
      <c r="T47" s="206"/>
      <c r="U47" s="207"/>
      <c r="V47" s="21"/>
      <c r="W47" s="28"/>
      <c r="X47" s="206"/>
      <c r="Y47" s="207"/>
      <c r="Z47" s="21"/>
      <c r="AA47" s="28"/>
      <c r="AB47" s="206"/>
      <c r="AC47" s="207"/>
      <c r="AD47" s="21"/>
      <c r="AE47" s="28"/>
      <c r="AF47" s="206"/>
      <c r="AG47" s="207"/>
      <c r="AH47" s="21"/>
      <c r="AI47" s="28"/>
      <c r="AJ47" s="206"/>
      <c r="AK47" s="207"/>
      <c r="AL47" s="21"/>
      <c r="AM47" s="28"/>
    </row>
    <row r="48" spans="1:39" ht="97.5" hidden="1" customHeight="1" x14ac:dyDescent="0.25">
      <c r="A48" s="195"/>
      <c r="B48" s="28"/>
      <c r="C48" s="251"/>
      <c r="D48" s="261" t="s">
        <v>141</v>
      </c>
      <c r="E48" s="262"/>
      <c r="F48" s="21"/>
      <c r="G48" s="28"/>
      <c r="H48" s="261" t="s">
        <v>141</v>
      </c>
      <c r="I48" s="262"/>
      <c r="J48" s="291"/>
      <c r="K48" s="28"/>
      <c r="L48" s="261" t="s">
        <v>141</v>
      </c>
      <c r="M48" s="262"/>
      <c r="N48" s="21"/>
      <c r="O48" s="28"/>
      <c r="P48" s="261" t="s">
        <v>141</v>
      </c>
      <c r="Q48" s="262"/>
      <c r="R48" s="21"/>
      <c r="S48" s="28"/>
      <c r="T48" s="261" t="s">
        <v>141</v>
      </c>
      <c r="U48" s="262"/>
      <c r="V48" s="21"/>
      <c r="W48" s="28"/>
      <c r="X48" s="261" t="s">
        <v>141</v>
      </c>
      <c r="Y48" s="262"/>
      <c r="Z48" s="21"/>
      <c r="AA48" s="28"/>
      <c r="AB48" s="261" t="s">
        <v>141</v>
      </c>
      <c r="AC48" s="262"/>
      <c r="AD48" s="21"/>
      <c r="AE48" s="28"/>
      <c r="AF48" s="261" t="s">
        <v>141</v>
      </c>
      <c r="AG48" s="262"/>
      <c r="AH48" s="21"/>
      <c r="AI48" s="28"/>
      <c r="AJ48" s="261" t="s">
        <v>141</v>
      </c>
      <c r="AK48" s="262"/>
      <c r="AL48" s="21"/>
      <c r="AM48" s="28"/>
    </row>
    <row r="49" spans="1:39" ht="144" hidden="1" customHeight="1" x14ac:dyDescent="0.25">
      <c r="A49" s="195"/>
      <c r="B49" s="28"/>
      <c r="C49" s="251"/>
      <c r="D49" s="261" t="s">
        <v>142</v>
      </c>
      <c r="E49" s="262"/>
      <c r="F49" s="21"/>
      <c r="G49" s="28"/>
      <c r="H49" s="261" t="s">
        <v>142</v>
      </c>
      <c r="I49" s="262"/>
      <c r="J49" s="291"/>
      <c r="K49" s="28"/>
      <c r="L49" s="261" t="s">
        <v>142</v>
      </c>
      <c r="M49" s="262"/>
      <c r="N49" s="21"/>
      <c r="O49" s="28"/>
      <c r="P49" s="261" t="s">
        <v>142</v>
      </c>
      <c r="Q49" s="262"/>
      <c r="R49" s="21"/>
      <c r="S49" s="28"/>
      <c r="T49" s="261" t="s">
        <v>142</v>
      </c>
      <c r="U49" s="262"/>
      <c r="V49" s="21"/>
      <c r="W49" s="28"/>
      <c r="X49" s="261" t="s">
        <v>142</v>
      </c>
      <c r="Y49" s="262"/>
      <c r="Z49" s="21"/>
      <c r="AA49" s="28"/>
      <c r="AB49" s="261" t="s">
        <v>142</v>
      </c>
      <c r="AC49" s="262"/>
      <c r="AD49" s="21"/>
      <c r="AE49" s="28"/>
      <c r="AF49" s="261" t="s">
        <v>142</v>
      </c>
      <c r="AG49" s="262"/>
      <c r="AH49" s="21"/>
      <c r="AI49" s="28"/>
      <c r="AJ49" s="261" t="s">
        <v>142</v>
      </c>
      <c r="AK49" s="262"/>
      <c r="AL49" s="21"/>
      <c r="AM49" s="28"/>
    </row>
    <row r="50" spans="1:39" ht="31.5" customHeight="1" x14ac:dyDescent="0.25">
      <c r="A50" s="195"/>
      <c r="B50" s="25" t="s">
        <v>224</v>
      </c>
      <c r="C50" s="251"/>
      <c r="D50" s="202"/>
      <c r="E50" s="203"/>
      <c r="F50" s="21"/>
      <c r="G50" s="28"/>
      <c r="H50" s="202"/>
      <c r="I50" s="203"/>
      <c r="J50" s="291"/>
      <c r="K50" s="28"/>
      <c r="L50" s="202"/>
      <c r="M50" s="203"/>
      <c r="N50" s="21"/>
      <c r="O50" s="28"/>
      <c r="P50" s="202"/>
      <c r="Q50" s="203"/>
      <c r="R50" s="21"/>
      <c r="S50" s="28"/>
      <c r="T50" s="202"/>
      <c r="U50" s="203"/>
      <c r="V50" s="21"/>
      <c r="W50" s="28"/>
      <c r="X50" s="202"/>
      <c r="Y50" s="203"/>
      <c r="Z50" s="21"/>
      <c r="AA50" s="28"/>
      <c r="AB50" s="202"/>
      <c r="AC50" s="203"/>
      <c r="AD50" s="21"/>
      <c r="AE50" s="28"/>
      <c r="AF50" s="202"/>
      <c r="AG50" s="203"/>
      <c r="AH50" s="21"/>
      <c r="AI50" s="28"/>
      <c r="AJ50" s="202"/>
      <c r="AK50" s="203"/>
      <c r="AL50" s="21"/>
      <c r="AM50" s="28"/>
    </row>
    <row r="51" spans="1:39" ht="28.5" customHeight="1" x14ac:dyDescent="0.25">
      <c r="A51" s="195"/>
      <c r="B51" s="26" t="s">
        <v>225</v>
      </c>
      <c r="C51" s="252"/>
      <c r="D51" s="213"/>
      <c r="E51" s="214"/>
      <c r="F51" s="22"/>
      <c r="G51" s="39"/>
      <c r="H51" s="213"/>
      <c r="I51" s="214"/>
      <c r="J51" s="292"/>
      <c r="K51" s="39"/>
      <c r="L51" s="213"/>
      <c r="M51" s="214"/>
      <c r="N51" s="22"/>
      <c r="O51" s="39"/>
      <c r="P51" s="213"/>
      <c r="Q51" s="214"/>
      <c r="R51" s="22"/>
      <c r="S51" s="39"/>
      <c r="T51" s="213"/>
      <c r="U51" s="214"/>
      <c r="V51" s="22"/>
      <c r="W51" s="39"/>
      <c r="X51" s="213"/>
      <c r="Y51" s="214"/>
      <c r="Z51" s="22"/>
      <c r="AA51" s="39"/>
      <c r="AB51" s="213"/>
      <c r="AC51" s="214"/>
      <c r="AD51" s="22"/>
      <c r="AE51" s="39"/>
      <c r="AF51" s="213"/>
      <c r="AG51" s="214"/>
      <c r="AH51" s="22"/>
      <c r="AI51" s="39"/>
      <c r="AJ51" s="213"/>
      <c r="AK51" s="214"/>
      <c r="AL51" s="22"/>
      <c r="AM51" s="39"/>
    </row>
    <row r="52" spans="1:39" ht="45" customHeight="1" x14ac:dyDescent="0.25">
      <c r="A52" s="195" t="s">
        <v>143</v>
      </c>
      <c r="B52" s="32" t="s">
        <v>200</v>
      </c>
      <c r="C52" s="273" t="s">
        <v>315</v>
      </c>
      <c r="D52" s="215" t="str">
        <f>исх.данные!D17</f>
        <v>показатель не применим</v>
      </c>
      <c r="E52" s="216"/>
      <c r="F52" s="20" t="s">
        <v>14</v>
      </c>
      <c r="G52" s="47">
        <v>0</v>
      </c>
      <c r="H52" s="215" t="str">
        <f>исх.данные!F17</f>
        <v>показатель не применим</v>
      </c>
      <c r="I52" s="216"/>
      <c r="J52" s="20" t="s">
        <v>14</v>
      </c>
      <c r="K52" s="47">
        <v>0</v>
      </c>
      <c r="L52" s="215" t="str">
        <f>исх.данные!H17</f>
        <v>показатель не применим</v>
      </c>
      <c r="M52" s="216"/>
      <c r="N52" s="20" t="s">
        <v>14</v>
      </c>
      <c r="O52" s="47">
        <v>0</v>
      </c>
      <c r="P52" s="215" t="str">
        <f>исх.данные!J17</f>
        <v>показатель не применим</v>
      </c>
      <c r="Q52" s="216"/>
      <c r="R52" s="20" t="s">
        <v>14</v>
      </c>
      <c r="S52" s="47">
        <v>0</v>
      </c>
      <c r="T52" s="215" t="str">
        <f>исх.данные!L17</f>
        <v>показатель не применим</v>
      </c>
      <c r="U52" s="216"/>
      <c r="V52" s="20" t="s">
        <v>14</v>
      </c>
      <c r="W52" s="47">
        <v>0</v>
      </c>
      <c r="X52" s="215">
        <f>исх.данные!N17</f>
        <v>0</v>
      </c>
      <c r="Y52" s="216"/>
      <c r="Z52" s="20" t="s">
        <v>14</v>
      </c>
      <c r="AA52" s="47">
        <v>5</v>
      </c>
      <c r="AB52" s="215">
        <f>исх.данные!P17</f>
        <v>0.86</v>
      </c>
      <c r="AC52" s="216"/>
      <c r="AD52" s="20" t="s">
        <v>14</v>
      </c>
      <c r="AE52" s="47">
        <v>5</v>
      </c>
      <c r="AF52" s="215">
        <f>исх.данные!R17</f>
        <v>0.67</v>
      </c>
      <c r="AG52" s="216"/>
      <c r="AH52" s="20" t="s">
        <v>14</v>
      </c>
      <c r="AI52" s="47">
        <v>5</v>
      </c>
      <c r="AJ52" s="215">
        <f>исх.данные!T17</f>
        <v>1.1399999999999999</v>
      </c>
      <c r="AK52" s="216"/>
      <c r="AL52" s="20" t="s">
        <v>14</v>
      </c>
      <c r="AM52" s="47">
        <v>5</v>
      </c>
    </row>
    <row r="53" spans="1:39" ht="47.25" hidden="1" customHeight="1" x14ac:dyDescent="0.25">
      <c r="A53" s="195"/>
      <c r="B53" s="28" t="s">
        <v>226</v>
      </c>
      <c r="C53" s="274"/>
      <c r="D53" s="202"/>
      <c r="E53" s="203"/>
      <c r="F53" s="21"/>
      <c r="G53" s="28"/>
      <c r="H53" s="202"/>
      <c r="I53" s="203"/>
      <c r="J53" s="21"/>
      <c r="K53" s="28"/>
      <c r="L53" s="202"/>
      <c r="M53" s="203"/>
      <c r="N53" s="21"/>
      <c r="O53" s="28"/>
      <c r="P53" s="202"/>
      <c r="Q53" s="203"/>
      <c r="R53" s="21"/>
      <c r="S53" s="28"/>
      <c r="T53" s="202"/>
      <c r="U53" s="203"/>
      <c r="V53" s="21"/>
      <c r="W53" s="28"/>
      <c r="X53" s="202"/>
      <c r="Y53" s="203"/>
      <c r="Z53" s="21"/>
      <c r="AA53" s="28"/>
      <c r="AB53" s="202"/>
      <c r="AC53" s="203"/>
      <c r="AD53" s="21"/>
      <c r="AE53" s="28"/>
      <c r="AF53" s="202"/>
      <c r="AG53" s="203"/>
      <c r="AH53" s="21"/>
      <c r="AI53" s="28"/>
      <c r="AJ53" s="202"/>
      <c r="AK53" s="203"/>
      <c r="AL53" s="21"/>
      <c r="AM53" s="28"/>
    </row>
    <row r="54" spans="1:39" ht="31.5" customHeight="1" x14ac:dyDescent="0.25">
      <c r="A54" s="195"/>
      <c r="B54" s="25" t="s">
        <v>227</v>
      </c>
      <c r="C54" s="274"/>
      <c r="D54" s="202"/>
      <c r="E54" s="203"/>
      <c r="F54" s="21"/>
      <c r="G54" s="28"/>
      <c r="H54" s="202"/>
      <c r="I54" s="203"/>
      <c r="J54" s="21"/>
      <c r="K54" s="28"/>
      <c r="L54" s="202"/>
      <c r="M54" s="203"/>
      <c r="N54" s="21"/>
      <c r="O54" s="28"/>
      <c r="P54" s="202"/>
      <c r="Q54" s="203"/>
      <c r="R54" s="21"/>
      <c r="S54" s="28"/>
      <c r="T54" s="202"/>
      <c r="U54" s="203"/>
      <c r="V54" s="21"/>
      <c r="W54" s="28"/>
      <c r="X54" s="202"/>
      <c r="Y54" s="203"/>
      <c r="Z54" s="21"/>
      <c r="AA54" s="28"/>
      <c r="AB54" s="202"/>
      <c r="AC54" s="203"/>
      <c r="AD54" s="21"/>
      <c r="AE54" s="28"/>
      <c r="AF54" s="202"/>
      <c r="AG54" s="203"/>
      <c r="AH54" s="21"/>
      <c r="AI54" s="28"/>
      <c r="AJ54" s="202"/>
      <c r="AK54" s="203"/>
      <c r="AL54" s="21"/>
      <c r="AM54" s="28"/>
    </row>
    <row r="55" spans="1:39" ht="27" customHeight="1" x14ac:dyDescent="0.25">
      <c r="A55" s="195"/>
      <c r="B55" s="25" t="s">
        <v>228</v>
      </c>
      <c r="C55" s="274"/>
      <c r="D55" s="202"/>
      <c r="E55" s="203"/>
      <c r="F55" s="21"/>
      <c r="G55" s="28"/>
      <c r="H55" s="202"/>
      <c r="I55" s="203"/>
      <c r="J55" s="21"/>
      <c r="K55" s="28"/>
      <c r="L55" s="202"/>
      <c r="M55" s="203"/>
      <c r="N55" s="21"/>
      <c r="O55" s="28"/>
      <c r="P55" s="202"/>
      <c r="Q55" s="203"/>
      <c r="R55" s="21"/>
      <c r="S55" s="28"/>
      <c r="T55" s="202"/>
      <c r="U55" s="203"/>
      <c r="V55" s="21"/>
      <c r="W55" s="28"/>
      <c r="X55" s="202"/>
      <c r="Y55" s="203"/>
      <c r="Z55" s="21"/>
      <c r="AA55" s="28"/>
      <c r="AB55" s="202"/>
      <c r="AC55" s="203"/>
      <c r="AD55" s="21"/>
      <c r="AE55" s="28"/>
      <c r="AF55" s="202"/>
      <c r="AG55" s="203"/>
      <c r="AH55" s="21"/>
      <c r="AI55" s="28"/>
      <c r="AJ55" s="202"/>
      <c r="AK55" s="203"/>
      <c r="AL55" s="21"/>
      <c r="AM55" s="28"/>
    </row>
    <row r="56" spans="1:39" ht="27.75" customHeight="1" x14ac:dyDescent="0.25">
      <c r="A56" s="195"/>
      <c r="B56" s="25" t="s">
        <v>229</v>
      </c>
      <c r="C56" s="274"/>
      <c r="D56" s="202"/>
      <c r="E56" s="203"/>
      <c r="F56" s="21"/>
      <c r="G56" s="28"/>
      <c r="H56" s="202"/>
      <c r="I56" s="203"/>
      <c r="J56" s="21"/>
      <c r="K56" s="28"/>
      <c r="L56" s="202"/>
      <c r="M56" s="203"/>
      <c r="N56" s="21"/>
      <c r="O56" s="28"/>
      <c r="P56" s="202"/>
      <c r="Q56" s="203"/>
      <c r="R56" s="21"/>
      <c r="S56" s="28"/>
      <c r="T56" s="202"/>
      <c r="U56" s="203"/>
      <c r="V56" s="21"/>
      <c r="W56" s="28"/>
      <c r="X56" s="202"/>
      <c r="Y56" s="203"/>
      <c r="Z56" s="21"/>
      <c r="AA56" s="28"/>
      <c r="AB56" s="202"/>
      <c r="AC56" s="203"/>
      <c r="AD56" s="21"/>
      <c r="AE56" s="28"/>
      <c r="AF56" s="202"/>
      <c r="AG56" s="203"/>
      <c r="AH56" s="21"/>
      <c r="AI56" s="28"/>
      <c r="AJ56" s="202"/>
      <c r="AK56" s="203"/>
      <c r="AL56" s="21"/>
      <c r="AM56" s="28"/>
    </row>
    <row r="57" spans="1:39" ht="27.75" customHeight="1" x14ac:dyDescent="0.25">
      <c r="A57" s="195"/>
      <c r="B57" s="25" t="s">
        <v>230</v>
      </c>
      <c r="C57" s="274"/>
      <c r="D57" s="202"/>
      <c r="E57" s="203"/>
      <c r="F57" s="21"/>
      <c r="G57" s="28"/>
      <c r="H57" s="202"/>
      <c r="I57" s="203"/>
      <c r="J57" s="21"/>
      <c r="K57" s="28"/>
      <c r="L57" s="202"/>
      <c r="M57" s="203"/>
      <c r="N57" s="21"/>
      <c r="O57" s="28"/>
      <c r="P57" s="202"/>
      <c r="Q57" s="203"/>
      <c r="R57" s="21"/>
      <c r="S57" s="28"/>
      <c r="T57" s="202"/>
      <c r="U57" s="203"/>
      <c r="V57" s="21"/>
      <c r="W57" s="28"/>
      <c r="X57" s="202"/>
      <c r="Y57" s="203"/>
      <c r="Z57" s="21"/>
      <c r="AA57" s="28"/>
      <c r="AB57" s="202"/>
      <c r="AC57" s="203"/>
      <c r="AD57" s="21"/>
      <c r="AE57" s="28"/>
      <c r="AF57" s="202"/>
      <c r="AG57" s="203"/>
      <c r="AH57" s="21"/>
      <c r="AI57" s="28"/>
      <c r="AJ57" s="202"/>
      <c r="AK57" s="203"/>
      <c r="AL57" s="21"/>
      <c r="AM57" s="28"/>
    </row>
    <row r="58" spans="1:39" ht="27" customHeight="1" x14ac:dyDescent="0.25">
      <c r="A58" s="195"/>
      <c r="B58" s="25" t="s">
        <v>231</v>
      </c>
      <c r="C58" s="274"/>
      <c r="D58" s="202"/>
      <c r="E58" s="203"/>
      <c r="F58" s="21"/>
      <c r="G58" s="28"/>
      <c r="H58" s="202"/>
      <c r="I58" s="203"/>
      <c r="J58" s="21"/>
      <c r="K58" s="28"/>
      <c r="L58" s="202"/>
      <c r="M58" s="203"/>
      <c r="N58" s="21"/>
      <c r="O58" s="28"/>
      <c r="P58" s="202"/>
      <c r="Q58" s="203"/>
      <c r="R58" s="21"/>
      <c r="S58" s="28"/>
      <c r="T58" s="202"/>
      <c r="U58" s="203"/>
      <c r="V58" s="21"/>
      <c r="W58" s="28"/>
      <c r="X58" s="202"/>
      <c r="Y58" s="203"/>
      <c r="Z58" s="21"/>
      <c r="AA58" s="28"/>
      <c r="AB58" s="202"/>
      <c r="AC58" s="203"/>
      <c r="AD58" s="21"/>
      <c r="AE58" s="28"/>
      <c r="AF58" s="202"/>
      <c r="AG58" s="203"/>
      <c r="AH58" s="21"/>
      <c r="AI58" s="28"/>
      <c r="AJ58" s="202"/>
      <c r="AK58" s="203"/>
      <c r="AL58" s="21"/>
      <c r="AM58" s="28"/>
    </row>
    <row r="59" spans="1:39" ht="31.5" customHeight="1" x14ac:dyDescent="0.25">
      <c r="A59" s="195"/>
      <c r="B59" s="26" t="s">
        <v>232</v>
      </c>
      <c r="C59" s="275"/>
      <c r="D59" s="213"/>
      <c r="E59" s="214"/>
      <c r="F59" s="22"/>
      <c r="G59" s="39"/>
      <c r="H59" s="213"/>
      <c r="I59" s="214"/>
      <c r="J59" s="22"/>
      <c r="K59" s="39"/>
      <c r="L59" s="213"/>
      <c r="M59" s="214"/>
      <c r="N59" s="22"/>
      <c r="O59" s="39"/>
      <c r="P59" s="213"/>
      <c r="Q59" s="214"/>
      <c r="R59" s="22"/>
      <c r="S59" s="39"/>
      <c r="T59" s="213"/>
      <c r="U59" s="214"/>
      <c r="V59" s="22"/>
      <c r="W59" s="39"/>
      <c r="X59" s="213"/>
      <c r="Y59" s="214"/>
      <c r="Z59" s="22"/>
      <c r="AA59" s="39"/>
      <c r="AB59" s="213"/>
      <c r="AC59" s="214"/>
      <c r="AD59" s="22"/>
      <c r="AE59" s="39"/>
      <c r="AF59" s="213"/>
      <c r="AG59" s="214"/>
      <c r="AH59" s="22"/>
      <c r="AI59" s="39"/>
      <c r="AJ59" s="213"/>
      <c r="AK59" s="214"/>
      <c r="AL59" s="22"/>
      <c r="AM59" s="39"/>
    </row>
    <row r="60" spans="1:39" ht="33" customHeight="1" x14ac:dyDescent="0.25">
      <c r="A60" s="11" t="s">
        <v>144</v>
      </c>
      <c r="B60" s="210" t="s">
        <v>145</v>
      </c>
      <c r="C60" s="211"/>
      <c r="D60" s="211"/>
      <c r="E60" s="211"/>
      <c r="F60" s="212"/>
      <c r="G60" s="12">
        <f>G62+G73+G82+G90+G100</f>
        <v>13</v>
      </c>
      <c r="H60" s="40"/>
      <c r="I60" s="8"/>
      <c r="J60" s="41"/>
      <c r="K60" s="12">
        <f>K62+K73+K82+K90+K100</f>
        <v>14</v>
      </c>
      <c r="L60" s="40"/>
      <c r="M60" s="8"/>
      <c r="N60" s="41"/>
      <c r="O60" s="12">
        <f>O62+O73+O82+O90+O100</f>
        <v>22</v>
      </c>
      <c r="P60" s="40"/>
      <c r="Q60" s="8"/>
      <c r="R60" s="41"/>
      <c r="S60" s="12">
        <f>S62+S73+S82+S90+S100</f>
        <v>11</v>
      </c>
      <c r="T60" s="40"/>
      <c r="U60" s="8"/>
      <c r="V60" s="41"/>
      <c r="W60" s="12">
        <f>W62+W73+W82+W90+W100</f>
        <v>10</v>
      </c>
      <c r="X60" s="40"/>
      <c r="Y60" s="8"/>
      <c r="Z60" s="41"/>
      <c r="AA60" s="12">
        <f>AA62+AA73+AA82+AA90+AA100</f>
        <v>21</v>
      </c>
      <c r="AB60" s="40"/>
      <c r="AC60" s="8"/>
      <c r="AD60" s="41"/>
      <c r="AE60" s="12">
        <f>AE62+AE73+AE82+AE90+AE100</f>
        <v>17</v>
      </c>
      <c r="AF60" s="40"/>
      <c r="AG60" s="8"/>
      <c r="AH60" s="41"/>
      <c r="AI60" s="12">
        <f>AI62+AI73+AI82+AI90+AI100</f>
        <v>14</v>
      </c>
      <c r="AJ60" s="40"/>
      <c r="AK60" s="8"/>
      <c r="AL60" s="41"/>
      <c r="AM60" s="12">
        <f>AM62+AM73+AM82+AM90+AM100</f>
        <v>21</v>
      </c>
    </row>
    <row r="61" spans="1:39" ht="29.25" customHeight="1" x14ac:dyDescent="0.25">
      <c r="A61" s="195" t="s">
        <v>146</v>
      </c>
      <c r="B61" s="279" t="s">
        <v>105</v>
      </c>
      <c r="C61" s="238" t="s">
        <v>316</v>
      </c>
      <c r="D61" s="204" t="s">
        <v>147</v>
      </c>
      <c r="E61" s="205"/>
      <c r="F61" s="290" t="s">
        <v>98</v>
      </c>
      <c r="G61" s="31"/>
      <c r="H61" s="204" t="s">
        <v>147</v>
      </c>
      <c r="I61" s="205"/>
      <c r="J61" s="290" t="s">
        <v>98</v>
      </c>
      <c r="K61" s="31"/>
      <c r="L61" s="204" t="s">
        <v>147</v>
      </c>
      <c r="M61" s="205"/>
      <c r="N61" s="290" t="s">
        <v>98</v>
      </c>
      <c r="O61" s="31"/>
      <c r="P61" s="204" t="s">
        <v>147</v>
      </c>
      <c r="Q61" s="205"/>
      <c r="R61" s="290" t="s">
        <v>98</v>
      </c>
      <c r="S61" s="31"/>
      <c r="T61" s="204" t="s">
        <v>147</v>
      </c>
      <c r="U61" s="205"/>
      <c r="V61" s="290" t="s">
        <v>98</v>
      </c>
      <c r="W61" s="31"/>
      <c r="X61" s="204" t="s">
        <v>147</v>
      </c>
      <c r="Y61" s="205"/>
      <c r="Z61" s="290" t="s">
        <v>98</v>
      </c>
      <c r="AA61" s="31"/>
      <c r="AB61" s="204" t="s">
        <v>147</v>
      </c>
      <c r="AC61" s="205"/>
      <c r="AD61" s="290" t="s">
        <v>98</v>
      </c>
      <c r="AE61" s="43"/>
      <c r="AF61" s="204" t="s">
        <v>147</v>
      </c>
      <c r="AG61" s="205"/>
      <c r="AH61" s="290" t="s">
        <v>98</v>
      </c>
      <c r="AI61" s="31"/>
      <c r="AJ61" s="204" t="s">
        <v>147</v>
      </c>
      <c r="AK61" s="205"/>
      <c r="AL61" s="290" t="s">
        <v>98</v>
      </c>
      <c r="AM61" s="31"/>
    </row>
    <row r="62" spans="1:39" ht="30.75" customHeight="1" x14ac:dyDescent="0.25">
      <c r="A62" s="195"/>
      <c r="B62" s="280"/>
      <c r="C62" s="251"/>
      <c r="D62" s="208">
        <f>исх.данные!D18/исх.данные!D19*100</f>
        <v>99.881761157538236</v>
      </c>
      <c r="E62" s="209"/>
      <c r="F62" s="316"/>
      <c r="G62" s="49">
        <v>5</v>
      </c>
      <c r="H62" s="208">
        <f>исх.данные!F18/исх.данные!F19*100</f>
        <v>99.994867056770346</v>
      </c>
      <c r="I62" s="209"/>
      <c r="J62" s="316"/>
      <c r="K62" s="49">
        <v>5</v>
      </c>
      <c r="L62" s="208">
        <f>исх.данные!H18/исх.данные!H19*100</f>
        <v>95.442035988770769</v>
      </c>
      <c r="M62" s="209"/>
      <c r="N62" s="316"/>
      <c r="O62" s="49">
        <v>4</v>
      </c>
      <c r="P62" s="208">
        <f>исх.данные!J18/исх.данные!J19*100</f>
        <v>98.714151901148156</v>
      </c>
      <c r="Q62" s="209"/>
      <c r="R62" s="316"/>
      <c r="S62" s="49">
        <v>4</v>
      </c>
      <c r="T62" s="208">
        <f>исх.данные!L18/исх.данные!L19*100</f>
        <v>99.80355122013421</v>
      </c>
      <c r="U62" s="209"/>
      <c r="V62" s="316"/>
      <c r="W62" s="49">
        <v>5</v>
      </c>
      <c r="X62" s="208">
        <f>исх.данные!N18/исх.данные!N19*100</f>
        <v>94.699888533488433</v>
      </c>
      <c r="Y62" s="209"/>
      <c r="Z62" s="316"/>
      <c r="AA62" s="49">
        <v>4</v>
      </c>
      <c r="AB62" s="208">
        <f>исх.данные!P18/исх.данные!P19*100</f>
        <v>96.878342158593185</v>
      </c>
      <c r="AC62" s="209"/>
      <c r="AD62" s="291"/>
      <c r="AE62" s="52">
        <v>4</v>
      </c>
      <c r="AF62" s="208">
        <f>исх.данные!R18/исх.данные!R19*100</f>
        <v>98.521399910833694</v>
      </c>
      <c r="AG62" s="209"/>
      <c r="AH62" s="291"/>
      <c r="AI62" s="49">
        <v>4</v>
      </c>
      <c r="AJ62" s="208">
        <f>исх.данные!T18/исх.данные!T19*100</f>
        <v>98.54610444140593</v>
      </c>
      <c r="AK62" s="209"/>
      <c r="AL62" s="291"/>
      <c r="AM62" s="49">
        <v>4</v>
      </c>
    </row>
    <row r="63" spans="1:39" ht="97.5" hidden="1" customHeight="1" x14ac:dyDescent="0.25">
      <c r="A63" s="195"/>
      <c r="B63" s="28"/>
      <c r="C63" s="251"/>
      <c r="D63" s="261" t="s">
        <v>148</v>
      </c>
      <c r="E63" s="262"/>
      <c r="F63" s="21"/>
      <c r="G63" s="28"/>
      <c r="H63" s="261" t="s">
        <v>148</v>
      </c>
      <c r="I63" s="262"/>
      <c r="J63" s="21"/>
      <c r="K63" s="28"/>
      <c r="L63" s="261" t="s">
        <v>148</v>
      </c>
      <c r="M63" s="262"/>
      <c r="N63" s="21"/>
      <c r="O63" s="28"/>
      <c r="P63" s="261" t="s">
        <v>148</v>
      </c>
      <c r="Q63" s="262"/>
      <c r="R63" s="21"/>
      <c r="S63" s="28"/>
      <c r="T63" s="261" t="s">
        <v>148</v>
      </c>
      <c r="U63" s="262"/>
      <c r="V63" s="21"/>
      <c r="W63" s="28"/>
      <c r="X63" s="261" t="s">
        <v>148</v>
      </c>
      <c r="Y63" s="262"/>
      <c r="Z63" s="21"/>
      <c r="AA63" s="28"/>
      <c r="AB63" s="261" t="s">
        <v>148</v>
      </c>
      <c r="AC63" s="262"/>
      <c r="AD63" s="21"/>
      <c r="AE63" s="43"/>
      <c r="AF63" s="261" t="s">
        <v>148</v>
      </c>
      <c r="AG63" s="262"/>
      <c r="AH63" s="21"/>
      <c r="AI63" s="28"/>
      <c r="AJ63" s="261" t="s">
        <v>148</v>
      </c>
      <c r="AK63" s="262"/>
      <c r="AL63" s="21"/>
      <c r="AM63" s="28"/>
    </row>
    <row r="64" spans="1:39" ht="12.75" hidden="1" customHeight="1" x14ac:dyDescent="0.25">
      <c r="A64" s="195"/>
      <c r="B64" s="28"/>
      <c r="C64" s="251"/>
      <c r="D64" s="261" t="s">
        <v>149</v>
      </c>
      <c r="E64" s="262"/>
      <c r="F64" s="21"/>
      <c r="G64" s="28"/>
      <c r="H64" s="261" t="s">
        <v>149</v>
      </c>
      <c r="I64" s="262"/>
      <c r="J64" s="21"/>
      <c r="K64" s="28"/>
      <c r="L64" s="261" t="s">
        <v>149</v>
      </c>
      <c r="M64" s="262"/>
      <c r="N64" s="21"/>
      <c r="O64" s="28"/>
      <c r="P64" s="261" t="s">
        <v>149</v>
      </c>
      <c r="Q64" s="262"/>
      <c r="R64" s="21"/>
      <c r="S64" s="28"/>
      <c r="T64" s="261" t="s">
        <v>149</v>
      </c>
      <c r="U64" s="262"/>
      <c r="V64" s="21"/>
      <c r="W64" s="28"/>
      <c r="X64" s="261" t="s">
        <v>149</v>
      </c>
      <c r="Y64" s="262"/>
      <c r="Z64" s="21"/>
      <c r="AA64" s="28"/>
      <c r="AB64" s="261" t="s">
        <v>149</v>
      </c>
      <c r="AC64" s="262"/>
      <c r="AD64" s="21"/>
      <c r="AE64" s="43"/>
      <c r="AF64" s="261" t="s">
        <v>149</v>
      </c>
      <c r="AG64" s="262"/>
      <c r="AH64" s="21"/>
      <c r="AI64" s="28"/>
      <c r="AJ64" s="261" t="s">
        <v>149</v>
      </c>
      <c r="AK64" s="262"/>
      <c r="AL64" s="21"/>
      <c r="AM64" s="28"/>
    </row>
    <row r="65" spans="1:39" x14ac:dyDescent="0.25">
      <c r="A65" s="195"/>
      <c r="B65" s="25" t="s">
        <v>218</v>
      </c>
      <c r="C65" s="251"/>
      <c r="D65" s="202"/>
      <c r="E65" s="203"/>
      <c r="F65" s="21"/>
      <c r="G65" s="28"/>
      <c r="H65" s="202"/>
      <c r="I65" s="203"/>
      <c r="J65" s="21"/>
      <c r="K65" s="28"/>
      <c r="L65" s="202"/>
      <c r="M65" s="203"/>
      <c r="N65" s="21"/>
      <c r="O65" s="28"/>
      <c r="P65" s="202"/>
      <c r="Q65" s="203"/>
      <c r="R65" s="21"/>
      <c r="S65" s="28"/>
      <c r="T65" s="202"/>
      <c r="U65" s="203"/>
      <c r="V65" s="21"/>
      <c r="W65" s="28"/>
      <c r="X65" s="202"/>
      <c r="Y65" s="203"/>
      <c r="Z65" s="21"/>
      <c r="AA65" s="28"/>
      <c r="AB65" s="202"/>
      <c r="AC65" s="203"/>
      <c r="AD65" s="21"/>
      <c r="AE65" s="43"/>
      <c r="AF65" s="202"/>
      <c r="AG65" s="203"/>
      <c r="AH65" s="21"/>
      <c r="AI65" s="28"/>
      <c r="AJ65" s="202"/>
      <c r="AK65" s="203"/>
      <c r="AL65" s="21"/>
      <c r="AM65" s="28"/>
    </row>
    <row r="66" spans="1:39" x14ac:dyDescent="0.25">
      <c r="A66" s="195"/>
      <c r="B66" s="25" t="s">
        <v>219</v>
      </c>
      <c r="C66" s="251"/>
      <c r="D66" s="202"/>
      <c r="E66" s="203"/>
      <c r="F66" s="21"/>
      <c r="G66" s="28"/>
      <c r="H66" s="202"/>
      <c r="I66" s="203"/>
      <c r="J66" s="21"/>
      <c r="K66" s="28"/>
      <c r="L66" s="202"/>
      <c r="M66" s="203"/>
      <c r="N66" s="21"/>
      <c r="O66" s="28"/>
      <c r="P66" s="202"/>
      <c r="Q66" s="203"/>
      <c r="R66" s="21"/>
      <c r="S66" s="28"/>
      <c r="T66" s="202"/>
      <c r="U66" s="203"/>
      <c r="V66" s="21"/>
      <c r="W66" s="28"/>
      <c r="X66" s="202"/>
      <c r="Y66" s="203"/>
      <c r="Z66" s="21"/>
      <c r="AA66" s="28"/>
      <c r="AB66" s="202"/>
      <c r="AC66" s="203"/>
      <c r="AD66" s="21"/>
      <c r="AE66" s="43"/>
      <c r="AF66" s="202"/>
      <c r="AG66" s="203"/>
      <c r="AH66" s="21"/>
      <c r="AI66" s="28"/>
      <c r="AJ66" s="202"/>
      <c r="AK66" s="203"/>
      <c r="AL66" s="21"/>
      <c r="AM66" s="28"/>
    </row>
    <row r="67" spans="1:39" x14ac:dyDescent="0.25">
      <c r="A67" s="195"/>
      <c r="B67" s="25" t="s">
        <v>220</v>
      </c>
      <c r="C67" s="251"/>
      <c r="D67" s="202"/>
      <c r="E67" s="203"/>
      <c r="F67" s="21"/>
      <c r="G67" s="28"/>
      <c r="H67" s="202"/>
      <c r="I67" s="203"/>
      <c r="J67" s="21"/>
      <c r="K67" s="28"/>
      <c r="L67" s="202"/>
      <c r="M67" s="203"/>
      <c r="N67" s="21"/>
      <c r="O67" s="28"/>
      <c r="P67" s="202"/>
      <c r="Q67" s="203"/>
      <c r="R67" s="21"/>
      <c r="S67" s="28"/>
      <c r="T67" s="202"/>
      <c r="U67" s="203"/>
      <c r="V67" s="21"/>
      <c r="W67" s="28"/>
      <c r="X67" s="202"/>
      <c r="Y67" s="203"/>
      <c r="Z67" s="21"/>
      <c r="AA67" s="28"/>
      <c r="AB67" s="202"/>
      <c r="AC67" s="203"/>
      <c r="AD67" s="21"/>
      <c r="AE67" s="43"/>
      <c r="AF67" s="202"/>
      <c r="AG67" s="203"/>
      <c r="AH67" s="21"/>
      <c r="AI67" s="28"/>
      <c r="AJ67" s="202"/>
      <c r="AK67" s="203"/>
      <c r="AL67" s="21"/>
      <c r="AM67" s="28"/>
    </row>
    <row r="68" spans="1:39" x14ac:dyDescent="0.25">
      <c r="A68" s="195"/>
      <c r="B68" s="25" t="s">
        <v>221</v>
      </c>
      <c r="C68" s="251"/>
      <c r="D68" s="202"/>
      <c r="E68" s="203"/>
      <c r="F68" s="21"/>
      <c r="G68" s="28"/>
      <c r="H68" s="202"/>
      <c r="I68" s="203"/>
      <c r="J68" s="21"/>
      <c r="K68" s="28"/>
      <c r="L68" s="202"/>
      <c r="M68" s="203"/>
      <c r="N68" s="21"/>
      <c r="O68" s="28"/>
      <c r="P68" s="202"/>
      <c r="Q68" s="203"/>
      <c r="R68" s="21"/>
      <c r="S68" s="28"/>
      <c r="T68" s="202"/>
      <c r="U68" s="203"/>
      <c r="V68" s="21"/>
      <c r="W68" s="28"/>
      <c r="X68" s="202"/>
      <c r="Y68" s="203"/>
      <c r="Z68" s="21"/>
      <c r="AA68" s="28"/>
      <c r="AB68" s="202"/>
      <c r="AC68" s="203"/>
      <c r="AD68" s="21"/>
      <c r="AE68" s="43"/>
      <c r="AF68" s="202"/>
      <c r="AG68" s="203"/>
      <c r="AH68" s="21"/>
      <c r="AI68" s="28"/>
      <c r="AJ68" s="202"/>
      <c r="AK68" s="203"/>
      <c r="AL68" s="21"/>
      <c r="AM68" s="28"/>
    </row>
    <row r="69" spans="1:39" x14ac:dyDescent="0.25">
      <c r="A69" s="195"/>
      <c r="B69" s="25" t="s">
        <v>222</v>
      </c>
      <c r="C69" s="251"/>
      <c r="D69" s="202"/>
      <c r="E69" s="203"/>
      <c r="F69" s="21"/>
      <c r="G69" s="28"/>
      <c r="H69" s="202"/>
      <c r="I69" s="203"/>
      <c r="J69" s="21"/>
      <c r="K69" s="28"/>
      <c r="L69" s="202"/>
      <c r="M69" s="203"/>
      <c r="N69" s="21"/>
      <c r="O69" s="28"/>
      <c r="P69" s="202"/>
      <c r="Q69" s="203"/>
      <c r="R69" s="21"/>
      <c r="S69" s="28"/>
      <c r="T69" s="202"/>
      <c r="U69" s="203"/>
      <c r="V69" s="21"/>
      <c r="W69" s="28"/>
      <c r="X69" s="202"/>
      <c r="Y69" s="203"/>
      <c r="Z69" s="21"/>
      <c r="AA69" s="28"/>
      <c r="AB69" s="202"/>
      <c r="AC69" s="203"/>
      <c r="AD69" s="21"/>
      <c r="AE69" s="43"/>
      <c r="AF69" s="202"/>
      <c r="AG69" s="203"/>
      <c r="AH69" s="21"/>
      <c r="AI69" s="28"/>
      <c r="AJ69" s="202"/>
      <c r="AK69" s="203"/>
      <c r="AL69" s="21"/>
      <c r="AM69" s="28"/>
    </row>
    <row r="70" spans="1:39" x14ac:dyDescent="0.25">
      <c r="A70" s="195"/>
      <c r="B70" s="26" t="s">
        <v>223</v>
      </c>
      <c r="C70" s="252"/>
      <c r="D70" s="213"/>
      <c r="E70" s="214"/>
      <c r="F70" s="22"/>
      <c r="G70" s="39"/>
      <c r="H70" s="213"/>
      <c r="I70" s="214"/>
      <c r="J70" s="22"/>
      <c r="K70" s="39"/>
      <c r="L70" s="213"/>
      <c r="M70" s="214"/>
      <c r="N70" s="22"/>
      <c r="O70" s="39"/>
      <c r="P70" s="213"/>
      <c r="Q70" s="214"/>
      <c r="R70" s="22"/>
      <c r="S70" s="39"/>
      <c r="T70" s="213"/>
      <c r="U70" s="214"/>
      <c r="V70" s="22"/>
      <c r="W70" s="39"/>
      <c r="X70" s="213"/>
      <c r="Y70" s="214"/>
      <c r="Z70" s="22"/>
      <c r="AA70" s="39"/>
      <c r="AB70" s="213"/>
      <c r="AC70" s="214"/>
      <c r="AD70" s="22"/>
      <c r="AE70" s="43"/>
      <c r="AF70" s="213"/>
      <c r="AG70" s="214"/>
      <c r="AH70" s="22"/>
      <c r="AI70" s="39"/>
      <c r="AJ70" s="213"/>
      <c r="AK70" s="214"/>
      <c r="AL70" s="22"/>
      <c r="AM70" s="39"/>
    </row>
    <row r="71" spans="1:39" ht="15.75" customHeight="1" x14ac:dyDescent="0.25">
      <c r="A71" s="195" t="s">
        <v>150</v>
      </c>
      <c r="B71" s="23" t="s">
        <v>106</v>
      </c>
      <c r="C71" s="276" t="s">
        <v>317</v>
      </c>
      <c r="D71" s="215" t="s">
        <v>245</v>
      </c>
      <c r="E71" s="216"/>
      <c r="F71" s="285" t="s">
        <v>98</v>
      </c>
      <c r="G71" s="31"/>
      <c r="H71" s="215" t="s">
        <v>245</v>
      </c>
      <c r="I71" s="216"/>
      <c r="J71" s="285" t="s">
        <v>98</v>
      </c>
      <c r="K71" s="31"/>
      <c r="L71" s="215" t="s">
        <v>245</v>
      </c>
      <c r="M71" s="216"/>
      <c r="N71" s="285" t="s">
        <v>98</v>
      </c>
      <c r="O71" s="31"/>
      <c r="P71" s="215" t="s">
        <v>245</v>
      </c>
      <c r="Q71" s="216"/>
      <c r="R71" s="285" t="s">
        <v>98</v>
      </c>
      <c r="S71" s="31"/>
      <c r="T71" s="215" t="s">
        <v>245</v>
      </c>
      <c r="U71" s="216"/>
      <c r="V71" s="285" t="s">
        <v>98</v>
      </c>
      <c r="W71" s="31"/>
      <c r="X71" s="215" t="s">
        <v>245</v>
      </c>
      <c r="Y71" s="216"/>
      <c r="Z71" s="285" t="s">
        <v>98</v>
      </c>
      <c r="AA71" s="31"/>
      <c r="AB71" s="215" t="s">
        <v>245</v>
      </c>
      <c r="AC71" s="216"/>
      <c r="AD71" s="285" t="s">
        <v>98</v>
      </c>
      <c r="AE71" s="31"/>
      <c r="AF71" s="215" t="s">
        <v>245</v>
      </c>
      <c r="AG71" s="216"/>
      <c r="AH71" s="285" t="s">
        <v>98</v>
      </c>
      <c r="AI71" s="31"/>
      <c r="AJ71" s="215" t="s">
        <v>245</v>
      </c>
      <c r="AK71" s="216"/>
      <c r="AL71" s="285" t="s">
        <v>98</v>
      </c>
      <c r="AM71" s="31"/>
    </row>
    <row r="72" spans="1:39" x14ac:dyDescent="0.25">
      <c r="A72" s="195"/>
      <c r="B72" s="24"/>
      <c r="C72" s="276"/>
      <c r="D72" s="217"/>
      <c r="E72" s="218"/>
      <c r="F72" s="286"/>
      <c r="G72" s="28"/>
      <c r="H72" s="217"/>
      <c r="I72" s="218"/>
      <c r="J72" s="286"/>
      <c r="K72" s="28"/>
      <c r="L72" s="217"/>
      <c r="M72" s="218"/>
      <c r="N72" s="286"/>
      <c r="O72" s="28"/>
      <c r="P72" s="217"/>
      <c r="Q72" s="218"/>
      <c r="R72" s="286"/>
      <c r="S72" s="28"/>
      <c r="T72" s="217"/>
      <c r="U72" s="218"/>
      <c r="V72" s="286"/>
      <c r="W72" s="28"/>
      <c r="X72" s="217"/>
      <c r="Y72" s="218"/>
      <c r="Z72" s="286"/>
      <c r="AA72" s="28"/>
      <c r="AB72" s="217"/>
      <c r="AC72" s="218"/>
      <c r="AD72" s="286"/>
      <c r="AE72" s="28"/>
      <c r="AF72" s="217"/>
      <c r="AG72" s="218"/>
      <c r="AH72" s="286"/>
      <c r="AI72" s="28"/>
      <c r="AJ72" s="217"/>
      <c r="AK72" s="218"/>
      <c r="AL72" s="286"/>
      <c r="AM72" s="28"/>
    </row>
    <row r="73" spans="1:39" ht="14.25" customHeight="1" x14ac:dyDescent="0.25">
      <c r="A73" s="237"/>
      <c r="B73" s="24"/>
      <c r="C73" s="276"/>
      <c r="D73" s="208">
        <f>(исх.данные!D20/исх.данные!D21)*100</f>
        <v>27.491974317817014</v>
      </c>
      <c r="E73" s="209"/>
      <c r="F73" s="286"/>
      <c r="G73" s="49">
        <v>4</v>
      </c>
      <c r="H73" s="208">
        <f>исх.данные!F20/исх.данные!F21*100</f>
        <v>25.9483599404548</v>
      </c>
      <c r="I73" s="209"/>
      <c r="J73" s="286"/>
      <c r="K73" s="49">
        <v>4</v>
      </c>
      <c r="L73" s="208">
        <f>исх.данные!H20/исх.данные!H21*100</f>
        <v>19.984955590059116</v>
      </c>
      <c r="M73" s="209"/>
      <c r="N73" s="286"/>
      <c r="O73" s="49">
        <v>5</v>
      </c>
      <c r="P73" s="208">
        <f>исх.данные!J20/исх.данные!J21*100</f>
        <v>30.405211526496561</v>
      </c>
      <c r="Q73" s="209"/>
      <c r="R73" s="286"/>
      <c r="S73" s="49">
        <v>3</v>
      </c>
      <c r="T73" s="208">
        <f>исх.данные!L20/исх.данные!L21*100</f>
        <v>42.850241353014219</v>
      </c>
      <c r="U73" s="209"/>
      <c r="V73" s="286"/>
      <c r="W73" s="49">
        <v>1</v>
      </c>
      <c r="X73" s="208">
        <f>исх.данные!N20/исх.данные!N21*100</f>
        <v>27.156181203570263</v>
      </c>
      <c r="Y73" s="209"/>
      <c r="Z73" s="286"/>
      <c r="AA73" s="49">
        <v>4</v>
      </c>
      <c r="AB73" s="208">
        <f>исх.данные!P20/исх.данные!P21*100</f>
        <v>27.591791344905491</v>
      </c>
      <c r="AC73" s="209"/>
      <c r="AD73" s="286"/>
      <c r="AE73" s="49">
        <v>4</v>
      </c>
      <c r="AF73" s="208">
        <f>исх.данные!R20/исх.данные!R21*100</f>
        <v>40.95226566689368</v>
      </c>
      <c r="AG73" s="209"/>
      <c r="AH73" s="286"/>
      <c r="AI73" s="49">
        <v>1</v>
      </c>
      <c r="AJ73" s="208">
        <f>исх.данные!T20/исх.данные!T21*100</f>
        <v>33.35422777939192</v>
      </c>
      <c r="AK73" s="209"/>
      <c r="AL73" s="286"/>
      <c r="AM73" s="49">
        <v>3</v>
      </c>
    </row>
    <row r="74" spans="1:39" ht="113.25" hidden="1" customHeight="1" x14ac:dyDescent="0.25">
      <c r="A74" s="237"/>
      <c r="B74" s="24"/>
      <c r="C74" s="276"/>
      <c r="D74" s="261" t="s">
        <v>151</v>
      </c>
      <c r="E74" s="262"/>
      <c r="F74" s="21"/>
      <c r="G74" s="28"/>
      <c r="H74" s="261" t="s">
        <v>151</v>
      </c>
      <c r="I74" s="262"/>
      <c r="J74" s="21"/>
      <c r="K74" s="28"/>
      <c r="L74" s="261" t="s">
        <v>151</v>
      </c>
      <c r="M74" s="262"/>
      <c r="N74" s="21"/>
      <c r="O74" s="28"/>
      <c r="P74" s="261" t="s">
        <v>151</v>
      </c>
      <c r="Q74" s="262"/>
      <c r="R74" s="21"/>
      <c r="S74" s="28"/>
      <c r="T74" s="261" t="s">
        <v>151</v>
      </c>
      <c r="U74" s="262"/>
      <c r="V74" s="21"/>
      <c r="W74" s="28"/>
      <c r="X74" s="261" t="s">
        <v>151</v>
      </c>
      <c r="Y74" s="262"/>
      <c r="Z74" s="21"/>
      <c r="AA74" s="28"/>
      <c r="AB74" s="261" t="s">
        <v>151</v>
      </c>
      <c r="AC74" s="262"/>
      <c r="AD74" s="21"/>
      <c r="AE74" s="28"/>
      <c r="AF74" s="261" t="s">
        <v>151</v>
      </c>
      <c r="AG74" s="262"/>
      <c r="AH74" s="21"/>
      <c r="AI74" s="28"/>
      <c r="AJ74" s="261" t="s">
        <v>151</v>
      </c>
      <c r="AK74" s="262"/>
      <c r="AL74" s="21"/>
      <c r="AM74" s="28"/>
    </row>
    <row r="75" spans="1:39" ht="0.75" hidden="1" customHeight="1" x14ac:dyDescent="0.25">
      <c r="A75" s="237"/>
      <c r="B75" s="24"/>
      <c r="C75" s="276"/>
      <c r="D75" s="33" t="s">
        <v>152</v>
      </c>
      <c r="E75" s="34"/>
      <c r="F75" s="21"/>
      <c r="G75" s="28"/>
      <c r="H75" s="33" t="s">
        <v>152</v>
      </c>
      <c r="I75" s="34"/>
      <c r="J75" s="21"/>
      <c r="K75" s="28"/>
      <c r="L75" s="33" t="s">
        <v>152</v>
      </c>
      <c r="M75" s="34"/>
      <c r="N75" s="21"/>
      <c r="O75" s="28"/>
      <c r="P75" s="33" t="s">
        <v>152</v>
      </c>
      <c r="Q75" s="34"/>
      <c r="R75" s="21"/>
      <c r="S75" s="28"/>
      <c r="T75" s="33" t="s">
        <v>152</v>
      </c>
      <c r="U75" s="34"/>
      <c r="V75" s="21"/>
      <c r="W75" s="28"/>
      <c r="X75" s="33" t="s">
        <v>152</v>
      </c>
      <c r="Y75" s="34"/>
      <c r="Z75" s="21"/>
      <c r="AA75" s="28"/>
      <c r="AB75" s="33" t="s">
        <v>152</v>
      </c>
      <c r="AC75" s="34"/>
      <c r="AD75" s="21"/>
      <c r="AE75" s="28"/>
      <c r="AF75" s="33" t="s">
        <v>152</v>
      </c>
      <c r="AG75" s="34"/>
      <c r="AH75" s="21"/>
      <c r="AI75" s="28"/>
      <c r="AJ75" s="33" t="s">
        <v>152</v>
      </c>
      <c r="AK75" s="34"/>
      <c r="AL75" s="21"/>
      <c r="AM75" s="28"/>
    </row>
    <row r="76" spans="1:39" x14ac:dyDescent="0.25">
      <c r="A76" s="237"/>
      <c r="B76" s="25" t="s">
        <v>212</v>
      </c>
      <c r="C76" s="276"/>
      <c r="D76" s="202"/>
      <c r="E76" s="203"/>
      <c r="F76" s="21"/>
      <c r="G76" s="28"/>
      <c r="H76" s="202"/>
      <c r="I76" s="203"/>
      <c r="J76" s="21"/>
      <c r="K76" s="28"/>
      <c r="L76" s="202"/>
      <c r="M76" s="203"/>
      <c r="N76" s="21"/>
      <c r="O76" s="28"/>
      <c r="P76" s="202"/>
      <c r="Q76" s="203"/>
      <c r="R76" s="21"/>
      <c r="S76" s="28"/>
      <c r="T76" s="202"/>
      <c r="U76" s="203"/>
      <c r="V76" s="21"/>
      <c r="W76" s="28"/>
      <c r="X76" s="202"/>
      <c r="Y76" s="203"/>
      <c r="Z76" s="21"/>
      <c r="AA76" s="28"/>
      <c r="AB76" s="202"/>
      <c r="AC76" s="203"/>
      <c r="AD76" s="21"/>
      <c r="AE76" s="28"/>
      <c r="AF76" s="202"/>
      <c r="AG76" s="203"/>
      <c r="AH76" s="21"/>
      <c r="AI76" s="28"/>
      <c r="AJ76" s="202"/>
      <c r="AK76" s="203"/>
      <c r="AL76" s="21"/>
      <c r="AM76" s="28"/>
    </row>
    <row r="77" spans="1:39" x14ac:dyDescent="0.25">
      <c r="A77" s="237"/>
      <c r="B77" s="25" t="s">
        <v>213</v>
      </c>
      <c r="C77" s="276"/>
      <c r="D77" s="202"/>
      <c r="E77" s="203"/>
      <c r="F77" s="21"/>
      <c r="G77" s="28"/>
      <c r="H77" s="202"/>
      <c r="I77" s="203"/>
      <c r="J77" s="21"/>
      <c r="K77" s="28"/>
      <c r="L77" s="202"/>
      <c r="M77" s="203"/>
      <c r="N77" s="21"/>
      <c r="O77" s="28"/>
      <c r="P77" s="202"/>
      <c r="Q77" s="203"/>
      <c r="R77" s="21"/>
      <c r="S77" s="28"/>
      <c r="T77" s="202"/>
      <c r="U77" s="203"/>
      <c r="V77" s="21"/>
      <c r="W77" s="28"/>
      <c r="X77" s="202"/>
      <c r="Y77" s="203"/>
      <c r="Z77" s="21"/>
      <c r="AA77" s="28"/>
      <c r="AB77" s="202"/>
      <c r="AC77" s="203"/>
      <c r="AD77" s="21"/>
      <c r="AE77" s="28"/>
      <c r="AF77" s="202"/>
      <c r="AG77" s="203"/>
      <c r="AH77" s="21"/>
      <c r="AI77" s="28"/>
      <c r="AJ77" s="202"/>
      <c r="AK77" s="203"/>
      <c r="AL77" s="21"/>
      <c r="AM77" s="28"/>
    </row>
    <row r="78" spans="1:39" x14ac:dyDescent="0.25">
      <c r="A78" s="237"/>
      <c r="B78" s="25" t="s">
        <v>214</v>
      </c>
      <c r="C78" s="276"/>
      <c r="D78" s="202"/>
      <c r="E78" s="203"/>
      <c r="F78" s="21"/>
      <c r="G78" s="28"/>
      <c r="H78" s="202"/>
      <c r="I78" s="203"/>
      <c r="J78" s="21"/>
      <c r="K78" s="28"/>
      <c r="L78" s="202"/>
      <c r="M78" s="203"/>
      <c r="N78" s="21"/>
      <c r="O78" s="28"/>
      <c r="P78" s="202"/>
      <c r="Q78" s="203"/>
      <c r="R78" s="21"/>
      <c r="S78" s="28"/>
      <c r="T78" s="202"/>
      <c r="U78" s="203"/>
      <c r="V78" s="21"/>
      <c r="W78" s="28"/>
      <c r="X78" s="202"/>
      <c r="Y78" s="203"/>
      <c r="Z78" s="21"/>
      <c r="AA78" s="28"/>
      <c r="AB78" s="202"/>
      <c r="AC78" s="203"/>
      <c r="AD78" s="21"/>
      <c r="AE78" s="28"/>
      <c r="AF78" s="202"/>
      <c r="AG78" s="203"/>
      <c r="AH78" s="21"/>
      <c r="AI78" s="28"/>
      <c r="AJ78" s="202"/>
      <c r="AK78" s="203"/>
      <c r="AL78" s="21"/>
      <c r="AM78" s="28"/>
    </row>
    <row r="79" spans="1:39" x14ac:dyDescent="0.25">
      <c r="A79" s="237"/>
      <c r="B79" s="25" t="s">
        <v>215</v>
      </c>
      <c r="C79" s="276"/>
      <c r="D79" s="202"/>
      <c r="E79" s="203"/>
      <c r="F79" s="21"/>
      <c r="G79" s="28"/>
      <c r="H79" s="202"/>
      <c r="I79" s="203"/>
      <c r="J79" s="21"/>
      <c r="K79" s="28"/>
      <c r="L79" s="202"/>
      <c r="M79" s="203"/>
      <c r="N79" s="21"/>
      <c r="O79" s="28"/>
      <c r="P79" s="202"/>
      <c r="Q79" s="203"/>
      <c r="R79" s="21"/>
      <c r="S79" s="28"/>
      <c r="T79" s="202"/>
      <c r="U79" s="203"/>
      <c r="V79" s="21"/>
      <c r="W79" s="28"/>
      <c r="X79" s="202"/>
      <c r="Y79" s="203"/>
      <c r="Z79" s="21"/>
      <c r="AA79" s="28"/>
      <c r="AB79" s="202"/>
      <c r="AC79" s="203"/>
      <c r="AD79" s="21"/>
      <c r="AE79" s="28"/>
      <c r="AF79" s="202"/>
      <c r="AG79" s="203"/>
      <c r="AH79" s="21"/>
      <c r="AI79" s="28"/>
      <c r="AJ79" s="202"/>
      <c r="AK79" s="203"/>
      <c r="AL79" s="21"/>
      <c r="AM79" s="28"/>
    </row>
    <row r="80" spans="1:39" x14ac:dyDescent="0.25">
      <c r="A80" s="237"/>
      <c r="B80" s="25" t="s">
        <v>216</v>
      </c>
      <c r="C80" s="276"/>
      <c r="D80" s="202"/>
      <c r="E80" s="203"/>
      <c r="F80" s="21"/>
      <c r="G80" s="28"/>
      <c r="H80" s="202"/>
      <c r="I80" s="203"/>
      <c r="J80" s="21"/>
      <c r="K80" s="28"/>
      <c r="L80" s="202"/>
      <c r="M80" s="203"/>
      <c r="N80" s="21"/>
      <c r="O80" s="28"/>
      <c r="P80" s="202"/>
      <c r="Q80" s="203"/>
      <c r="R80" s="21"/>
      <c r="S80" s="28"/>
      <c r="T80" s="202"/>
      <c r="U80" s="203"/>
      <c r="V80" s="21"/>
      <c r="W80" s="28"/>
      <c r="X80" s="202"/>
      <c r="Y80" s="203"/>
      <c r="Z80" s="21"/>
      <c r="AA80" s="28"/>
      <c r="AB80" s="202"/>
      <c r="AC80" s="203"/>
      <c r="AD80" s="21"/>
      <c r="AE80" s="28"/>
      <c r="AF80" s="202"/>
      <c r="AG80" s="203"/>
      <c r="AH80" s="21"/>
      <c r="AI80" s="28"/>
      <c r="AJ80" s="202"/>
      <c r="AK80" s="203"/>
      <c r="AL80" s="21"/>
      <c r="AM80" s="28"/>
    </row>
    <row r="81" spans="1:39" x14ac:dyDescent="0.25">
      <c r="A81" s="237"/>
      <c r="B81" s="26" t="s">
        <v>217</v>
      </c>
      <c r="C81" s="276"/>
      <c r="D81" s="213"/>
      <c r="E81" s="214"/>
      <c r="F81" s="22"/>
      <c r="G81" s="39"/>
      <c r="H81" s="213"/>
      <c r="I81" s="214"/>
      <c r="J81" s="22"/>
      <c r="K81" s="39"/>
      <c r="L81" s="213"/>
      <c r="M81" s="214"/>
      <c r="N81" s="22"/>
      <c r="O81" s="39"/>
      <c r="P81" s="213"/>
      <c r="Q81" s="214"/>
      <c r="R81" s="22"/>
      <c r="S81" s="39"/>
      <c r="T81" s="213"/>
      <c r="U81" s="214"/>
      <c r="V81" s="22"/>
      <c r="W81" s="39"/>
      <c r="X81" s="213"/>
      <c r="Y81" s="214"/>
      <c r="Z81" s="22"/>
      <c r="AA81" s="39"/>
      <c r="AB81" s="213"/>
      <c r="AC81" s="214"/>
      <c r="AD81" s="22"/>
      <c r="AE81" s="39"/>
      <c r="AF81" s="213"/>
      <c r="AG81" s="214"/>
      <c r="AH81" s="22"/>
      <c r="AI81" s="39"/>
      <c r="AJ81" s="213"/>
      <c r="AK81" s="214"/>
      <c r="AL81" s="22"/>
      <c r="AM81" s="39"/>
    </row>
    <row r="82" spans="1:39" ht="47.25" x14ac:dyDescent="0.25">
      <c r="A82" s="195" t="s">
        <v>153</v>
      </c>
      <c r="B82" s="23" t="s">
        <v>107</v>
      </c>
      <c r="C82" s="238" t="s">
        <v>318</v>
      </c>
      <c r="D82" s="215" t="str">
        <f>исх.данные!D22</f>
        <v>показатель не применим</v>
      </c>
      <c r="E82" s="216"/>
      <c r="F82" s="20" t="s">
        <v>24</v>
      </c>
      <c r="G82" s="47">
        <v>0</v>
      </c>
      <c r="H82" s="215" t="str">
        <f>исх.данные!F22</f>
        <v>показатель не применим</v>
      </c>
      <c r="I82" s="216"/>
      <c r="J82" s="20" t="s">
        <v>24</v>
      </c>
      <c r="K82" s="52">
        <v>0</v>
      </c>
      <c r="L82" s="297">
        <f>исх.данные!H22</f>
        <v>43083</v>
      </c>
      <c r="M82" s="298"/>
      <c r="N82" s="20" t="s">
        <v>24</v>
      </c>
      <c r="O82" s="47">
        <v>5</v>
      </c>
      <c r="P82" s="215" t="str">
        <f>исх.данные!J22</f>
        <v>показатель не применим</v>
      </c>
      <c r="Q82" s="216"/>
      <c r="R82" s="20" t="s">
        <v>24</v>
      </c>
      <c r="S82" s="47">
        <v>0</v>
      </c>
      <c r="T82" s="215" t="str">
        <f>исх.данные!L22</f>
        <v>показатель не применим</v>
      </c>
      <c r="U82" s="216"/>
      <c r="V82" s="20" t="s">
        <v>24</v>
      </c>
      <c r="W82" s="47">
        <v>0</v>
      </c>
      <c r="X82" s="297">
        <f>исх.данные!N22</f>
        <v>43083</v>
      </c>
      <c r="Y82" s="298"/>
      <c r="Z82" s="20" t="s">
        <v>24</v>
      </c>
      <c r="AA82" s="47">
        <v>5</v>
      </c>
      <c r="AB82" s="297">
        <f>исх.данные!P22</f>
        <v>43083</v>
      </c>
      <c r="AC82" s="298"/>
      <c r="AD82" s="20" t="s">
        <v>24</v>
      </c>
      <c r="AE82" s="47">
        <v>5</v>
      </c>
      <c r="AF82" s="297">
        <v>43087</v>
      </c>
      <c r="AG82" s="298"/>
      <c r="AH82" s="20" t="s">
        <v>24</v>
      </c>
      <c r="AI82" s="47">
        <v>5</v>
      </c>
      <c r="AJ82" s="297">
        <f>исх.данные!T22</f>
        <v>43093</v>
      </c>
      <c r="AK82" s="298"/>
      <c r="AL82" s="20" t="s">
        <v>24</v>
      </c>
      <c r="AM82" s="47">
        <v>5</v>
      </c>
    </row>
    <row r="83" spans="1:39" ht="27" x14ac:dyDescent="0.25">
      <c r="A83" s="195"/>
      <c r="B83" s="35" t="s">
        <v>201</v>
      </c>
      <c r="C83" s="251"/>
      <c r="D83" s="202"/>
      <c r="E83" s="203"/>
      <c r="F83" s="21"/>
      <c r="G83" s="28"/>
      <c r="H83" s="202"/>
      <c r="I83" s="203"/>
      <c r="J83" s="21"/>
      <c r="K83" s="43"/>
      <c r="L83" s="299"/>
      <c r="M83" s="203"/>
      <c r="N83" s="21"/>
      <c r="O83" s="28"/>
      <c r="P83" s="202"/>
      <c r="Q83" s="203"/>
      <c r="R83" s="21"/>
      <c r="S83" s="28"/>
      <c r="T83" s="202"/>
      <c r="U83" s="203"/>
      <c r="V83" s="21"/>
      <c r="W83" s="28"/>
      <c r="X83" s="202"/>
      <c r="Y83" s="203"/>
      <c r="Z83" s="21"/>
      <c r="AA83" s="28"/>
      <c r="AB83" s="299"/>
      <c r="AC83" s="203"/>
      <c r="AD83" s="21"/>
      <c r="AE83" s="28"/>
      <c r="AF83" s="299"/>
      <c r="AG83" s="203"/>
      <c r="AH83" s="21"/>
      <c r="AI83" s="28"/>
      <c r="AJ83" s="299"/>
      <c r="AK83" s="203"/>
      <c r="AL83" s="21"/>
      <c r="AM83" s="28"/>
    </row>
    <row r="84" spans="1:39" x14ac:dyDescent="0.25">
      <c r="A84" s="195"/>
      <c r="B84" s="35" t="s">
        <v>202</v>
      </c>
      <c r="C84" s="251"/>
      <c r="D84" s="202"/>
      <c r="E84" s="203"/>
      <c r="F84" s="21"/>
      <c r="G84" s="28"/>
      <c r="H84" s="202"/>
      <c r="I84" s="203"/>
      <c r="J84" s="21"/>
      <c r="K84" s="43"/>
      <c r="L84" s="202"/>
      <c r="M84" s="203"/>
      <c r="N84" s="21"/>
      <c r="O84" s="28"/>
      <c r="P84" s="202"/>
      <c r="Q84" s="203"/>
      <c r="R84" s="21"/>
      <c r="S84" s="28"/>
      <c r="T84" s="202"/>
      <c r="U84" s="203"/>
      <c r="V84" s="21"/>
      <c r="W84" s="28"/>
      <c r="X84" s="202"/>
      <c r="Y84" s="203"/>
      <c r="Z84" s="21"/>
      <c r="AA84" s="28"/>
      <c r="AB84" s="202"/>
      <c r="AC84" s="203"/>
      <c r="AD84" s="21"/>
      <c r="AE84" s="28"/>
      <c r="AF84" s="202"/>
      <c r="AG84" s="203"/>
      <c r="AH84" s="21"/>
      <c r="AI84" s="28"/>
      <c r="AJ84" s="202"/>
      <c r="AK84" s="203"/>
      <c r="AL84" s="21"/>
      <c r="AM84" s="28"/>
    </row>
    <row r="85" spans="1:39" x14ac:dyDescent="0.25">
      <c r="A85" s="195"/>
      <c r="B85" s="35" t="s">
        <v>203</v>
      </c>
      <c r="C85" s="251"/>
      <c r="D85" s="202"/>
      <c r="E85" s="203"/>
      <c r="F85" s="21"/>
      <c r="G85" s="28"/>
      <c r="H85" s="202"/>
      <c r="I85" s="203"/>
      <c r="J85" s="21"/>
      <c r="K85" s="43"/>
      <c r="L85" s="202"/>
      <c r="M85" s="203"/>
      <c r="N85" s="21"/>
      <c r="O85" s="28"/>
      <c r="P85" s="202"/>
      <c r="Q85" s="203"/>
      <c r="R85" s="21"/>
      <c r="S85" s="28"/>
      <c r="T85" s="202"/>
      <c r="U85" s="203"/>
      <c r="V85" s="21"/>
      <c r="W85" s="28"/>
      <c r="X85" s="202"/>
      <c r="Y85" s="203"/>
      <c r="Z85" s="21"/>
      <c r="AA85" s="28"/>
      <c r="AB85" s="202"/>
      <c r="AC85" s="203"/>
      <c r="AD85" s="21"/>
      <c r="AE85" s="28"/>
      <c r="AF85" s="202"/>
      <c r="AG85" s="203"/>
      <c r="AH85" s="21"/>
      <c r="AI85" s="28"/>
      <c r="AJ85" s="202"/>
      <c r="AK85" s="203"/>
      <c r="AL85" s="21"/>
      <c r="AM85" s="28"/>
    </row>
    <row r="86" spans="1:39" x14ac:dyDescent="0.25">
      <c r="A86" s="195"/>
      <c r="B86" s="35" t="s">
        <v>204</v>
      </c>
      <c r="C86" s="251"/>
      <c r="D86" s="202"/>
      <c r="E86" s="203"/>
      <c r="F86" s="21"/>
      <c r="G86" s="28"/>
      <c r="H86" s="202"/>
      <c r="I86" s="203"/>
      <c r="J86" s="21"/>
      <c r="K86" s="43"/>
      <c r="L86" s="202"/>
      <c r="M86" s="203"/>
      <c r="N86" s="21"/>
      <c r="O86" s="28"/>
      <c r="P86" s="202"/>
      <c r="Q86" s="203"/>
      <c r="R86" s="21"/>
      <c r="S86" s="28"/>
      <c r="T86" s="202"/>
      <c r="U86" s="203"/>
      <c r="V86" s="21"/>
      <c r="W86" s="28"/>
      <c r="X86" s="202"/>
      <c r="Y86" s="203"/>
      <c r="Z86" s="21"/>
      <c r="AA86" s="28"/>
      <c r="AB86" s="202"/>
      <c r="AC86" s="203"/>
      <c r="AD86" s="21"/>
      <c r="AE86" s="28"/>
      <c r="AF86" s="202"/>
      <c r="AG86" s="203"/>
      <c r="AH86" s="21"/>
      <c r="AI86" s="28"/>
      <c r="AJ86" s="202"/>
      <c r="AK86" s="203"/>
      <c r="AL86" s="21"/>
      <c r="AM86" s="28"/>
    </row>
    <row r="87" spans="1:39" x14ac:dyDescent="0.25">
      <c r="A87" s="195"/>
      <c r="B87" s="35" t="s">
        <v>205</v>
      </c>
      <c r="C87" s="251"/>
      <c r="D87" s="202"/>
      <c r="E87" s="203"/>
      <c r="F87" s="21"/>
      <c r="G87" s="28"/>
      <c r="H87" s="202"/>
      <c r="I87" s="203"/>
      <c r="J87" s="21"/>
      <c r="K87" s="43"/>
      <c r="L87" s="202"/>
      <c r="M87" s="203"/>
      <c r="N87" s="21"/>
      <c r="O87" s="28"/>
      <c r="P87" s="202"/>
      <c r="Q87" s="203"/>
      <c r="R87" s="21"/>
      <c r="S87" s="28"/>
      <c r="T87" s="202"/>
      <c r="U87" s="203"/>
      <c r="V87" s="21"/>
      <c r="W87" s="28"/>
      <c r="X87" s="202"/>
      <c r="Y87" s="203"/>
      <c r="Z87" s="21"/>
      <c r="AA87" s="28"/>
      <c r="AB87" s="202"/>
      <c r="AC87" s="203"/>
      <c r="AD87" s="21"/>
      <c r="AE87" s="28"/>
      <c r="AF87" s="202"/>
      <c r="AG87" s="203"/>
      <c r="AH87" s="21"/>
      <c r="AI87" s="28"/>
      <c r="AJ87" s="202"/>
      <c r="AK87" s="203"/>
      <c r="AL87" s="21"/>
      <c r="AM87" s="28"/>
    </row>
    <row r="88" spans="1:39" x14ac:dyDescent="0.25">
      <c r="A88" s="195"/>
      <c r="B88" s="36" t="s">
        <v>259</v>
      </c>
      <c r="C88" s="252"/>
      <c r="D88" s="213"/>
      <c r="E88" s="214"/>
      <c r="F88" s="22"/>
      <c r="G88" s="39"/>
      <c r="H88" s="213"/>
      <c r="I88" s="214"/>
      <c r="J88" s="22"/>
      <c r="K88" s="43"/>
      <c r="L88" s="213"/>
      <c r="M88" s="214"/>
      <c r="N88" s="22"/>
      <c r="O88" s="39"/>
      <c r="P88" s="213"/>
      <c r="Q88" s="214"/>
      <c r="R88" s="22"/>
      <c r="S88" s="39"/>
      <c r="T88" s="213"/>
      <c r="U88" s="214"/>
      <c r="V88" s="22"/>
      <c r="W88" s="39"/>
      <c r="X88" s="213"/>
      <c r="Y88" s="214"/>
      <c r="Z88" s="22"/>
      <c r="AA88" s="39"/>
      <c r="AB88" s="213"/>
      <c r="AC88" s="214"/>
      <c r="AD88" s="22"/>
      <c r="AE88" s="39"/>
      <c r="AF88" s="213"/>
      <c r="AG88" s="214"/>
      <c r="AH88" s="22"/>
      <c r="AI88" s="39"/>
      <c r="AJ88" s="213"/>
      <c r="AK88" s="214"/>
      <c r="AL88" s="22"/>
      <c r="AM88" s="39"/>
    </row>
    <row r="89" spans="1:39" ht="49.5" customHeight="1" x14ac:dyDescent="0.25">
      <c r="A89" s="195" t="s">
        <v>154</v>
      </c>
      <c r="B89" s="23" t="s">
        <v>108</v>
      </c>
      <c r="C89" s="238" t="s">
        <v>319</v>
      </c>
      <c r="D89" s="204" t="s">
        <v>155</v>
      </c>
      <c r="E89" s="205"/>
      <c r="F89" s="285" t="s">
        <v>98</v>
      </c>
      <c r="G89" s="31"/>
      <c r="H89" s="204" t="s">
        <v>155</v>
      </c>
      <c r="I89" s="205"/>
      <c r="J89" s="285" t="s">
        <v>98</v>
      </c>
      <c r="K89" s="31"/>
      <c r="L89" s="204" t="s">
        <v>155</v>
      </c>
      <c r="M89" s="205"/>
      <c r="N89" s="285" t="s">
        <v>98</v>
      </c>
      <c r="O89" s="31"/>
      <c r="P89" s="204" t="s">
        <v>155</v>
      </c>
      <c r="Q89" s="205"/>
      <c r="R89" s="285" t="s">
        <v>98</v>
      </c>
      <c r="S89" s="31"/>
      <c r="T89" s="204" t="s">
        <v>155</v>
      </c>
      <c r="U89" s="205"/>
      <c r="V89" s="285" t="s">
        <v>98</v>
      </c>
      <c r="W89" s="31"/>
      <c r="X89" s="204" t="s">
        <v>155</v>
      </c>
      <c r="Y89" s="205"/>
      <c r="Z89" s="285" t="s">
        <v>98</v>
      </c>
      <c r="AA89" s="31"/>
      <c r="AB89" s="204" t="s">
        <v>155</v>
      </c>
      <c r="AC89" s="205"/>
      <c r="AD89" s="285" t="s">
        <v>98</v>
      </c>
      <c r="AE89" s="31"/>
      <c r="AF89" s="204" t="s">
        <v>155</v>
      </c>
      <c r="AG89" s="205"/>
      <c r="AH89" s="285" t="s">
        <v>98</v>
      </c>
      <c r="AI89" s="31"/>
      <c r="AJ89" s="204" t="s">
        <v>155</v>
      </c>
      <c r="AK89" s="205"/>
      <c r="AL89" s="285" t="s">
        <v>98</v>
      </c>
      <c r="AM89" s="31"/>
    </row>
    <row r="90" spans="1:39" x14ac:dyDescent="0.25">
      <c r="A90" s="195"/>
      <c r="B90" s="24"/>
      <c r="C90" s="251"/>
      <c r="D90" s="208">
        <f>100*(исх.данные!D24-исх.данные!D25)/исх.данные!D24</f>
        <v>0.1182388424617655</v>
      </c>
      <c r="E90" s="209"/>
      <c r="F90" s="286"/>
      <c r="G90" s="49">
        <v>4</v>
      </c>
      <c r="H90" s="208">
        <f>100*(исх.данные!F24-исх.данные!F25)/исх.данные!F24</f>
        <v>5.1329432296548828E-3</v>
      </c>
      <c r="I90" s="209"/>
      <c r="J90" s="286"/>
      <c r="K90" s="49">
        <v>5</v>
      </c>
      <c r="L90" s="208">
        <f>100*(исх.данные!H24-исх.данные!H25)/исх.данные!H24</f>
        <v>3.1676523750781813</v>
      </c>
      <c r="M90" s="209"/>
      <c r="N90" s="286"/>
      <c r="O90" s="49">
        <v>3</v>
      </c>
      <c r="P90" s="208">
        <f>100*(исх.данные!J24-исх.данные!J25)/исх.данные!J24</f>
        <v>1.2858480988518513</v>
      </c>
      <c r="Q90" s="209"/>
      <c r="R90" s="286"/>
      <c r="S90" s="49">
        <v>4</v>
      </c>
      <c r="T90" s="208">
        <f>100*(исх.данные!L24-исх.данные!L25)/исх.данные!L24</f>
        <v>5.1558844538044636E-2</v>
      </c>
      <c r="U90" s="209"/>
      <c r="V90" s="286"/>
      <c r="W90" s="49">
        <v>4</v>
      </c>
      <c r="X90" s="208">
        <f>100*(исх.данные!N24-исх.данные!N25)/исх.данные!N24</f>
        <v>3.8661990159512309</v>
      </c>
      <c r="Y90" s="209"/>
      <c r="Z90" s="286"/>
      <c r="AA90" s="49">
        <v>3</v>
      </c>
      <c r="AB90" s="208">
        <f>100*(исх.данные!P24-исх.данные!P25)/исх.данные!P24</f>
        <v>1.2120665688654493</v>
      </c>
      <c r="AC90" s="209"/>
      <c r="AD90" s="286"/>
      <c r="AE90" s="49">
        <v>4</v>
      </c>
      <c r="AF90" s="208">
        <f>100*(исх.данные!R24-исх.данные!R25)/исх.данные!R24</f>
        <v>1.4090700520036616</v>
      </c>
      <c r="AG90" s="209"/>
      <c r="AH90" s="286"/>
      <c r="AI90" s="49">
        <v>4</v>
      </c>
      <c r="AJ90" s="208">
        <f>100*(исх.данные!T24-исх.данные!T25)/исх.данные!T24</f>
        <v>1.4538955585940672</v>
      </c>
      <c r="AK90" s="209"/>
      <c r="AL90" s="286"/>
      <c r="AM90" s="49">
        <v>4</v>
      </c>
    </row>
    <row r="91" spans="1:39" ht="78.75" hidden="1" customHeight="1" x14ac:dyDescent="0.25">
      <c r="A91" s="195"/>
      <c r="B91" s="24"/>
      <c r="C91" s="251"/>
      <c r="D91" s="261" t="s">
        <v>109</v>
      </c>
      <c r="E91" s="262"/>
      <c r="F91" s="21"/>
      <c r="G91" s="28"/>
      <c r="H91" s="261" t="s">
        <v>109</v>
      </c>
      <c r="I91" s="262"/>
      <c r="J91" s="21"/>
      <c r="K91" s="28"/>
      <c r="L91" s="261" t="s">
        <v>109</v>
      </c>
      <c r="M91" s="262"/>
      <c r="N91" s="21"/>
      <c r="O91" s="28"/>
      <c r="P91" s="261" t="s">
        <v>109</v>
      </c>
      <c r="Q91" s="262"/>
      <c r="R91" s="21"/>
      <c r="S91" s="28"/>
      <c r="T91" s="261" t="s">
        <v>109</v>
      </c>
      <c r="U91" s="262"/>
      <c r="V91" s="21"/>
      <c r="W91" s="28"/>
      <c r="X91" s="261" t="s">
        <v>109</v>
      </c>
      <c r="Y91" s="262"/>
      <c r="Z91" s="21"/>
      <c r="AA91" s="28"/>
      <c r="AB91" s="261" t="s">
        <v>109</v>
      </c>
      <c r="AC91" s="262"/>
      <c r="AD91" s="21"/>
      <c r="AE91" s="28"/>
      <c r="AF91" s="261" t="s">
        <v>109</v>
      </c>
      <c r="AG91" s="262"/>
      <c r="AH91" s="21"/>
      <c r="AI91" s="28"/>
      <c r="AJ91" s="261" t="s">
        <v>109</v>
      </c>
      <c r="AK91" s="262"/>
      <c r="AL91" s="21"/>
      <c r="AM91" s="28"/>
    </row>
    <row r="92" spans="1:39" ht="32.25" hidden="1" customHeight="1" x14ac:dyDescent="0.25">
      <c r="A92" s="195"/>
      <c r="B92" s="24"/>
      <c r="C92" s="251"/>
      <c r="D92" s="261" t="s">
        <v>110</v>
      </c>
      <c r="E92" s="262"/>
      <c r="F92" s="21"/>
      <c r="G92" s="28"/>
      <c r="H92" s="261" t="s">
        <v>110</v>
      </c>
      <c r="I92" s="262"/>
      <c r="J92" s="21"/>
      <c r="K92" s="28"/>
      <c r="L92" s="261" t="s">
        <v>110</v>
      </c>
      <c r="M92" s="262"/>
      <c r="N92" s="21"/>
      <c r="O92" s="28"/>
      <c r="P92" s="261" t="s">
        <v>110</v>
      </c>
      <c r="Q92" s="262"/>
      <c r="R92" s="21"/>
      <c r="S92" s="28"/>
      <c r="T92" s="261" t="s">
        <v>110</v>
      </c>
      <c r="U92" s="262"/>
      <c r="V92" s="21"/>
      <c r="W92" s="28"/>
      <c r="X92" s="261" t="s">
        <v>110</v>
      </c>
      <c r="Y92" s="262"/>
      <c r="Z92" s="21"/>
      <c r="AA92" s="28"/>
      <c r="AB92" s="261" t="s">
        <v>110</v>
      </c>
      <c r="AC92" s="262"/>
      <c r="AD92" s="21"/>
      <c r="AE92" s="28"/>
      <c r="AF92" s="261" t="s">
        <v>110</v>
      </c>
      <c r="AG92" s="262"/>
      <c r="AH92" s="21"/>
      <c r="AI92" s="28"/>
      <c r="AJ92" s="261" t="s">
        <v>110</v>
      </c>
      <c r="AK92" s="262"/>
      <c r="AL92" s="21"/>
      <c r="AM92" s="28"/>
    </row>
    <row r="93" spans="1:39" x14ac:dyDescent="0.25">
      <c r="A93" s="195"/>
      <c r="B93" s="25" t="s">
        <v>206</v>
      </c>
      <c r="C93" s="251"/>
      <c r="D93" s="202"/>
      <c r="E93" s="203"/>
      <c r="F93" s="21"/>
      <c r="G93" s="28"/>
      <c r="H93" s="202"/>
      <c r="I93" s="203"/>
      <c r="J93" s="21"/>
      <c r="K93" s="28"/>
      <c r="L93" s="202"/>
      <c r="M93" s="203"/>
      <c r="N93" s="21"/>
      <c r="O93" s="28"/>
      <c r="P93" s="202"/>
      <c r="Q93" s="203"/>
      <c r="R93" s="21"/>
      <c r="S93" s="28"/>
      <c r="T93" s="202"/>
      <c r="U93" s="203"/>
      <c r="V93" s="21"/>
      <c r="W93" s="28"/>
      <c r="X93" s="202"/>
      <c r="Y93" s="203"/>
      <c r="Z93" s="21"/>
      <c r="AA93" s="28"/>
      <c r="AB93" s="202"/>
      <c r="AC93" s="203"/>
      <c r="AD93" s="21"/>
      <c r="AE93" s="28"/>
      <c r="AF93" s="202"/>
      <c r="AG93" s="203"/>
      <c r="AH93" s="21"/>
      <c r="AI93" s="28"/>
      <c r="AJ93" s="202"/>
      <c r="AK93" s="203"/>
      <c r="AL93" s="21"/>
      <c r="AM93" s="28"/>
    </row>
    <row r="94" spans="1:39" x14ac:dyDescent="0.25">
      <c r="A94" s="195"/>
      <c r="B94" s="25" t="s">
        <v>207</v>
      </c>
      <c r="C94" s="251"/>
      <c r="D94" s="202"/>
      <c r="E94" s="203"/>
      <c r="F94" s="21"/>
      <c r="G94" s="28"/>
      <c r="H94" s="202"/>
      <c r="I94" s="203"/>
      <c r="J94" s="21"/>
      <c r="K94" s="28"/>
      <c r="L94" s="202"/>
      <c r="M94" s="203"/>
      <c r="N94" s="21"/>
      <c r="O94" s="28"/>
      <c r="P94" s="202"/>
      <c r="Q94" s="203"/>
      <c r="R94" s="21"/>
      <c r="S94" s="28"/>
      <c r="T94" s="202"/>
      <c r="U94" s="203"/>
      <c r="V94" s="21"/>
      <c r="W94" s="28"/>
      <c r="X94" s="202"/>
      <c r="Y94" s="203"/>
      <c r="Z94" s="21"/>
      <c r="AA94" s="28"/>
      <c r="AB94" s="202"/>
      <c r="AC94" s="203"/>
      <c r="AD94" s="21"/>
      <c r="AE94" s="28"/>
      <c r="AF94" s="202"/>
      <c r="AG94" s="203"/>
      <c r="AH94" s="21"/>
      <c r="AI94" s="28"/>
      <c r="AJ94" s="202"/>
      <c r="AK94" s="203"/>
      <c r="AL94" s="21"/>
      <c r="AM94" s="28"/>
    </row>
    <row r="95" spans="1:39" x14ac:dyDescent="0.25">
      <c r="A95" s="195"/>
      <c r="B95" s="25" t="s">
        <v>208</v>
      </c>
      <c r="C95" s="251"/>
      <c r="D95" s="202"/>
      <c r="E95" s="203"/>
      <c r="F95" s="21"/>
      <c r="G95" s="28"/>
      <c r="H95" s="202"/>
      <c r="I95" s="203"/>
      <c r="J95" s="21"/>
      <c r="K95" s="28"/>
      <c r="L95" s="202"/>
      <c r="M95" s="203"/>
      <c r="N95" s="21"/>
      <c r="O95" s="28"/>
      <c r="P95" s="202"/>
      <c r="Q95" s="203"/>
      <c r="R95" s="21"/>
      <c r="S95" s="28"/>
      <c r="T95" s="202"/>
      <c r="U95" s="203"/>
      <c r="V95" s="21"/>
      <c r="W95" s="28"/>
      <c r="X95" s="202"/>
      <c r="Y95" s="203"/>
      <c r="Z95" s="21"/>
      <c r="AA95" s="28"/>
      <c r="AB95" s="202"/>
      <c r="AC95" s="203"/>
      <c r="AD95" s="21"/>
      <c r="AE95" s="28"/>
      <c r="AF95" s="202"/>
      <c r="AG95" s="203"/>
      <c r="AH95" s="21"/>
      <c r="AI95" s="28"/>
      <c r="AJ95" s="202"/>
      <c r="AK95" s="203"/>
      <c r="AL95" s="21"/>
      <c r="AM95" s="28"/>
    </row>
    <row r="96" spans="1:39" x14ac:dyDescent="0.25">
      <c r="A96" s="195"/>
      <c r="B96" s="25" t="s">
        <v>209</v>
      </c>
      <c r="C96" s="251"/>
      <c r="D96" s="202"/>
      <c r="E96" s="203"/>
      <c r="F96" s="21"/>
      <c r="G96" s="28"/>
      <c r="H96" s="202"/>
      <c r="I96" s="203"/>
      <c r="J96" s="21"/>
      <c r="K96" s="28"/>
      <c r="L96" s="202"/>
      <c r="M96" s="203"/>
      <c r="N96" s="21"/>
      <c r="O96" s="28"/>
      <c r="P96" s="202"/>
      <c r="Q96" s="203"/>
      <c r="R96" s="21"/>
      <c r="S96" s="28"/>
      <c r="T96" s="202"/>
      <c r="U96" s="203"/>
      <c r="V96" s="21"/>
      <c r="W96" s="28"/>
      <c r="X96" s="202"/>
      <c r="Y96" s="203"/>
      <c r="Z96" s="21"/>
      <c r="AA96" s="28"/>
      <c r="AB96" s="202"/>
      <c r="AC96" s="203"/>
      <c r="AD96" s="21"/>
      <c r="AE96" s="28"/>
      <c r="AF96" s="202"/>
      <c r="AG96" s="203"/>
      <c r="AH96" s="21"/>
      <c r="AI96" s="28"/>
      <c r="AJ96" s="202"/>
      <c r="AK96" s="203"/>
      <c r="AL96" s="21"/>
      <c r="AM96" s="28"/>
    </row>
    <row r="97" spans="1:39" x14ac:dyDescent="0.25">
      <c r="A97" s="195"/>
      <c r="B97" s="25" t="s">
        <v>210</v>
      </c>
      <c r="C97" s="251"/>
      <c r="D97" s="202"/>
      <c r="E97" s="203"/>
      <c r="F97" s="21"/>
      <c r="G97" s="28"/>
      <c r="H97" s="202"/>
      <c r="I97" s="203"/>
      <c r="J97" s="21"/>
      <c r="K97" s="28"/>
      <c r="L97" s="202"/>
      <c r="M97" s="203"/>
      <c r="N97" s="21"/>
      <c r="O97" s="28"/>
      <c r="P97" s="202"/>
      <c r="Q97" s="203"/>
      <c r="R97" s="21"/>
      <c r="S97" s="28"/>
      <c r="T97" s="202"/>
      <c r="U97" s="203"/>
      <c r="V97" s="21"/>
      <c r="W97" s="28"/>
      <c r="X97" s="202"/>
      <c r="Y97" s="203"/>
      <c r="Z97" s="21"/>
      <c r="AA97" s="28"/>
      <c r="AB97" s="202"/>
      <c r="AC97" s="203"/>
      <c r="AD97" s="21"/>
      <c r="AE97" s="28"/>
      <c r="AF97" s="202"/>
      <c r="AG97" s="203"/>
      <c r="AH97" s="21"/>
      <c r="AI97" s="28"/>
      <c r="AJ97" s="202"/>
      <c r="AK97" s="203"/>
      <c r="AL97" s="21"/>
      <c r="AM97" s="28"/>
    </row>
    <row r="98" spans="1:39" x14ac:dyDescent="0.25">
      <c r="A98" s="195"/>
      <c r="B98" s="26" t="s">
        <v>211</v>
      </c>
      <c r="C98" s="252"/>
      <c r="D98" s="213"/>
      <c r="E98" s="214"/>
      <c r="F98" s="22"/>
      <c r="G98" s="39"/>
      <c r="H98" s="213"/>
      <c r="I98" s="214"/>
      <c r="J98" s="22"/>
      <c r="K98" s="39"/>
      <c r="L98" s="213"/>
      <c r="M98" s="214"/>
      <c r="N98" s="22"/>
      <c r="O98" s="39"/>
      <c r="P98" s="213"/>
      <c r="Q98" s="214"/>
      <c r="R98" s="22"/>
      <c r="S98" s="39"/>
      <c r="T98" s="213"/>
      <c r="U98" s="214"/>
      <c r="V98" s="22"/>
      <c r="W98" s="39"/>
      <c r="X98" s="213"/>
      <c r="Y98" s="214"/>
      <c r="Z98" s="22"/>
      <c r="AA98" s="39"/>
      <c r="AB98" s="213"/>
      <c r="AC98" s="214"/>
      <c r="AD98" s="22"/>
      <c r="AE98" s="39"/>
      <c r="AF98" s="213"/>
      <c r="AG98" s="214"/>
      <c r="AH98" s="22"/>
      <c r="AI98" s="39"/>
      <c r="AJ98" s="213"/>
      <c r="AK98" s="214"/>
      <c r="AL98" s="22"/>
      <c r="AM98" s="39"/>
    </row>
    <row r="99" spans="1:39" ht="21.75" customHeight="1" x14ac:dyDescent="0.25">
      <c r="A99" s="195" t="s">
        <v>156</v>
      </c>
      <c r="B99" s="27" t="s">
        <v>111</v>
      </c>
      <c r="C99" s="238" t="s">
        <v>320</v>
      </c>
      <c r="D99" s="204"/>
      <c r="E99" s="205"/>
      <c r="F99" s="20"/>
      <c r="G99" s="31"/>
      <c r="H99" s="204"/>
      <c r="I99" s="205"/>
      <c r="J99" s="20"/>
      <c r="K99" s="31"/>
      <c r="L99" s="204"/>
      <c r="M99" s="205"/>
      <c r="N99" s="20"/>
      <c r="O99" s="31"/>
      <c r="P99" s="204"/>
      <c r="Q99" s="205"/>
      <c r="R99" s="20"/>
      <c r="S99" s="31"/>
      <c r="T99" s="204"/>
      <c r="U99" s="205"/>
      <c r="V99" s="20"/>
      <c r="W99" s="31"/>
      <c r="X99" s="204"/>
      <c r="Y99" s="205"/>
      <c r="Z99" s="20"/>
      <c r="AA99" s="31"/>
      <c r="AB99" s="204"/>
      <c r="AC99" s="205"/>
      <c r="AD99" s="20"/>
      <c r="AE99" s="31"/>
      <c r="AF99" s="204"/>
      <c r="AG99" s="205"/>
      <c r="AH99" s="20"/>
      <c r="AI99" s="31"/>
      <c r="AJ99" s="204"/>
      <c r="AK99" s="205"/>
      <c r="AL99" s="20"/>
      <c r="AM99" s="31"/>
    </row>
    <row r="100" spans="1:39" ht="47.25" customHeight="1" x14ac:dyDescent="0.25">
      <c r="A100" s="195"/>
      <c r="B100" s="29" t="s">
        <v>112</v>
      </c>
      <c r="C100" s="239"/>
      <c r="D100" s="206"/>
      <c r="E100" s="207"/>
      <c r="F100" s="21"/>
      <c r="G100" s="49">
        <v>0</v>
      </c>
      <c r="H100" s="206"/>
      <c r="I100" s="207"/>
      <c r="J100" s="21"/>
      <c r="K100" s="49">
        <v>0</v>
      </c>
      <c r="L100" s="206"/>
      <c r="M100" s="207"/>
      <c r="N100" s="21"/>
      <c r="O100" s="49">
        <v>5</v>
      </c>
      <c r="P100" s="206"/>
      <c r="Q100" s="207"/>
      <c r="R100" s="21"/>
      <c r="S100" s="49">
        <v>0</v>
      </c>
      <c r="T100" s="206"/>
      <c r="U100" s="207"/>
      <c r="V100" s="21"/>
      <c r="W100" s="49">
        <v>0</v>
      </c>
      <c r="X100" s="206"/>
      <c r="Y100" s="207"/>
      <c r="Z100" s="21"/>
      <c r="AA100" s="49">
        <v>5</v>
      </c>
      <c r="AB100" s="206"/>
      <c r="AC100" s="207"/>
      <c r="AD100" s="21"/>
      <c r="AE100" s="49">
        <v>0</v>
      </c>
      <c r="AF100" s="206"/>
      <c r="AG100" s="207"/>
      <c r="AH100" s="21"/>
      <c r="AI100" s="49">
        <v>0</v>
      </c>
      <c r="AJ100" s="206"/>
      <c r="AK100" s="207"/>
      <c r="AL100" s="21"/>
      <c r="AM100" s="49">
        <v>5</v>
      </c>
    </row>
    <row r="101" spans="1:39" ht="38.25" customHeight="1" x14ac:dyDescent="0.25">
      <c r="A101" s="195"/>
      <c r="B101" s="35" t="s">
        <v>252</v>
      </c>
      <c r="C101" s="239"/>
      <c r="D101" s="206" t="str">
        <f>исх.данные!D27</f>
        <v>показатель не применим</v>
      </c>
      <c r="E101" s="207"/>
      <c r="F101" s="21"/>
      <c r="G101" s="28"/>
      <c r="H101" s="206" t="str">
        <f>исх.данные!F27</f>
        <v>показатель не применим</v>
      </c>
      <c r="I101" s="207"/>
      <c r="J101" s="21"/>
      <c r="K101" s="28"/>
      <c r="L101" s="206" t="str">
        <f>исх.данные!H27</f>
        <v>содержит</v>
      </c>
      <c r="M101" s="207"/>
      <c r="N101" s="21"/>
      <c r="O101" s="28"/>
      <c r="P101" s="206" t="str">
        <f>исх.данные!J27</f>
        <v>показатель не применим</v>
      </c>
      <c r="Q101" s="207"/>
      <c r="R101" s="21"/>
      <c r="S101" s="28"/>
      <c r="T101" s="206" t="str">
        <f>исх.данные!L27</f>
        <v>показатель не применим</v>
      </c>
      <c r="U101" s="207"/>
      <c r="V101" s="21"/>
      <c r="W101" s="28"/>
      <c r="X101" s="206" t="str">
        <f>исх.данные!N27</f>
        <v>содержит</v>
      </c>
      <c r="Y101" s="207"/>
      <c r="Z101" s="21"/>
      <c r="AA101" s="28"/>
      <c r="AB101" s="206" t="str">
        <f>исх.данные!P27</f>
        <v>показатель не применим</v>
      </c>
      <c r="AC101" s="207"/>
      <c r="AD101" s="21"/>
      <c r="AE101" s="28"/>
      <c r="AF101" s="206" t="str">
        <f>исх.данные!R27</f>
        <v>показатель не применим</v>
      </c>
      <c r="AG101" s="207"/>
      <c r="AH101" s="21"/>
      <c r="AI101" s="28"/>
      <c r="AJ101" s="206" t="str">
        <f>исх.данные!T27</f>
        <v>содержит</v>
      </c>
      <c r="AK101" s="207"/>
      <c r="AL101" s="21"/>
      <c r="AM101" s="28"/>
    </row>
    <row r="102" spans="1:39" ht="41.25" customHeight="1" x14ac:dyDescent="0.25">
      <c r="A102" s="195"/>
      <c r="B102" s="35" t="s">
        <v>157</v>
      </c>
      <c r="C102" s="239"/>
      <c r="D102" s="202" t="str">
        <f>исх.данные!D28</f>
        <v>показатель не применим</v>
      </c>
      <c r="E102" s="203"/>
      <c r="F102" s="21"/>
      <c r="G102" s="28"/>
      <c r="H102" s="202" t="str">
        <f>исх.данные!F28</f>
        <v>показатель не применим</v>
      </c>
      <c r="I102" s="203"/>
      <c r="J102" s="21"/>
      <c r="K102" s="28"/>
      <c r="L102" s="202" t="str">
        <f>исх.данные!H28</f>
        <v>содержит</v>
      </c>
      <c r="M102" s="203"/>
      <c r="N102" s="21"/>
      <c r="O102" s="28"/>
      <c r="P102" s="202" t="str">
        <f>исх.данные!J28</f>
        <v>показатель не применим</v>
      </c>
      <c r="Q102" s="203"/>
      <c r="R102" s="21"/>
      <c r="S102" s="28"/>
      <c r="T102" s="202" t="str">
        <f>исх.данные!L28</f>
        <v>показатель не применим</v>
      </c>
      <c r="U102" s="203"/>
      <c r="V102" s="21"/>
      <c r="W102" s="28"/>
      <c r="X102" s="202" t="str">
        <f>исх.данные!N28</f>
        <v>содержит</v>
      </c>
      <c r="Y102" s="203"/>
      <c r="Z102" s="21"/>
      <c r="AA102" s="28"/>
      <c r="AB102" s="202" t="str">
        <f>исх.данные!P28</f>
        <v>показатель не применим</v>
      </c>
      <c r="AC102" s="203"/>
      <c r="AD102" s="21"/>
      <c r="AE102" s="28"/>
      <c r="AF102" s="202" t="str">
        <f>исх.данные!R28</f>
        <v>показатель не применим</v>
      </c>
      <c r="AG102" s="203"/>
      <c r="AH102" s="21"/>
      <c r="AI102" s="28"/>
      <c r="AJ102" s="202" t="str">
        <f>исх.данные!T28</f>
        <v>содержит</v>
      </c>
      <c r="AK102" s="203"/>
      <c r="AL102" s="21"/>
      <c r="AM102" s="28"/>
    </row>
    <row r="103" spans="1:39" ht="17.25" customHeight="1" x14ac:dyDescent="0.25">
      <c r="A103" s="195"/>
      <c r="B103" s="35" t="s">
        <v>158</v>
      </c>
      <c r="C103" s="239"/>
      <c r="D103" s="202" t="str">
        <f>исх.данные!D29</f>
        <v>показатель не применим</v>
      </c>
      <c r="E103" s="203"/>
      <c r="F103" s="21"/>
      <c r="G103" s="28"/>
      <c r="H103" s="202" t="str">
        <f>исх.данные!F29</f>
        <v>показатель не применим</v>
      </c>
      <c r="I103" s="203"/>
      <c r="J103" s="21"/>
      <c r="K103" s="28"/>
      <c r="L103" s="202" t="str">
        <f>исх.данные!H29</f>
        <v>содержит</v>
      </c>
      <c r="M103" s="203"/>
      <c r="N103" s="21"/>
      <c r="O103" s="28"/>
      <c r="P103" s="202" t="str">
        <f>исх.данные!J29</f>
        <v>показатель не применим</v>
      </c>
      <c r="Q103" s="203"/>
      <c r="R103" s="21"/>
      <c r="S103" s="28"/>
      <c r="T103" s="202" t="str">
        <f>исх.данные!L29</f>
        <v>показатель не применим</v>
      </c>
      <c r="U103" s="203"/>
      <c r="V103" s="21"/>
      <c r="W103" s="28"/>
      <c r="X103" s="202" t="str">
        <f>исх.данные!N29</f>
        <v>содержит</v>
      </c>
      <c r="Y103" s="203"/>
      <c r="Z103" s="21"/>
      <c r="AA103" s="28"/>
      <c r="AB103" s="202" t="str">
        <f>исх.данные!P29</f>
        <v>показатель не применим</v>
      </c>
      <c r="AC103" s="203"/>
      <c r="AD103" s="21"/>
      <c r="AE103" s="28"/>
      <c r="AF103" s="202" t="str">
        <f>исх.данные!R29</f>
        <v>показатель не применим</v>
      </c>
      <c r="AG103" s="203"/>
      <c r="AH103" s="21"/>
      <c r="AI103" s="28"/>
      <c r="AJ103" s="202" t="str">
        <f>исх.данные!T29</f>
        <v>содержит</v>
      </c>
      <c r="AK103" s="203"/>
      <c r="AL103" s="21"/>
      <c r="AM103" s="28"/>
    </row>
    <row r="104" spans="1:39" ht="52.5" customHeight="1" x14ac:dyDescent="0.25">
      <c r="A104" s="195"/>
      <c r="B104" s="35" t="s">
        <v>159</v>
      </c>
      <c r="C104" s="239"/>
      <c r="D104" s="202" t="str">
        <f>исх.данные!D30</f>
        <v>показатель не применим</v>
      </c>
      <c r="E104" s="203"/>
      <c r="F104" s="21"/>
      <c r="G104" s="28"/>
      <c r="H104" s="202" t="str">
        <f>исх.данные!F30</f>
        <v>показатель не применим</v>
      </c>
      <c r="I104" s="203"/>
      <c r="J104" s="21"/>
      <c r="K104" s="28"/>
      <c r="L104" s="202" t="str">
        <f>исх.данные!H30</f>
        <v>содержит</v>
      </c>
      <c r="M104" s="203"/>
      <c r="N104" s="21"/>
      <c r="O104" s="28"/>
      <c r="P104" s="202" t="str">
        <f>исх.данные!J30</f>
        <v>показатель не применим</v>
      </c>
      <c r="Q104" s="203"/>
      <c r="R104" s="21"/>
      <c r="S104" s="28"/>
      <c r="T104" s="202" t="str">
        <f>исх.данные!L30</f>
        <v>показатель не применим</v>
      </c>
      <c r="U104" s="203"/>
      <c r="V104" s="21"/>
      <c r="W104" s="28"/>
      <c r="X104" s="202" t="str">
        <f>исх.данные!N30</f>
        <v>содержит</v>
      </c>
      <c r="Y104" s="203"/>
      <c r="Z104" s="21"/>
      <c r="AA104" s="28"/>
      <c r="AB104" s="202" t="str">
        <f>исх.данные!P30</f>
        <v>показатель не применим</v>
      </c>
      <c r="AC104" s="203"/>
      <c r="AD104" s="21"/>
      <c r="AE104" s="28"/>
      <c r="AF104" s="202" t="str">
        <f>исх.данные!R30</f>
        <v>показатель не применим</v>
      </c>
      <c r="AG104" s="203"/>
      <c r="AH104" s="21"/>
      <c r="AI104" s="28"/>
      <c r="AJ104" s="202" t="str">
        <f>исх.данные!T30</f>
        <v>содержит</v>
      </c>
      <c r="AK104" s="203"/>
      <c r="AL104" s="21"/>
      <c r="AM104" s="28"/>
    </row>
    <row r="105" spans="1:39" ht="51" customHeight="1" x14ac:dyDescent="0.25">
      <c r="A105" s="195"/>
      <c r="B105" s="35" t="s">
        <v>160</v>
      </c>
      <c r="C105" s="239"/>
      <c r="D105" s="202" t="str">
        <f>исх.данные!D31</f>
        <v>показатель не применим</v>
      </c>
      <c r="E105" s="203"/>
      <c r="F105" s="21"/>
      <c r="G105" s="28"/>
      <c r="H105" s="202" t="str">
        <f>исх.данные!F31</f>
        <v>показатель не применим</v>
      </c>
      <c r="I105" s="203"/>
      <c r="J105" s="21"/>
      <c r="K105" s="28"/>
      <c r="L105" s="202" t="str">
        <f>исх.данные!H31</f>
        <v>содержит</v>
      </c>
      <c r="M105" s="203"/>
      <c r="N105" s="21"/>
      <c r="O105" s="28"/>
      <c r="P105" s="202" t="str">
        <f>исх.данные!J31</f>
        <v>показатель не применим</v>
      </c>
      <c r="Q105" s="203"/>
      <c r="R105" s="21"/>
      <c r="S105" s="28"/>
      <c r="T105" s="202" t="str">
        <f>исх.данные!L31</f>
        <v>показатель не применим</v>
      </c>
      <c r="U105" s="203"/>
      <c r="V105" s="21"/>
      <c r="W105" s="28"/>
      <c r="X105" s="202" t="str">
        <f>исх.данные!N31</f>
        <v>содержит</v>
      </c>
      <c r="Y105" s="203"/>
      <c r="Z105" s="21"/>
      <c r="AA105" s="28"/>
      <c r="AB105" s="202" t="str">
        <f>исх.данные!P31</f>
        <v>показатель не применим</v>
      </c>
      <c r="AC105" s="203"/>
      <c r="AD105" s="21"/>
      <c r="AE105" s="28"/>
      <c r="AF105" s="202" t="str">
        <f>исх.данные!R31</f>
        <v>показатель не применим</v>
      </c>
      <c r="AG105" s="203"/>
      <c r="AH105" s="21"/>
      <c r="AI105" s="28"/>
      <c r="AJ105" s="202" t="str">
        <f>исх.данные!T31</f>
        <v>содержит</v>
      </c>
      <c r="AK105" s="203"/>
      <c r="AL105" s="21"/>
      <c r="AM105" s="28"/>
    </row>
    <row r="106" spans="1:39" ht="27" x14ac:dyDescent="0.25">
      <c r="A106" s="195"/>
      <c r="B106" s="35" t="s">
        <v>246</v>
      </c>
      <c r="C106" s="35"/>
      <c r="D106" s="202"/>
      <c r="E106" s="203"/>
      <c r="F106" s="21"/>
      <c r="G106" s="28"/>
      <c r="H106" s="202"/>
      <c r="I106" s="203"/>
      <c r="J106" s="21"/>
      <c r="K106" s="28"/>
      <c r="L106" s="202"/>
      <c r="M106" s="203"/>
      <c r="N106" s="21"/>
      <c r="O106" s="28"/>
      <c r="P106" s="202"/>
      <c r="Q106" s="203"/>
      <c r="R106" s="21"/>
      <c r="S106" s="28"/>
      <c r="T106" s="202"/>
      <c r="U106" s="203"/>
      <c r="V106" s="21"/>
      <c r="W106" s="28"/>
      <c r="X106" s="202"/>
      <c r="Y106" s="203"/>
      <c r="Z106" s="21"/>
      <c r="AA106" s="28"/>
      <c r="AB106" s="202"/>
      <c r="AC106" s="203"/>
      <c r="AD106" s="21"/>
      <c r="AE106" s="28"/>
      <c r="AF106" s="202"/>
      <c r="AG106" s="203"/>
      <c r="AH106" s="21"/>
      <c r="AI106" s="28"/>
      <c r="AJ106" s="202"/>
      <c r="AK106" s="203"/>
      <c r="AL106" s="21"/>
      <c r="AM106" s="28"/>
    </row>
    <row r="107" spans="1:39" ht="27" x14ac:dyDescent="0.25">
      <c r="A107" s="195"/>
      <c r="B107" s="35" t="s">
        <v>247</v>
      </c>
      <c r="C107" s="35"/>
      <c r="D107" s="202"/>
      <c r="E107" s="203"/>
      <c r="F107" s="21"/>
      <c r="G107" s="28"/>
      <c r="H107" s="202"/>
      <c r="I107" s="203"/>
      <c r="J107" s="21"/>
      <c r="K107" s="28"/>
      <c r="L107" s="202"/>
      <c r="M107" s="203"/>
      <c r="N107" s="21"/>
      <c r="O107" s="28"/>
      <c r="P107" s="202"/>
      <c r="Q107" s="203"/>
      <c r="R107" s="21"/>
      <c r="S107" s="28"/>
      <c r="T107" s="202"/>
      <c r="U107" s="203"/>
      <c r="V107" s="21"/>
      <c r="W107" s="28"/>
      <c r="X107" s="202"/>
      <c r="Y107" s="203"/>
      <c r="Z107" s="21"/>
      <c r="AA107" s="28"/>
      <c r="AB107" s="202"/>
      <c r="AC107" s="203"/>
      <c r="AD107" s="21"/>
      <c r="AE107" s="28"/>
      <c r="AF107" s="202"/>
      <c r="AG107" s="203"/>
      <c r="AH107" s="21"/>
      <c r="AI107" s="28"/>
      <c r="AJ107" s="202"/>
      <c r="AK107" s="203"/>
      <c r="AL107" s="21"/>
      <c r="AM107" s="28"/>
    </row>
    <row r="108" spans="1:39" ht="27" x14ac:dyDescent="0.25">
      <c r="A108" s="195"/>
      <c r="B108" s="35" t="s">
        <v>248</v>
      </c>
      <c r="C108" s="35"/>
      <c r="D108" s="202"/>
      <c r="E108" s="203"/>
      <c r="F108" s="21"/>
      <c r="G108" s="28"/>
      <c r="H108" s="202"/>
      <c r="I108" s="203"/>
      <c r="J108" s="21"/>
      <c r="K108" s="28"/>
      <c r="L108" s="202"/>
      <c r="M108" s="203"/>
      <c r="N108" s="21"/>
      <c r="O108" s="28"/>
      <c r="P108" s="202"/>
      <c r="Q108" s="203"/>
      <c r="R108" s="21"/>
      <c r="S108" s="28"/>
      <c r="T108" s="202"/>
      <c r="U108" s="203"/>
      <c r="V108" s="21"/>
      <c r="W108" s="28"/>
      <c r="X108" s="202"/>
      <c r="Y108" s="203"/>
      <c r="Z108" s="21"/>
      <c r="AA108" s="28"/>
      <c r="AB108" s="202"/>
      <c r="AC108" s="203"/>
      <c r="AD108" s="21"/>
      <c r="AE108" s="28"/>
      <c r="AF108" s="202"/>
      <c r="AG108" s="203"/>
      <c r="AH108" s="21"/>
      <c r="AI108" s="28"/>
      <c r="AJ108" s="202"/>
      <c r="AK108" s="203"/>
      <c r="AL108" s="21"/>
      <c r="AM108" s="28"/>
    </row>
    <row r="109" spans="1:39" ht="27" x14ac:dyDescent="0.25">
      <c r="A109" s="195"/>
      <c r="B109" s="35" t="s">
        <v>249</v>
      </c>
      <c r="C109" s="35"/>
      <c r="D109" s="202"/>
      <c r="E109" s="203"/>
      <c r="F109" s="21"/>
      <c r="G109" s="28"/>
      <c r="H109" s="202"/>
      <c r="I109" s="203"/>
      <c r="J109" s="21"/>
      <c r="K109" s="28"/>
      <c r="L109" s="202"/>
      <c r="M109" s="203"/>
      <c r="N109" s="21"/>
      <c r="O109" s="28"/>
      <c r="P109" s="202"/>
      <c r="Q109" s="203"/>
      <c r="R109" s="21"/>
      <c r="S109" s="28"/>
      <c r="T109" s="202"/>
      <c r="U109" s="203"/>
      <c r="V109" s="21"/>
      <c r="W109" s="28"/>
      <c r="X109" s="202"/>
      <c r="Y109" s="203"/>
      <c r="Z109" s="21"/>
      <c r="AA109" s="28"/>
      <c r="AB109" s="202"/>
      <c r="AC109" s="203"/>
      <c r="AD109" s="21"/>
      <c r="AE109" s="28"/>
      <c r="AF109" s="202"/>
      <c r="AG109" s="203"/>
      <c r="AH109" s="21"/>
      <c r="AI109" s="28"/>
      <c r="AJ109" s="202"/>
      <c r="AK109" s="203"/>
      <c r="AL109" s="21"/>
      <c r="AM109" s="28"/>
    </row>
    <row r="110" spans="1:39" ht="27" x14ac:dyDescent="0.25">
      <c r="A110" s="195"/>
      <c r="B110" s="35" t="s">
        <v>250</v>
      </c>
      <c r="C110" s="35"/>
      <c r="D110" s="202"/>
      <c r="E110" s="203"/>
      <c r="F110" s="21"/>
      <c r="G110" s="28"/>
      <c r="H110" s="202"/>
      <c r="I110" s="203"/>
      <c r="J110" s="21"/>
      <c r="K110" s="28"/>
      <c r="L110" s="202"/>
      <c r="M110" s="203"/>
      <c r="N110" s="21"/>
      <c r="O110" s="28"/>
      <c r="P110" s="202"/>
      <c r="Q110" s="203"/>
      <c r="R110" s="21"/>
      <c r="S110" s="28"/>
      <c r="T110" s="202"/>
      <c r="U110" s="203"/>
      <c r="V110" s="21"/>
      <c r="W110" s="28"/>
      <c r="X110" s="202"/>
      <c r="Y110" s="203"/>
      <c r="Z110" s="21"/>
      <c r="AA110" s="28"/>
      <c r="AB110" s="202"/>
      <c r="AC110" s="203"/>
      <c r="AD110" s="21"/>
      <c r="AE110" s="28"/>
      <c r="AF110" s="202"/>
      <c r="AG110" s="203"/>
      <c r="AH110" s="21"/>
      <c r="AI110" s="28"/>
      <c r="AJ110" s="202"/>
      <c r="AK110" s="203"/>
      <c r="AL110" s="21"/>
      <c r="AM110" s="28"/>
    </row>
    <row r="111" spans="1:39" ht="51" customHeight="1" x14ac:dyDescent="0.25">
      <c r="A111" s="195"/>
      <c r="B111" s="36" t="s">
        <v>251</v>
      </c>
      <c r="C111" s="36"/>
      <c r="D111" s="213"/>
      <c r="E111" s="214"/>
      <c r="F111" s="22"/>
      <c r="G111" s="39"/>
      <c r="H111" s="213"/>
      <c r="I111" s="214"/>
      <c r="J111" s="22"/>
      <c r="K111" s="39"/>
      <c r="L111" s="213"/>
      <c r="M111" s="214"/>
      <c r="N111" s="22"/>
      <c r="O111" s="39"/>
      <c r="P111" s="213"/>
      <c r="Q111" s="214"/>
      <c r="R111" s="22"/>
      <c r="S111" s="39"/>
      <c r="T111" s="213"/>
      <c r="U111" s="214"/>
      <c r="V111" s="22"/>
      <c r="W111" s="39"/>
      <c r="X111" s="213"/>
      <c r="Y111" s="214"/>
      <c r="Z111" s="22"/>
      <c r="AA111" s="39"/>
      <c r="AB111" s="213"/>
      <c r="AC111" s="214"/>
      <c r="AD111" s="22"/>
      <c r="AE111" s="39"/>
      <c r="AF111" s="213"/>
      <c r="AG111" s="214"/>
      <c r="AH111" s="22"/>
      <c r="AI111" s="39"/>
      <c r="AJ111" s="213"/>
      <c r="AK111" s="214"/>
      <c r="AL111" s="22"/>
      <c r="AM111" s="39"/>
    </row>
    <row r="112" spans="1:39" s="55" customFormat="1" ht="36" customHeight="1" x14ac:dyDescent="0.25">
      <c r="A112" s="75" t="s">
        <v>161</v>
      </c>
      <c r="B112" s="197" t="s">
        <v>113</v>
      </c>
      <c r="C112" s="198"/>
      <c r="D112" s="198"/>
      <c r="E112" s="198"/>
      <c r="F112" s="199"/>
      <c r="G112" s="71">
        <f>G113+G124+G129+G138+G143</f>
        <v>21.7</v>
      </c>
      <c r="H112" s="71"/>
      <c r="I112" s="71"/>
      <c r="J112" s="71"/>
      <c r="K112" s="71">
        <f t="shared" ref="K112" si="0">K113+K124+K129+K138+K143</f>
        <v>23.4</v>
      </c>
      <c r="L112" s="72"/>
      <c r="M112" s="73"/>
      <c r="N112" s="74"/>
      <c r="O112" s="71">
        <f>O113+O124+O129+O138+O143</f>
        <v>22.4</v>
      </c>
      <c r="P112" s="72"/>
      <c r="Q112" s="73"/>
      <c r="R112" s="74"/>
      <c r="S112" s="71">
        <f>S113+S124+S129+S138+S143</f>
        <v>23.4</v>
      </c>
      <c r="T112" s="72"/>
      <c r="U112" s="74"/>
      <c r="V112" s="74"/>
      <c r="W112" s="71">
        <f>W113+W124+W129+W138+W143</f>
        <v>20</v>
      </c>
      <c r="X112" s="72"/>
      <c r="Y112" s="73"/>
      <c r="Z112" s="74"/>
      <c r="AA112" s="71">
        <f>AA113+AA124+AA129+AA138+AA143</f>
        <v>16</v>
      </c>
      <c r="AB112" s="72"/>
      <c r="AC112" s="73"/>
      <c r="AD112" s="74"/>
      <c r="AE112" s="71">
        <f>AE113+AE124+AE129+AE138+AE143</f>
        <v>12</v>
      </c>
      <c r="AF112" s="72"/>
      <c r="AG112" s="73"/>
      <c r="AH112" s="74"/>
      <c r="AI112" s="71">
        <f>AI113+AI124+AI129+AI138+AI143</f>
        <v>16.399999999999999</v>
      </c>
      <c r="AJ112" s="72"/>
      <c r="AK112" s="73"/>
      <c r="AL112" s="74"/>
      <c r="AM112" s="71">
        <f>AM113+AM124+AM129+AM138+AM143</f>
        <v>17.399999999999999</v>
      </c>
    </row>
    <row r="113" spans="1:39" ht="23.25" customHeight="1" x14ac:dyDescent="0.25">
      <c r="A113" s="196" t="s">
        <v>162</v>
      </c>
      <c r="B113" s="200" t="s">
        <v>114</v>
      </c>
      <c r="C113" s="269" t="s">
        <v>377</v>
      </c>
      <c r="D113" s="242" t="s">
        <v>163</v>
      </c>
      <c r="E113" s="243"/>
      <c r="F113" s="277" t="s">
        <v>98</v>
      </c>
      <c r="G113" s="68">
        <v>5</v>
      </c>
      <c r="H113" s="242" t="s">
        <v>163</v>
      </c>
      <c r="I113" s="243"/>
      <c r="J113" s="277" t="s">
        <v>98</v>
      </c>
      <c r="K113" s="68">
        <v>5</v>
      </c>
      <c r="L113" s="242" t="s">
        <v>163</v>
      </c>
      <c r="M113" s="243"/>
      <c r="N113" s="277" t="s">
        <v>98</v>
      </c>
      <c r="O113" s="68">
        <v>4</v>
      </c>
      <c r="P113" s="242" t="s">
        <v>163</v>
      </c>
      <c r="Q113" s="243"/>
      <c r="R113" s="277" t="s">
        <v>98</v>
      </c>
      <c r="S113" s="68">
        <v>5</v>
      </c>
      <c r="T113" s="242" t="s">
        <v>163</v>
      </c>
      <c r="U113" s="243"/>
      <c r="V113" s="277" t="s">
        <v>98</v>
      </c>
      <c r="W113" s="68">
        <v>5</v>
      </c>
      <c r="X113" s="242" t="s">
        <v>163</v>
      </c>
      <c r="Y113" s="243"/>
      <c r="Z113" s="277" t="s">
        <v>98</v>
      </c>
      <c r="AA113" s="68">
        <v>1</v>
      </c>
      <c r="AB113" s="242" t="s">
        <v>163</v>
      </c>
      <c r="AC113" s="243"/>
      <c r="AD113" s="277" t="s">
        <v>98</v>
      </c>
      <c r="AE113" s="68">
        <v>2</v>
      </c>
      <c r="AF113" s="242" t="s">
        <v>163</v>
      </c>
      <c r="AG113" s="243"/>
      <c r="AH113" s="277" t="s">
        <v>98</v>
      </c>
      <c r="AI113" s="68">
        <v>3</v>
      </c>
      <c r="AJ113" s="242" t="s">
        <v>163</v>
      </c>
      <c r="AK113" s="243"/>
      <c r="AL113" s="277" t="s">
        <v>98</v>
      </c>
      <c r="AM113" s="68">
        <v>4</v>
      </c>
    </row>
    <row r="114" spans="1:39" x14ac:dyDescent="0.25">
      <c r="A114" s="196"/>
      <c r="B114" s="201"/>
      <c r="C114" s="270"/>
      <c r="D114" s="219">
        <f>исх.данные!D32/исх.данные!D33*100</f>
        <v>0</v>
      </c>
      <c r="E114" s="220"/>
      <c r="F114" s="278"/>
      <c r="G114" s="62"/>
      <c r="H114" s="219">
        <f>исх.данные!F32/исх.данные!F33*100</f>
        <v>0</v>
      </c>
      <c r="I114" s="220"/>
      <c r="J114" s="278"/>
      <c r="K114" s="62"/>
      <c r="L114" s="219">
        <f>исх.данные!H32/исх.данные!H33*100</f>
        <v>6.5096004551898387E-2</v>
      </c>
      <c r="M114" s="220"/>
      <c r="N114" s="300"/>
      <c r="O114" s="62"/>
      <c r="P114" s="219">
        <f>исх.данные!J32/исх.данные!J33*100</f>
        <v>2.8409898008466151E-3</v>
      </c>
      <c r="Q114" s="220"/>
      <c r="R114" s="278"/>
      <c r="S114" s="62"/>
      <c r="T114" s="219">
        <f>исх.данные!L32/исх.данные!L33*100</f>
        <v>3.9926535175277486E-3</v>
      </c>
      <c r="U114" s="220"/>
      <c r="V114" s="278"/>
      <c r="W114" s="62"/>
      <c r="X114" s="219">
        <f>исх.данные!N32/исх.данные!N33*100</f>
        <v>3.041002100961288</v>
      </c>
      <c r="Y114" s="220"/>
      <c r="Z114" s="278"/>
      <c r="AA114" s="62"/>
      <c r="AB114" s="219">
        <f>исх.данные!P32/исх.данные!P33*100</f>
        <v>1.6907861428721809</v>
      </c>
      <c r="AC114" s="220"/>
      <c r="AD114" s="278"/>
      <c r="AE114" s="62"/>
      <c r="AF114" s="219">
        <f>исх.данные!R32/исх.данные!R33*100</f>
        <v>1.3574542895736561</v>
      </c>
      <c r="AG114" s="220"/>
      <c r="AH114" s="278"/>
      <c r="AI114" s="62"/>
      <c r="AJ114" s="219">
        <f>исх.данные!T32/исх.данные!T33*100</f>
        <v>0.13875041612418756</v>
      </c>
      <c r="AK114" s="220"/>
      <c r="AL114" s="278"/>
      <c r="AM114" s="62"/>
    </row>
    <row r="115" spans="1:39" ht="24" customHeight="1" x14ac:dyDescent="0.25">
      <c r="A115" s="196"/>
      <c r="B115" s="201"/>
      <c r="C115" s="270"/>
      <c r="D115" s="219"/>
      <c r="E115" s="220"/>
      <c r="F115" s="62"/>
      <c r="G115" s="63"/>
      <c r="H115" s="219"/>
      <c r="I115" s="220"/>
      <c r="J115" s="62"/>
      <c r="K115" s="63"/>
      <c r="L115" s="219"/>
      <c r="M115" s="220"/>
      <c r="N115" s="62"/>
      <c r="O115" s="63"/>
      <c r="P115" s="219"/>
      <c r="Q115" s="220"/>
      <c r="R115" s="62"/>
      <c r="S115" s="63"/>
      <c r="T115" s="219"/>
      <c r="U115" s="220"/>
      <c r="V115" s="62"/>
      <c r="W115" s="63"/>
      <c r="X115" s="219"/>
      <c r="Y115" s="220"/>
      <c r="Z115" s="62"/>
      <c r="AA115" s="63"/>
      <c r="AB115" s="219"/>
      <c r="AC115" s="220"/>
      <c r="AD115" s="62"/>
      <c r="AE115" s="63"/>
      <c r="AF115" s="219"/>
      <c r="AG115" s="220"/>
      <c r="AH115" s="62"/>
      <c r="AI115" s="63"/>
      <c r="AJ115" s="219"/>
      <c r="AK115" s="220"/>
      <c r="AL115" s="62"/>
      <c r="AM115" s="63"/>
    </row>
    <row r="116" spans="1:39" ht="169.5" hidden="1" customHeight="1" thickBot="1" x14ac:dyDescent="0.3">
      <c r="A116" s="196"/>
      <c r="B116" s="76"/>
      <c r="C116" s="270"/>
      <c r="D116" s="288" t="s">
        <v>115</v>
      </c>
      <c r="E116" s="289"/>
      <c r="F116" s="62"/>
      <c r="G116" s="63"/>
      <c r="H116" s="288" t="s">
        <v>115</v>
      </c>
      <c r="I116" s="289"/>
      <c r="J116" s="62"/>
      <c r="K116" s="63"/>
      <c r="L116" s="288" t="s">
        <v>115</v>
      </c>
      <c r="M116" s="289"/>
      <c r="N116" s="62"/>
      <c r="O116" s="63"/>
      <c r="P116" s="288" t="s">
        <v>115</v>
      </c>
      <c r="Q116" s="289"/>
      <c r="R116" s="62"/>
      <c r="S116" s="63"/>
      <c r="T116" s="288" t="s">
        <v>115</v>
      </c>
      <c r="U116" s="289"/>
      <c r="V116" s="62"/>
      <c r="W116" s="63"/>
      <c r="X116" s="288" t="s">
        <v>115</v>
      </c>
      <c r="Y116" s="289"/>
      <c r="Z116" s="62"/>
      <c r="AA116" s="63"/>
      <c r="AB116" s="288" t="s">
        <v>115</v>
      </c>
      <c r="AC116" s="289"/>
      <c r="AD116" s="62"/>
      <c r="AE116" s="63"/>
      <c r="AF116" s="288" t="s">
        <v>115</v>
      </c>
      <c r="AG116" s="289"/>
      <c r="AH116" s="62"/>
      <c r="AI116" s="63"/>
      <c r="AJ116" s="288" t="s">
        <v>115</v>
      </c>
      <c r="AK116" s="289"/>
      <c r="AL116" s="62"/>
      <c r="AM116" s="63"/>
    </row>
    <row r="117" spans="1:39" ht="98.25" hidden="1" customHeight="1" x14ac:dyDescent="0.25">
      <c r="A117" s="196"/>
      <c r="B117" s="63"/>
      <c r="C117" s="270"/>
      <c r="D117" s="288" t="s">
        <v>152</v>
      </c>
      <c r="E117" s="289"/>
      <c r="F117" s="62"/>
      <c r="G117" s="63"/>
      <c r="H117" s="288" t="s">
        <v>152</v>
      </c>
      <c r="I117" s="289"/>
      <c r="J117" s="62"/>
      <c r="K117" s="63"/>
      <c r="L117" s="288" t="s">
        <v>152</v>
      </c>
      <c r="M117" s="289"/>
      <c r="N117" s="62"/>
      <c r="O117" s="63"/>
      <c r="P117" s="288" t="s">
        <v>152</v>
      </c>
      <c r="Q117" s="289"/>
      <c r="R117" s="62"/>
      <c r="S117" s="63"/>
      <c r="T117" s="288" t="s">
        <v>152</v>
      </c>
      <c r="U117" s="289"/>
      <c r="V117" s="62"/>
      <c r="W117" s="63"/>
      <c r="X117" s="288" t="s">
        <v>152</v>
      </c>
      <c r="Y117" s="289"/>
      <c r="Z117" s="62"/>
      <c r="AA117" s="63"/>
      <c r="AB117" s="288" t="s">
        <v>152</v>
      </c>
      <c r="AC117" s="289"/>
      <c r="AD117" s="62"/>
      <c r="AE117" s="63"/>
      <c r="AF117" s="288" t="s">
        <v>152</v>
      </c>
      <c r="AG117" s="289"/>
      <c r="AH117" s="62"/>
      <c r="AI117" s="63"/>
      <c r="AJ117" s="288" t="s">
        <v>152</v>
      </c>
      <c r="AK117" s="289"/>
      <c r="AL117" s="62"/>
      <c r="AM117" s="63"/>
    </row>
    <row r="118" spans="1:39" x14ac:dyDescent="0.25">
      <c r="A118" s="196"/>
      <c r="B118" s="77" t="s">
        <v>253</v>
      </c>
      <c r="C118" s="270"/>
      <c r="D118" s="219"/>
      <c r="E118" s="220"/>
      <c r="F118" s="62"/>
      <c r="G118" s="63"/>
      <c r="H118" s="219"/>
      <c r="I118" s="220"/>
      <c r="J118" s="62"/>
      <c r="K118" s="63"/>
      <c r="L118" s="219"/>
      <c r="M118" s="220"/>
      <c r="N118" s="62"/>
      <c r="O118" s="63"/>
      <c r="P118" s="219"/>
      <c r="Q118" s="220"/>
      <c r="R118" s="62"/>
      <c r="S118" s="63"/>
      <c r="T118" s="219"/>
      <c r="U118" s="220"/>
      <c r="V118" s="62"/>
      <c r="W118" s="63"/>
      <c r="X118" s="219"/>
      <c r="Y118" s="220"/>
      <c r="Z118" s="62"/>
      <c r="AA118" s="63"/>
      <c r="AB118" s="219"/>
      <c r="AC118" s="220"/>
      <c r="AD118" s="62"/>
      <c r="AE118" s="63"/>
      <c r="AF118" s="219"/>
      <c r="AG118" s="220"/>
      <c r="AH118" s="62"/>
      <c r="AI118" s="63"/>
      <c r="AJ118" s="219"/>
      <c r="AK118" s="220"/>
      <c r="AL118" s="62"/>
      <c r="AM118" s="63"/>
    </row>
    <row r="119" spans="1:39" x14ac:dyDescent="0.25">
      <c r="A119" s="196"/>
      <c r="B119" s="77" t="s">
        <v>254</v>
      </c>
      <c r="C119" s="270"/>
      <c r="D119" s="219"/>
      <c r="E119" s="220"/>
      <c r="F119" s="62"/>
      <c r="G119" s="63"/>
      <c r="H119" s="219"/>
      <c r="I119" s="220"/>
      <c r="J119" s="62"/>
      <c r="K119" s="63"/>
      <c r="L119" s="219"/>
      <c r="M119" s="220"/>
      <c r="N119" s="62"/>
      <c r="O119" s="63"/>
      <c r="P119" s="219"/>
      <c r="Q119" s="220"/>
      <c r="R119" s="62"/>
      <c r="S119" s="63"/>
      <c r="T119" s="219"/>
      <c r="U119" s="220"/>
      <c r="V119" s="62"/>
      <c r="W119" s="63"/>
      <c r="X119" s="219"/>
      <c r="Y119" s="220"/>
      <c r="Z119" s="62"/>
      <c r="AA119" s="63"/>
      <c r="AB119" s="219"/>
      <c r="AC119" s="220"/>
      <c r="AD119" s="62"/>
      <c r="AE119" s="63"/>
      <c r="AF119" s="219"/>
      <c r="AG119" s="220"/>
      <c r="AH119" s="62"/>
      <c r="AI119" s="63"/>
      <c r="AJ119" s="219"/>
      <c r="AK119" s="220"/>
      <c r="AL119" s="62"/>
      <c r="AM119" s="63"/>
    </row>
    <row r="120" spans="1:39" x14ac:dyDescent="0.25">
      <c r="A120" s="196"/>
      <c r="B120" s="77" t="s">
        <v>255</v>
      </c>
      <c r="C120" s="270"/>
      <c r="D120" s="219"/>
      <c r="E120" s="220"/>
      <c r="F120" s="62"/>
      <c r="G120" s="63"/>
      <c r="H120" s="219"/>
      <c r="I120" s="220"/>
      <c r="J120" s="62"/>
      <c r="K120" s="63"/>
      <c r="L120" s="219"/>
      <c r="M120" s="220"/>
      <c r="N120" s="62"/>
      <c r="O120" s="63"/>
      <c r="P120" s="219"/>
      <c r="Q120" s="220"/>
      <c r="R120" s="62"/>
      <c r="S120" s="63"/>
      <c r="T120" s="219"/>
      <c r="U120" s="220"/>
      <c r="V120" s="62"/>
      <c r="W120" s="63"/>
      <c r="X120" s="219"/>
      <c r="Y120" s="220"/>
      <c r="Z120" s="62"/>
      <c r="AA120" s="63"/>
      <c r="AB120" s="219"/>
      <c r="AC120" s="220"/>
      <c r="AD120" s="62"/>
      <c r="AE120" s="63"/>
      <c r="AF120" s="219"/>
      <c r="AG120" s="220"/>
      <c r="AH120" s="62"/>
      <c r="AI120" s="63"/>
      <c r="AJ120" s="219"/>
      <c r="AK120" s="220"/>
      <c r="AL120" s="62"/>
      <c r="AM120" s="63"/>
    </row>
    <row r="121" spans="1:39" x14ac:dyDescent="0.25">
      <c r="A121" s="196"/>
      <c r="B121" s="77" t="s">
        <v>256</v>
      </c>
      <c r="C121" s="270"/>
      <c r="D121" s="219"/>
      <c r="E121" s="220"/>
      <c r="F121" s="62"/>
      <c r="G121" s="63"/>
      <c r="H121" s="219"/>
      <c r="I121" s="220"/>
      <c r="J121" s="62"/>
      <c r="K121" s="63"/>
      <c r="L121" s="219"/>
      <c r="M121" s="220"/>
      <c r="N121" s="62"/>
      <c r="O121" s="63"/>
      <c r="P121" s="219"/>
      <c r="Q121" s="220"/>
      <c r="R121" s="62"/>
      <c r="S121" s="63"/>
      <c r="T121" s="219"/>
      <c r="U121" s="220"/>
      <c r="V121" s="62"/>
      <c r="W121" s="63"/>
      <c r="X121" s="219"/>
      <c r="Y121" s="220"/>
      <c r="Z121" s="62"/>
      <c r="AA121" s="63"/>
      <c r="AB121" s="219"/>
      <c r="AC121" s="220"/>
      <c r="AD121" s="62"/>
      <c r="AE121" s="63"/>
      <c r="AF121" s="219"/>
      <c r="AG121" s="220"/>
      <c r="AH121" s="62"/>
      <c r="AI121" s="63"/>
      <c r="AJ121" s="219"/>
      <c r="AK121" s="220"/>
      <c r="AL121" s="62"/>
      <c r="AM121" s="63"/>
    </row>
    <row r="122" spans="1:39" x14ac:dyDescent="0.25">
      <c r="A122" s="196"/>
      <c r="B122" s="77" t="s">
        <v>257</v>
      </c>
      <c r="C122" s="270"/>
      <c r="D122" s="219"/>
      <c r="E122" s="220"/>
      <c r="F122" s="62"/>
      <c r="G122" s="63"/>
      <c r="H122" s="219"/>
      <c r="I122" s="220"/>
      <c r="J122" s="62"/>
      <c r="K122" s="63"/>
      <c r="L122" s="219"/>
      <c r="M122" s="220"/>
      <c r="N122" s="62"/>
      <c r="O122" s="63"/>
      <c r="P122" s="219"/>
      <c r="Q122" s="220"/>
      <c r="R122" s="62"/>
      <c r="S122" s="63"/>
      <c r="T122" s="219"/>
      <c r="U122" s="220"/>
      <c r="V122" s="62"/>
      <c r="W122" s="63"/>
      <c r="X122" s="219"/>
      <c r="Y122" s="220"/>
      <c r="Z122" s="62"/>
      <c r="AA122" s="63"/>
      <c r="AB122" s="219"/>
      <c r="AC122" s="220"/>
      <c r="AD122" s="62"/>
      <c r="AE122" s="63"/>
      <c r="AF122" s="219"/>
      <c r="AG122" s="220"/>
      <c r="AH122" s="62"/>
      <c r="AI122" s="63"/>
      <c r="AJ122" s="219"/>
      <c r="AK122" s="220"/>
      <c r="AL122" s="62"/>
      <c r="AM122" s="63"/>
    </row>
    <row r="123" spans="1:39" x14ac:dyDescent="0.25">
      <c r="A123" s="196"/>
      <c r="B123" s="78" t="s">
        <v>258</v>
      </c>
      <c r="C123" s="271"/>
      <c r="D123" s="221"/>
      <c r="E123" s="222"/>
      <c r="F123" s="64"/>
      <c r="G123" s="65"/>
      <c r="H123" s="221"/>
      <c r="I123" s="222"/>
      <c r="J123" s="64"/>
      <c r="K123" s="65"/>
      <c r="L123" s="221"/>
      <c r="M123" s="222"/>
      <c r="N123" s="64"/>
      <c r="O123" s="65"/>
      <c r="P123" s="221"/>
      <c r="Q123" s="222"/>
      <c r="R123" s="64"/>
      <c r="S123" s="65"/>
      <c r="T123" s="221"/>
      <c r="U123" s="222"/>
      <c r="V123" s="64"/>
      <c r="W123" s="65"/>
      <c r="X123" s="221"/>
      <c r="Y123" s="222"/>
      <c r="Z123" s="64"/>
      <c r="AA123" s="65"/>
      <c r="AB123" s="221"/>
      <c r="AC123" s="222"/>
      <c r="AD123" s="64"/>
      <c r="AE123" s="65"/>
      <c r="AF123" s="221"/>
      <c r="AG123" s="222"/>
      <c r="AH123" s="64"/>
      <c r="AI123" s="65"/>
      <c r="AJ123" s="221"/>
      <c r="AK123" s="222"/>
      <c r="AL123" s="64"/>
      <c r="AM123" s="65"/>
    </row>
    <row r="124" spans="1:39" ht="75" customHeight="1" x14ac:dyDescent="0.25">
      <c r="A124" s="196" t="s">
        <v>164</v>
      </c>
      <c r="B124" s="79" t="s">
        <v>260</v>
      </c>
      <c r="C124" s="269" t="s">
        <v>321</v>
      </c>
      <c r="D124" s="242" t="s">
        <v>165</v>
      </c>
      <c r="E124" s="243"/>
      <c r="F124" s="277" t="s">
        <v>9</v>
      </c>
      <c r="G124" s="68">
        <v>5</v>
      </c>
      <c r="H124" s="242" t="s">
        <v>165</v>
      </c>
      <c r="I124" s="243"/>
      <c r="J124" s="277" t="s">
        <v>9</v>
      </c>
      <c r="K124" s="68">
        <v>5</v>
      </c>
      <c r="L124" s="242" t="s">
        <v>165</v>
      </c>
      <c r="M124" s="243"/>
      <c r="N124" s="277" t="s">
        <v>9</v>
      </c>
      <c r="O124" s="68">
        <v>5</v>
      </c>
      <c r="P124" s="242" t="s">
        <v>165</v>
      </c>
      <c r="Q124" s="243"/>
      <c r="R124" s="277" t="s">
        <v>9</v>
      </c>
      <c r="S124" s="68">
        <v>5</v>
      </c>
      <c r="T124" s="242" t="s">
        <v>165</v>
      </c>
      <c r="U124" s="243"/>
      <c r="V124" s="277" t="s">
        <v>9</v>
      </c>
      <c r="W124" s="68">
        <v>5</v>
      </c>
      <c r="X124" s="242" t="s">
        <v>165</v>
      </c>
      <c r="Y124" s="243"/>
      <c r="Z124" s="277" t="s">
        <v>9</v>
      </c>
      <c r="AA124" s="68">
        <v>5</v>
      </c>
      <c r="AB124" s="242" t="s">
        <v>165</v>
      </c>
      <c r="AC124" s="243"/>
      <c r="AD124" s="277" t="s">
        <v>9</v>
      </c>
      <c r="AE124" s="68">
        <v>5</v>
      </c>
      <c r="AF124" s="242" t="s">
        <v>165</v>
      </c>
      <c r="AG124" s="243"/>
      <c r="AH124" s="277" t="s">
        <v>9</v>
      </c>
      <c r="AI124" s="68">
        <v>5</v>
      </c>
      <c r="AJ124" s="242" t="s">
        <v>165</v>
      </c>
      <c r="AK124" s="243"/>
      <c r="AL124" s="277" t="s">
        <v>9</v>
      </c>
      <c r="AM124" s="68">
        <v>5</v>
      </c>
    </row>
    <row r="125" spans="1:39" x14ac:dyDescent="0.25">
      <c r="A125" s="196"/>
      <c r="B125" s="76"/>
      <c r="C125" s="270"/>
      <c r="D125" s="265">
        <f>исх.данные!D34</f>
        <v>0</v>
      </c>
      <c r="E125" s="266"/>
      <c r="F125" s="278"/>
      <c r="G125" s="62"/>
      <c r="H125" s="265">
        <f>исх.данные!F34</f>
        <v>0</v>
      </c>
      <c r="I125" s="266"/>
      <c r="J125" s="278"/>
      <c r="K125" s="62"/>
      <c r="L125" s="265">
        <f>исх.данные!H34</f>
        <v>0</v>
      </c>
      <c r="M125" s="266"/>
      <c r="N125" s="278"/>
      <c r="O125" s="62"/>
      <c r="P125" s="265">
        <f>исх.данные!J34</f>
        <v>0</v>
      </c>
      <c r="Q125" s="266"/>
      <c r="R125" s="278"/>
      <c r="S125" s="62"/>
      <c r="T125" s="265">
        <f>исх.данные!L34</f>
        <v>0</v>
      </c>
      <c r="U125" s="266"/>
      <c r="V125" s="278"/>
      <c r="W125" s="62"/>
      <c r="X125" s="265">
        <f>исх.данные!N34</f>
        <v>0</v>
      </c>
      <c r="Y125" s="266"/>
      <c r="Z125" s="278"/>
      <c r="AA125" s="62"/>
      <c r="AB125" s="265">
        <f>исх.данные!P34</f>
        <v>0</v>
      </c>
      <c r="AC125" s="266"/>
      <c r="AD125" s="278"/>
      <c r="AE125" s="62"/>
      <c r="AF125" s="265">
        <f>исх.данные!R34</f>
        <v>0</v>
      </c>
      <c r="AG125" s="266"/>
      <c r="AH125" s="278"/>
      <c r="AI125" s="62"/>
      <c r="AJ125" s="265">
        <f>исх.данные!T34</f>
        <v>0</v>
      </c>
      <c r="AK125" s="266"/>
      <c r="AL125" s="278"/>
      <c r="AM125" s="62"/>
    </row>
    <row r="126" spans="1:39" ht="114" hidden="1" customHeight="1" x14ac:dyDescent="0.25">
      <c r="A126" s="196"/>
      <c r="B126" s="76"/>
      <c r="C126" s="270"/>
      <c r="D126" s="288" t="s">
        <v>166</v>
      </c>
      <c r="E126" s="289"/>
      <c r="F126" s="62"/>
      <c r="G126" s="63"/>
      <c r="H126" s="288" t="s">
        <v>166</v>
      </c>
      <c r="I126" s="289"/>
      <c r="J126" s="62"/>
      <c r="K126" s="63"/>
      <c r="L126" s="288" t="s">
        <v>166</v>
      </c>
      <c r="M126" s="289"/>
      <c r="N126" s="62"/>
      <c r="O126" s="63"/>
      <c r="P126" s="288" t="s">
        <v>166</v>
      </c>
      <c r="Q126" s="289"/>
      <c r="R126" s="62"/>
      <c r="S126" s="63"/>
      <c r="T126" s="288" t="s">
        <v>166</v>
      </c>
      <c r="U126" s="289"/>
      <c r="V126" s="62"/>
      <c r="W126" s="63"/>
      <c r="X126" s="288" t="s">
        <v>166</v>
      </c>
      <c r="Y126" s="289"/>
      <c r="Z126" s="62"/>
      <c r="AA126" s="63"/>
      <c r="AB126" s="288" t="s">
        <v>166</v>
      </c>
      <c r="AC126" s="289"/>
      <c r="AD126" s="62"/>
      <c r="AE126" s="63"/>
      <c r="AF126" s="288" t="s">
        <v>166</v>
      </c>
      <c r="AG126" s="289"/>
      <c r="AH126" s="62"/>
      <c r="AI126" s="63"/>
      <c r="AJ126" s="288" t="s">
        <v>166</v>
      </c>
      <c r="AK126" s="289"/>
      <c r="AL126" s="62"/>
      <c r="AM126" s="63"/>
    </row>
    <row r="127" spans="1:39" ht="22.5" customHeight="1" x14ac:dyDescent="0.25">
      <c r="A127" s="196"/>
      <c r="B127" s="77" t="s">
        <v>263</v>
      </c>
      <c r="C127" s="270"/>
      <c r="D127" s="219"/>
      <c r="E127" s="220"/>
      <c r="F127" s="62"/>
      <c r="G127" s="63"/>
      <c r="H127" s="219"/>
      <c r="I127" s="220"/>
      <c r="J127" s="62"/>
      <c r="K127" s="63"/>
      <c r="L127" s="219"/>
      <c r="M127" s="220"/>
      <c r="N127" s="62"/>
      <c r="O127" s="63"/>
      <c r="P127" s="219"/>
      <c r="Q127" s="220"/>
      <c r="R127" s="62"/>
      <c r="S127" s="63"/>
      <c r="T127" s="219"/>
      <c r="U127" s="220"/>
      <c r="V127" s="62"/>
      <c r="W127" s="63"/>
      <c r="X127" s="219"/>
      <c r="Y127" s="220"/>
      <c r="Z127" s="62"/>
      <c r="AA127" s="63"/>
      <c r="AB127" s="219"/>
      <c r="AC127" s="220"/>
      <c r="AD127" s="62"/>
      <c r="AE127" s="63"/>
      <c r="AF127" s="219"/>
      <c r="AG127" s="220"/>
      <c r="AH127" s="62"/>
      <c r="AI127" s="63"/>
      <c r="AJ127" s="219"/>
      <c r="AK127" s="220"/>
      <c r="AL127" s="62"/>
      <c r="AM127" s="63"/>
    </row>
    <row r="128" spans="1:39" ht="22.5" customHeight="1" x14ac:dyDescent="0.25">
      <c r="A128" s="196"/>
      <c r="B128" s="78" t="s">
        <v>264</v>
      </c>
      <c r="C128" s="271"/>
      <c r="D128" s="221"/>
      <c r="E128" s="222"/>
      <c r="F128" s="64"/>
      <c r="G128" s="65"/>
      <c r="H128" s="221"/>
      <c r="I128" s="222"/>
      <c r="J128" s="64"/>
      <c r="K128" s="65"/>
      <c r="L128" s="221"/>
      <c r="M128" s="222"/>
      <c r="N128" s="64"/>
      <c r="O128" s="65"/>
      <c r="P128" s="221"/>
      <c r="Q128" s="222"/>
      <c r="R128" s="64"/>
      <c r="S128" s="65"/>
      <c r="T128" s="221"/>
      <c r="U128" s="222"/>
      <c r="V128" s="64"/>
      <c r="W128" s="65"/>
      <c r="X128" s="221"/>
      <c r="Y128" s="222"/>
      <c r="Z128" s="64"/>
      <c r="AA128" s="65"/>
      <c r="AB128" s="221"/>
      <c r="AC128" s="222"/>
      <c r="AD128" s="64"/>
      <c r="AE128" s="65"/>
      <c r="AF128" s="221"/>
      <c r="AG128" s="222"/>
      <c r="AH128" s="64"/>
      <c r="AI128" s="65"/>
      <c r="AJ128" s="221"/>
      <c r="AK128" s="222"/>
      <c r="AL128" s="64"/>
      <c r="AM128" s="65"/>
    </row>
    <row r="129" spans="1:39" ht="22.5" customHeight="1" x14ac:dyDescent="0.25">
      <c r="A129" s="196" t="s">
        <v>167</v>
      </c>
      <c r="B129" s="235" t="s">
        <v>116</v>
      </c>
      <c r="C129" s="200" t="s">
        <v>322</v>
      </c>
      <c r="D129" s="242" t="s">
        <v>168</v>
      </c>
      <c r="E129" s="243"/>
      <c r="F129" s="277" t="s">
        <v>9</v>
      </c>
      <c r="G129" s="68">
        <v>1.7</v>
      </c>
      <c r="H129" s="242" t="s">
        <v>168</v>
      </c>
      <c r="I129" s="243"/>
      <c r="J129" s="277" t="s">
        <v>9</v>
      </c>
      <c r="K129" s="68">
        <v>3.4</v>
      </c>
      <c r="L129" s="242" t="s">
        <v>168</v>
      </c>
      <c r="M129" s="243"/>
      <c r="N129" s="277" t="s">
        <v>9</v>
      </c>
      <c r="O129" s="68">
        <v>3.4</v>
      </c>
      <c r="P129" s="242" t="s">
        <v>168</v>
      </c>
      <c r="Q129" s="243"/>
      <c r="R129" s="277" t="s">
        <v>9</v>
      </c>
      <c r="S129" s="68">
        <v>3.4</v>
      </c>
      <c r="T129" s="242" t="s">
        <v>168</v>
      </c>
      <c r="U129" s="243"/>
      <c r="V129" s="277" t="s">
        <v>9</v>
      </c>
      <c r="W129" s="68">
        <v>0</v>
      </c>
      <c r="X129" s="242" t="s">
        <v>168</v>
      </c>
      <c r="Y129" s="243"/>
      <c r="Z129" s="277" t="s">
        <v>9</v>
      </c>
      <c r="AA129" s="68">
        <v>0</v>
      </c>
      <c r="AB129" s="242" t="s">
        <v>168</v>
      </c>
      <c r="AC129" s="243"/>
      <c r="AD129" s="277" t="s">
        <v>9</v>
      </c>
      <c r="AE129" s="68">
        <v>0</v>
      </c>
      <c r="AF129" s="242" t="s">
        <v>168</v>
      </c>
      <c r="AG129" s="243"/>
      <c r="AH129" s="277" t="s">
        <v>9</v>
      </c>
      <c r="AI129" s="68">
        <v>3.4</v>
      </c>
      <c r="AJ129" s="242" t="s">
        <v>168</v>
      </c>
      <c r="AK129" s="243"/>
      <c r="AL129" s="277" t="s">
        <v>9</v>
      </c>
      <c r="AM129" s="68">
        <v>3.4</v>
      </c>
    </row>
    <row r="130" spans="1:39" x14ac:dyDescent="0.25">
      <c r="A130" s="196"/>
      <c r="B130" s="236"/>
      <c r="C130" s="201"/>
      <c r="D130" s="219">
        <f>исх.данные!D36-исх.данные!D35</f>
        <v>0</v>
      </c>
      <c r="E130" s="220"/>
      <c r="F130" s="278"/>
      <c r="G130" s="62"/>
      <c r="H130" s="219">
        <f>исх.данные!F36-исх.данные!F35</f>
        <v>-0.2</v>
      </c>
      <c r="I130" s="220"/>
      <c r="J130" s="278"/>
      <c r="K130" s="62"/>
      <c r="L130" s="219">
        <f>исх.данные!H36-исх.данные!H35</f>
        <v>-9.5999999999999091</v>
      </c>
      <c r="M130" s="220"/>
      <c r="N130" s="278"/>
      <c r="O130" s="62"/>
      <c r="P130" s="219">
        <f>исх.данные!J36-исх.данные!J35</f>
        <v>-65</v>
      </c>
      <c r="Q130" s="220"/>
      <c r="R130" s="278"/>
      <c r="S130" s="62"/>
      <c r="T130" s="219">
        <f>исх.данные!L36-исх.данные!L35</f>
        <v>730923</v>
      </c>
      <c r="U130" s="220"/>
      <c r="V130" s="278"/>
      <c r="W130" s="62"/>
      <c r="X130" s="219">
        <f>исх.данные!N36-исх.данные!N35</f>
        <v>1446.2000000000003</v>
      </c>
      <c r="Y130" s="220"/>
      <c r="Z130" s="278"/>
      <c r="AA130" s="62"/>
      <c r="AB130" s="219">
        <f>исх.данные!P36-исх.данные!P35</f>
        <v>6.1000000000000014</v>
      </c>
      <c r="AC130" s="220"/>
      <c r="AD130" s="278"/>
      <c r="AE130" s="62"/>
      <c r="AF130" s="219">
        <f>исх.данные!R36-исх.данные!R35</f>
        <v>-33.9</v>
      </c>
      <c r="AG130" s="220"/>
      <c r="AH130" s="278"/>
      <c r="AI130" s="62"/>
      <c r="AJ130" s="219">
        <f>исх.данные!T36-исх.данные!T35</f>
        <v>-1.1000000000000014</v>
      </c>
      <c r="AK130" s="220"/>
      <c r="AL130" s="278"/>
      <c r="AM130" s="62"/>
    </row>
    <row r="131" spans="1:39" ht="37.5" customHeight="1" x14ac:dyDescent="0.25">
      <c r="A131" s="196"/>
      <c r="B131" s="236"/>
      <c r="C131" s="201"/>
      <c r="D131" s="219"/>
      <c r="E131" s="220"/>
      <c r="F131" s="62"/>
      <c r="G131" s="63"/>
      <c r="H131" s="219"/>
      <c r="I131" s="220"/>
      <c r="J131" s="62"/>
      <c r="K131" s="63"/>
      <c r="L131" s="219"/>
      <c r="M131" s="220"/>
      <c r="N131" s="62"/>
      <c r="O131" s="62"/>
      <c r="P131" s="219"/>
      <c r="Q131" s="220"/>
      <c r="R131" s="62"/>
      <c r="S131" s="63"/>
      <c r="T131" s="219"/>
      <c r="U131" s="220"/>
      <c r="V131" s="62"/>
      <c r="W131" s="63"/>
      <c r="X131" s="219"/>
      <c r="Y131" s="220"/>
      <c r="Z131" s="62"/>
      <c r="AA131" s="63"/>
      <c r="AB131" s="219"/>
      <c r="AC131" s="220"/>
      <c r="AD131" s="62"/>
      <c r="AE131" s="63"/>
      <c r="AF131" s="219"/>
      <c r="AG131" s="220"/>
      <c r="AH131" s="62"/>
      <c r="AI131" s="63"/>
      <c r="AJ131" s="219"/>
      <c r="AK131" s="220"/>
      <c r="AL131" s="62"/>
      <c r="AM131" s="63"/>
    </row>
    <row r="132" spans="1:39" ht="81.75" hidden="1" customHeight="1" x14ac:dyDescent="0.25">
      <c r="A132" s="196"/>
      <c r="B132" s="63"/>
      <c r="C132" s="201"/>
      <c r="D132" s="288" t="s">
        <v>169</v>
      </c>
      <c r="E132" s="289"/>
      <c r="F132" s="62"/>
      <c r="G132" s="63"/>
      <c r="H132" s="288" t="s">
        <v>169</v>
      </c>
      <c r="I132" s="289"/>
      <c r="J132" s="62"/>
      <c r="K132" s="63"/>
      <c r="L132" s="288" t="s">
        <v>169</v>
      </c>
      <c r="M132" s="289"/>
      <c r="N132" s="62"/>
      <c r="O132" s="62"/>
      <c r="P132" s="288" t="s">
        <v>169</v>
      </c>
      <c r="Q132" s="289"/>
      <c r="R132" s="62"/>
      <c r="S132" s="63"/>
      <c r="T132" s="288" t="s">
        <v>169</v>
      </c>
      <c r="U132" s="289"/>
      <c r="V132" s="62"/>
      <c r="W132" s="63"/>
      <c r="X132" s="288" t="s">
        <v>169</v>
      </c>
      <c r="Y132" s="289"/>
      <c r="Z132" s="62"/>
      <c r="AA132" s="63"/>
      <c r="AB132" s="288" t="s">
        <v>169</v>
      </c>
      <c r="AC132" s="289"/>
      <c r="AD132" s="62"/>
      <c r="AE132" s="63"/>
      <c r="AF132" s="288" t="s">
        <v>169</v>
      </c>
      <c r="AG132" s="289"/>
      <c r="AH132" s="62"/>
      <c r="AI132" s="63"/>
      <c r="AJ132" s="288" t="s">
        <v>169</v>
      </c>
      <c r="AK132" s="289"/>
      <c r="AL132" s="62"/>
      <c r="AM132" s="63"/>
    </row>
    <row r="133" spans="1:39" ht="98.25" hidden="1" customHeight="1" x14ac:dyDescent="0.25">
      <c r="A133" s="196"/>
      <c r="B133" s="63"/>
      <c r="C133" s="201"/>
      <c r="D133" s="288" t="s">
        <v>170</v>
      </c>
      <c r="E133" s="289"/>
      <c r="F133" s="62"/>
      <c r="G133" s="63"/>
      <c r="H133" s="288" t="s">
        <v>170</v>
      </c>
      <c r="I133" s="289"/>
      <c r="J133" s="62"/>
      <c r="K133" s="63"/>
      <c r="L133" s="288" t="s">
        <v>170</v>
      </c>
      <c r="M133" s="289"/>
      <c r="N133" s="62"/>
      <c r="O133" s="62"/>
      <c r="P133" s="288" t="s">
        <v>170</v>
      </c>
      <c r="Q133" s="289"/>
      <c r="R133" s="62"/>
      <c r="S133" s="63"/>
      <c r="T133" s="288" t="s">
        <v>170</v>
      </c>
      <c r="U133" s="289"/>
      <c r="V133" s="62"/>
      <c r="W133" s="63"/>
      <c r="X133" s="288" t="s">
        <v>170</v>
      </c>
      <c r="Y133" s="289"/>
      <c r="Z133" s="62"/>
      <c r="AA133" s="63"/>
      <c r="AB133" s="288" t="s">
        <v>170</v>
      </c>
      <c r="AC133" s="289"/>
      <c r="AD133" s="62"/>
      <c r="AE133" s="63"/>
      <c r="AF133" s="288" t="s">
        <v>170</v>
      </c>
      <c r="AG133" s="289"/>
      <c r="AH133" s="62"/>
      <c r="AI133" s="63"/>
      <c r="AJ133" s="288" t="s">
        <v>170</v>
      </c>
      <c r="AK133" s="289"/>
      <c r="AL133" s="62"/>
      <c r="AM133" s="63"/>
    </row>
    <row r="134" spans="1:39" ht="39.75" x14ac:dyDescent="0.25">
      <c r="A134" s="196"/>
      <c r="B134" s="80" t="s">
        <v>265</v>
      </c>
      <c r="C134" s="201"/>
      <c r="D134" s="223"/>
      <c r="E134" s="224"/>
      <c r="F134" s="62"/>
      <c r="G134" s="63"/>
      <c r="H134" s="223"/>
      <c r="I134" s="224"/>
      <c r="J134" s="62"/>
      <c r="K134" s="63"/>
      <c r="L134" s="223"/>
      <c r="M134" s="224"/>
      <c r="N134" s="62"/>
      <c r="O134" s="62"/>
      <c r="P134" s="223"/>
      <c r="Q134" s="224"/>
      <c r="R134" s="62"/>
      <c r="S134" s="63"/>
      <c r="T134" s="223"/>
      <c r="U134" s="224"/>
      <c r="V134" s="62"/>
      <c r="W134" s="63"/>
      <c r="X134" s="223"/>
      <c r="Y134" s="224"/>
      <c r="Z134" s="62"/>
      <c r="AA134" s="63"/>
      <c r="AB134" s="223"/>
      <c r="AC134" s="224"/>
      <c r="AD134" s="62"/>
      <c r="AE134" s="63"/>
      <c r="AF134" s="223"/>
      <c r="AG134" s="224"/>
      <c r="AH134" s="62"/>
      <c r="AI134" s="63"/>
      <c r="AJ134" s="223"/>
      <c r="AK134" s="224"/>
      <c r="AL134" s="62"/>
      <c r="AM134" s="63"/>
    </row>
    <row r="135" spans="1:39" ht="27" x14ac:dyDescent="0.25">
      <c r="A135" s="196"/>
      <c r="B135" s="80" t="s">
        <v>266</v>
      </c>
      <c r="C135" s="201"/>
      <c r="D135" s="223"/>
      <c r="E135" s="224"/>
      <c r="F135" s="62"/>
      <c r="G135" s="63"/>
      <c r="H135" s="223"/>
      <c r="I135" s="224"/>
      <c r="J135" s="62"/>
      <c r="K135" s="63"/>
      <c r="L135" s="223"/>
      <c r="M135" s="224"/>
      <c r="N135" s="62"/>
      <c r="O135" s="62"/>
      <c r="P135" s="223"/>
      <c r="Q135" s="224"/>
      <c r="R135" s="62"/>
      <c r="S135" s="63"/>
      <c r="T135" s="223"/>
      <c r="U135" s="224"/>
      <c r="V135" s="62"/>
      <c r="W135" s="63"/>
      <c r="X135" s="223"/>
      <c r="Y135" s="224"/>
      <c r="Z135" s="62"/>
      <c r="AA135" s="63"/>
      <c r="AB135" s="223"/>
      <c r="AC135" s="224"/>
      <c r="AD135" s="62"/>
      <c r="AE135" s="63"/>
      <c r="AF135" s="223"/>
      <c r="AG135" s="224"/>
      <c r="AH135" s="62"/>
      <c r="AI135" s="63"/>
      <c r="AJ135" s="223"/>
      <c r="AK135" s="224"/>
      <c r="AL135" s="62"/>
      <c r="AM135" s="63"/>
    </row>
    <row r="136" spans="1:39" ht="27" x14ac:dyDescent="0.25">
      <c r="A136" s="196"/>
      <c r="B136" s="77" t="s">
        <v>267</v>
      </c>
      <c r="C136" s="201"/>
      <c r="D136" s="223"/>
      <c r="E136" s="224"/>
      <c r="F136" s="62"/>
      <c r="G136" s="63"/>
      <c r="H136" s="223"/>
      <c r="I136" s="224"/>
      <c r="J136" s="62"/>
      <c r="K136" s="63"/>
      <c r="L136" s="223"/>
      <c r="M136" s="224"/>
      <c r="N136" s="62"/>
      <c r="O136" s="62"/>
      <c r="P136" s="223"/>
      <c r="Q136" s="224"/>
      <c r="R136" s="62"/>
      <c r="S136" s="63"/>
      <c r="T136" s="223"/>
      <c r="U136" s="224"/>
      <c r="V136" s="62"/>
      <c r="W136" s="63"/>
      <c r="X136" s="223"/>
      <c r="Y136" s="224"/>
      <c r="Z136" s="62"/>
      <c r="AA136" s="63"/>
      <c r="AB136" s="223"/>
      <c r="AC136" s="224"/>
      <c r="AD136" s="62"/>
      <c r="AE136" s="63"/>
      <c r="AF136" s="223"/>
      <c r="AG136" s="224"/>
      <c r="AH136" s="62"/>
      <c r="AI136" s="63"/>
      <c r="AJ136" s="223"/>
      <c r="AK136" s="224"/>
      <c r="AL136" s="62"/>
      <c r="AM136" s="63"/>
    </row>
    <row r="137" spans="1:39" ht="27" x14ac:dyDescent="0.25">
      <c r="A137" s="196"/>
      <c r="B137" s="78" t="s">
        <v>268</v>
      </c>
      <c r="C137" s="272"/>
      <c r="D137" s="244"/>
      <c r="E137" s="245"/>
      <c r="F137" s="64"/>
      <c r="G137" s="65"/>
      <c r="H137" s="244"/>
      <c r="I137" s="245"/>
      <c r="J137" s="64"/>
      <c r="K137" s="65"/>
      <c r="L137" s="244"/>
      <c r="M137" s="245"/>
      <c r="N137" s="64"/>
      <c r="O137" s="64"/>
      <c r="P137" s="244"/>
      <c r="Q137" s="245"/>
      <c r="R137" s="64"/>
      <c r="S137" s="65"/>
      <c r="T137" s="244"/>
      <c r="U137" s="245"/>
      <c r="V137" s="64"/>
      <c r="W137" s="65"/>
      <c r="X137" s="244"/>
      <c r="Y137" s="245"/>
      <c r="Z137" s="64"/>
      <c r="AA137" s="65"/>
      <c r="AB137" s="244"/>
      <c r="AC137" s="245"/>
      <c r="AD137" s="64"/>
      <c r="AE137" s="65"/>
      <c r="AF137" s="244"/>
      <c r="AG137" s="245"/>
      <c r="AH137" s="64"/>
      <c r="AI137" s="65"/>
      <c r="AJ137" s="244"/>
      <c r="AK137" s="245"/>
      <c r="AL137" s="64"/>
      <c r="AM137" s="65"/>
    </row>
    <row r="138" spans="1:39" ht="47.25" x14ac:dyDescent="0.25">
      <c r="A138" s="196" t="s">
        <v>171</v>
      </c>
      <c r="B138" s="79" t="s">
        <v>117</v>
      </c>
      <c r="C138" s="269" t="s">
        <v>323</v>
      </c>
      <c r="D138" s="242" t="s">
        <v>172</v>
      </c>
      <c r="E138" s="243"/>
      <c r="F138" s="277" t="s">
        <v>9</v>
      </c>
      <c r="G138" s="68">
        <v>5</v>
      </c>
      <c r="H138" s="242" t="s">
        <v>172</v>
      </c>
      <c r="I138" s="243"/>
      <c r="J138" s="277" t="s">
        <v>9</v>
      </c>
      <c r="K138" s="67">
        <v>5</v>
      </c>
      <c r="L138" s="242" t="s">
        <v>172</v>
      </c>
      <c r="M138" s="243"/>
      <c r="N138" s="277" t="s">
        <v>9</v>
      </c>
      <c r="O138" s="68">
        <v>5</v>
      </c>
      <c r="P138" s="242" t="s">
        <v>172</v>
      </c>
      <c r="Q138" s="243"/>
      <c r="R138" s="277" t="s">
        <v>9</v>
      </c>
      <c r="S138" s="67">
        <v>5</v>
      </c>
      <c r="T138" s="242" t="s">
        <v>172</v>
      </c>
      <c r="U138" s="243"/>
      <c r="V138" s="277" t="s">
        <v>9</v>
      </c>
      <c r="W138" s="68">
        <v>5</v>
      </c>
      <c r="X138" s="242" t="s">
        <v>172</v>
      </c>
      <c r="Y138" s="243"/>
      <c r="Z138" s="277" t="s">
        <v>9</v>
      </c>
      <c r="AA138" s="68">
        <v>5</v>
      </c>
      <c r="AB138" s="242" t="s">
        <v>172</v>
      </c>
      <c r="AC138" s="243"/>
      <c r="AD138" s="277" t="s">
        <v>9</v>
      </c>
      <c r="AE138" s="67">
        <v>5</v>
      </c>
      <c r="AF138" s="242" t="s">
        <v>172</v>
      </c>
      <c r="AG138" s="243"/>
      <c r="AH138" s="277" t="s">
        <v>9</v>
      </c>
      <c r="AI138" s="68">
        <v>5</v>
      </c>
      <c r="AJ138" s="242" t="s">
        <v>172</v>
      </c>
      <c r="AK138" s="243"/>
      <c r="AL138" s="277" t="s">
        <v>9</v>
      </c>
      <c r="AM138" s="68">
        <v>5</v>
      </c>
    </row>
    <row r="139" spans="1:39" x14ac:dyDescent="0.25">
      <c r="A139" s="196"/>
      <c r="B139" s="81" t="s">
        <v>118</v>
      </c>
      <c r="C139" s="270"/>
      <c r="D139" s="219">
        <f>исх.данные!D37</f>
        <v>0</v>
      </c>
      <c r="E139" s="220"/>
      <c r="F139" s="278"/>
      <c r="G139" s="62"/>
      <c r="H139" s="219">
        <f>исх.данные!F37</f>
        <v>0</v>
      </c>
      <c r="I139" s="220"/>
      <c r="J139" s="278"/>
      <c r="K139" s="67"/>
      <c r="L139" s="219">
        <f>исх.данные!H37</f>
        <v>0</v>
      </c>
      <c r="M139" s="220"/>
      <c r="N139" s="278"/>
      <c r="O139" s="62"/>
      <c r="P139" s="219">
        <f>исх.данные!J37</f>
        <v>0</v>
      </c>
      <c r="Q139" s="220"/>
      <c r="R139" s="278"/>
      <c r="S139" s="67"/>
      <c r="T139" s="219">
        <f>исх.данные!L37</f>
        <v>0</v>
      </c>
      <c r="U139" s="220"/>
      <c r="V139" s="278"/>
      <c r="W139" s="62"/>
      <c r="X139" s="219">
        <f>исх.данные!N37</f>
        <v>0</v>
      </c>
      <c r="Y139" s="220"/>
      <c r="Z139" s="278"/>
      <c r="AA139" s="62"/>
      <c r="AB139" s="219">
        <f>исх.данные!P37</f>
        <v>0</v>
      </c>
      <c r="AC139" s="220"/>
      <c r="AD139" s="278"/>
      <c r="AE139" s="67"/>
      <c r="AF139" s="219">
        <f>исх.данные!R37</f>
        <v>0</v>
      </c>
      <c r="AG139" s="220"/>
      <c r="AH139" s="278"/>
      <c r="AI139" s="62"/>
      <c r="AJ139" s="219">
        <f>исх.данные!T37</f>
        <v>0</v>
      </c>
      <c r="AK139" s="220"/>
      <c r="AL139" s="278"/>
      <c r="AM139" s="62"/>
    </row>
    <row r="140" spans="1:39" ht="129.75" hidden="1" customHeight="1" x14ac:dyDescent="0.25">
      <c r="A140" s="196"/>
      <c r="B140" s="76"/>
      <c r="C140" s="270"/>
      <c r="D140" s="288" t="s">
        <v>173</v>
      </c>
      <c r="E140" s="289"/>
      <c r="F140" s="62"/>
      <c r="G140" s="63"/>
      <c r="H140" s="288" t="s">
        <v>173</v>
      </c>
      <c r="I140" s="289"/>
      <c r="J140" s="62"/>
      <c r="K140" s="66"/>
      <c r="L140" s="288" t="s">
        <v>173</v>
      </c>
      <c r="M140" s="289"/>
      <c r="N140" s="62"/>
      <c r="O140" s="63"/>
      <c r="P140" s="288" t="s">
        <v>173</v>
      </c>
      <c r="Q140" s="289"/>
      <c r="R140" s="62"/>
      <c r="S140" s="66"/>
      <c r="T140" s="288" t="s">
        <v>173</v>
      </c>
      <c r="U140" s="289"/>
      <c r="V140" s="62"/>
      <c r="W140" s="63"/>
      <c r="X140" s="288" t="s">
        <v>173</v>
      </c>
      <c r="Y140" s="289"/>
      <c r="Z140" s="62"/>
      <c r="AA140" s="63"/>
      <c r="AB140" s="288" t="s">
        <v>173</v>
      </c>
      <c r="AC140" s="289"/>
      <c r="AD140" s="62"/>
      <c r="AE140" s="66"/>
      <c r="AF140" s="288" t="s">
        <v>173</v>
      </c>
      <c r="AG140" s="289"/>
      <c r="AH140" s="62"/>
      <c r="AI140" s="63"/>
      <c r="AJ140" s="288" t="s">
        <v>173</v>
      </c>
      <c r="AK140" s="289"/>
      <c r="AL140" s="62"/>
      <c r="AM140" s="63"/>
    </row>
    <row r="141" spans="1:39" ht="33.75" customHeight="1" x14ac:dyDescent="0.25">
      <c r="A141" s="196"/>
      <c r="B141" s="77" t="s">
        <v>269</v>
      </c>
      <c r="C141" s="270"/>
      <c r="D141" s="281"/>
      <c r="E141" s="282"/>
      <c r="F141" s="62"/>
      <c r="G141" s="63"/>
      <c r="H141" s="281"/>
      <c r="I141" s="282"/>
      <c r="J141" s="62"/>
      <c r="K141" s="66"/>
      <c r="L141" s="281"/>
      <c r="M141" s="282"/>
      <c r="N141" s="62"/>
      <c r="O141" s="63"/>
      <c r="P141" s="281"/>
      <c r="Q141" s="282"/>
      <c r="R141" s="62"/>
      <c r="S141" s="66"/>
      <c r="T141" s="281"/>
      <c r="U141" s="282"/>
      <c r="V141" s="62"/>
      <c r="W141" s="63"/>
      <c r="X141" s="281"/>
      <c r="Y141" s="282"/>
      <c r="Z141" s="62"/>
      <c r="AA141" s="63"/>
      <c r="AB141" s="281"/>
      <c r="AC141" s="282"/>
      <c r="AD141" s="62"/>
      <c r="AE141" s="66"/>
      <c r="AF141" s="281"/>
      <c r="AG141" s="282"/>
      <c r="AH141" s="62"/>
      <c r="AI141" s="63"/>
      <c r="AJ141" s="281"/>
      <c r="AK141" s="282"/>
      <c r="AL141" s="62"/>
      <c r="AM141" s="63"/>
    </row>
    <row r="142" spans="1:39" ht="32.25" customHeight="1" x14ac:dyDescent="0.25">
      <c r="A142" s="196"/>
      <c r="B142" s="78" t="s">
        <v>270</v>
      </c>
      <c r="C142" s="271"/>
      <c r="D142" s="283"/>
      <c r="E142" s="284"/>
      <c r="F142" s="64"/>
      <c r="G142" s="65"/>
      <c r="H142" s="283"/>
      <c r="I142" s="284"/>
      <c r="J142" s="64"/>
      <c r="K142" s="66"/>
      <c r="L142" s="283"/>
      <c r="M142" s="284"/>
      <c r="N142" s="64"/>
      <c r="O142" s="65"/>
      <c r="P142" s="283"/>
      <c r="Q142" s="284"/>
      <c r="R142" s="64"/>
      <c r="S142" s="66"/>
      <c r="T142" s="283"/>
      <c r="U142" s="284"/>
      <c r="V142" s="64"/>
      <c r="W142" s="65"/>
      <c r="X142" s="283"/>
      <c r="Y142" s="284"/>
      <c r="Z142" s="64"/>
      <c r="AA142" s="65"/>
      <c r="AB142" s="283"/>
      <c r="AC142" s="284"/>
      <c r="AD142" s="64"/>
      <c r="AE142" s="66"/>
      <c r="AF142" s="283"/>
      <c r="AG142" s="284"/>
      <c r="AH142" s="64"/>
      <c r="AI142" s="65"/>
      <c r="AJ142" s="283"/>
      <c r="AK142" s="284"/>
      <c r="AL142" s="64"/>
      <c r="AM142" s="65"/>
    </row>
    <row r="143" spans="1:39" ht="63" customHeight="1" x14ac:dyDescent="0.25">
      <c r="A143" s="196" t="s">
        <v>174</v>
      </c>
      <c r="B143" s="82" t="s">
        <v>119</v>
      </c>
      <c r="C143" s="269" t="s">
        <v>443</v>
      </c>
      <c r="D143" s="230" t="s">
        <v>413</v>
      </c>
      <c r="E143" s="231"/>
      <c r="F143" s="68" t="s">
        <v>262</v>
      </c>
      <c r="G143" s="68">
        <v>5</v>
      </c>
      <c r="H143" s="230" t="s">
        <v>413</v>
      </c>
      <c r="I143" s="231"/>
      <c r="J143" s="68" t="s">
        <v>262</v>
      </c>
      <c r="K143" s="68">
        <v>5</v>
      </c>
      <c r="L143" s="230" t="s">
        <v>414</v>
      </c>
      <c r="M143" s="231"/>
      <c r="N143" s="68" t="s">
        <v>262</v>
      </c>
      <c r="O143" s="68">
        <v>5</v>
      </c>
      <c r="P143" s="230" t="s">
        <v>413</v>
      </c>
      <c r="Q143" s="231"/>
      <c r="R143" s="68" t="s">
        <v>262</v>
      </c>
      <c r="S143" s="68">
        <v>5</v>
      </c>
      <c r="T143" s="230" t="s">
        <v>413</v>
      </c>
      <c r="U143" s="231"/>
      <c r="V143" s="68" t="s">
        <v>262</v>
      </c>
      <c r="W143" s="68">
        <v>5</v>
      </c>
      <c r="X143" s="230" t="s">
        <v>413</v>
      </c>
      <c r="Y143" s="231"/>
      <c r="Z143" s="68" t="s">
        <v>262</v>
      </c>
      <c r="AA143" s="67">
        <v>5</v>
      </c>
      <c r="AB143" s="230" t="s">
        <v>414</v>
      </c>
      <c r="AC143" s="231"/>
      <c r="AD143" s="68" t="s">
        <v>262</v>
      </c>
      <c r="AE143" s="68">
        <v>0</v>
      </c>
      <c r="AF143" s="230" t="s">
        <v>414</v>
      </c>
      <c r="AG143" s="231"/>
      <c r="AH143" s="68" t="s">
        <v>262</v>
      </c>
      <c r="AI143" s="68">
        <v>0</v>
      </c>
      <c r="AJ143" s="230" t="s">
        <v>413</v>
      </c>
      <c r="AK143" s="231"/>
      <c r="AL143" s="68" t="s">
        <v>262</v>
      </c>
      <c r="AM143" s="68">
        <v>0</v>
      </c>
    </row>
    <row r="144" spans="1:39" s="55" customFormat="1" ht="19.5" customHeight="1" x14ac:dyDescent="0.25">
      <c r="A144" s="196"/>
      <c r="B144" s="76" t="s">
        <v>409</v>
      </c>
      <c r="C144" s="270"/>
      <c r="D144" s="69">
        <f>(исх.данные!D43-исх.данные!D39)</f>
        <v>250.5</v>
      </c>
      <c r="E144" s="70">
        <f>исх.данные!D38/4</f>
        <v>1246</v>
      </c>
      <c r="F144" s="62"/>
      <c r="G144" s="63"/>
      <c r="H144" s="69">
        <f>(исх.данные!F43-исх.данные!F39)</f>
        <v>52.2</v>
      </c>
      <c r="I144" s="70">
        <f>исх.данные!F38/4</f>
        <v>974</v>
      </c>
      <c r="J144" s="62"/>
      <c r="K144" s="63"/>
      <c r="L144" s="69">
        <f>(исх.данные!H43-исх.данные!H39)</f>
        <v>958.90000000000009</v>
      </c>
      <c r="M144" s="70">
        <f>исх.данные!H38/4</f>
        <v>32593.5</v>
      </c>
      <c r="N144" s="62"/>
      <c r="O144" s="63"/>
      <c r="P144" s="69">
        <f>(исх.данные!J43-исх.данные!J39)</f>
        <v>15</v>
      </c>
      <c r="Q144" s="70">
        <f>исх.данные!J38/4</f>
        <v>8914.25</v>
      </c>
      <c r="R144" s="62"/>
      <c r="S144" s="63"/>
      <c r="T144" s="69">
        <f>(исх.данные!L43-исх.данные!L39)</f>
        <v>328</v>
      </c>
      <c r="U144" s="70">
        <f>исх.данные!L38/4</f>
        <v>4749.75</v>
      </c>
      <c r="V144" s="62"/>
      <c r="W144" s="63"/>
      <c r="X144" s="69">
        <f>(исх.данные!N43-исх.данные!N39)</f>
        <v>13305.3</v>
      </c>
      <c r="Y144" s="70">
        <f>исх.данные!N38/4</f>
        <v>57775.199999999997</v>
      </c>
      <c r="Z144" s="62"/>
      <c r="AA144" s="66"/>
      <c r="AB144" s="69">
        <f>(исх.данные!P43-исх.данные!P39)</f>
        <v>390589.8</v>
      </c>
      <c r="AC144" s="70">
        <f>исх.данные!P38/4</f>
        <v>66924.375</v>
      </c>
      <c r="AD144" s="62"/>
      <c r="AE144" s="63"/>
      <c r="AF144" s="69">
        <f>(исх.данные!R43-исх.данные!R39)</f>
        <v>39583.1</v>
      </c>
      <c r="AG144" s="70">
        <f>исх.данные!R38/4</f>
        <v>18074.25</v>
      </c>
      <c r="AH144" s="62"/>
      <c r="AI144" s="63"/>
      <c r="AJ144" s="69">
        <f>(исх.данные!T43-исх.данные!T39)</f>
        <v>47534</v>
      </c>
      <c r="AK144" s="70">
        <f>исх.данные!T38/4</f>
        <v>29948.85</v>
      </c>
      <c r="AL144" s="62"/>
      <c r="AM144" s="63"/>
    </row>
    <row r="145" spans="1:39" s="55" customFormat="1" ht="16.5" customHeight="1" x14ac:dyDescent="0.25">
      <c r="A145" s="196"/>
      <c r="B145" s="76" t="s">
        <v>410</v>
      </c>
      <c r="C145" s="270"/>
      <c r="D145" s="69">
        <f>(исх.данные!D44-исх.данные!D40)</f>
        <v>-80.300000000000011</v>
      </c>
      <c r="E145" s="70"/>
      <c r="F145" s="62"/>
      <c r="G145" s="63"/>
      <c r="H145" s="69">
        <f>(исх.данные!F44-исх.данные!F40)</f>
        <v>37.899999999999991</v>
      </c>
      <c r="I145" s="70"/>
      <c r="J145" s="62"/>
      <c r="K145" s="63"/>
      <c r="L145" s="69">
        <f>(исх.данные!H44-исх.данные!H40)</f>
        <v>1296.5</v>
      </c>
      <c r="M145" s="70"/>
      <c r="N145" s="62"/>
      <c r="O145" s="63"/>
      <c r="P145" s="69">
        <f>(исх.данные!J44-исх.данные!J40)</f>
        <v>422</v>
      </c>
      <c r="Q145" s="70"/>
      <c r="R145" s="62"/>
      <c r="S145" s="63"/>
      <c r="T145" s="69">
        <f>(исх.данные!L44-исх.данные!L40)</f>
        <v>214</v>
      </c>
      <c r="U145" s="70"/>
      <c r="V145" s="62"/>
      <c r="W145" s="63"/>
      <c r="X145" s="69">
        <f>(исх.данные!N44-исх.данные!N40)</f>
        <v>-3853.3999999999996</v>
      </c>
      <c r="Y145" s="70"/>
      <c r="Z145" s="62"/>
      <c r="AA145" s="66"/>
      <c r="AB145" s="69">
        <f>(исх.данные!P44-исх.данные!P40)</f>
        <v>-128205.20000000001</v>
      </c>
      <c r="AC145" s="70"/>
      <c r="AD145" s="62"/>
      <c r="AE145" s="63"/>
      <c r="AF145" s="69">
        <f>(исх.данные!R44-исх.данные!R40)</f>
        <v>-12145</v>
      </c>
      <c r="AG145" s="70"/>
      <c r="AH145" s="62"/>
      <c r="AI145" s="63"/>
      <c r="AJ145" s="69">
        <f>(исх.данные!T44-исх.данные!T40)</f>
        <v>-15309.3</v>
      </c>
      <c r="AK145" s="70"/>
      <c r="AL145" s="62"/>
      <c r="AM145" s="63"/>
    </row>
    <row r="146" spans="1:39" s="55" customFormat="1" ht="17.25" customHeight="1" x14ac:dyDescent="0.25">
      <c r="A146" s="196"/>
      <c r="B146" s="76" t="s">
        <v>411</v>
      </c>
      <c r="C146" s="270"/>
      <c r="D146" s="69">
        <f>(исх.данные!D45-исх.данные!D41)</f>
        <v>-91.999999999999986</v>
      </c>
      <c r="E146" s="70"/>
      <c r="F146" s="62"/>
      <c r="G146" s="63"/>
      <c r="H146" s="69">
        <f>(исх.данные!F45-исх.данные!F41)</f>
        <v>-42.899999999999991</v>
      </c>
      <c r="I146" s="70"/>
      <c r="J146" s="62"/>
      <c r="K146" s="63"/>
      <c r="L146" s="69">
        <f>(исх.данные!H45-исх.данные!H41)</f>
        <v>-1533.9</v>
      </c>
      <c r="M146" s="70"/>
      <c r="N146" s="62"/>
      <c r="O146" s="63"/>
      <c r="P146" s="69">
        <f>(исх.данные!J45-исх.данные!J41)</f>
        <v>-212</v>
      </c>
      <c r="Q146" s="70"/>
      <c r="R146" s="62"/>
      <c r="S146" s="63"/>
      <c r="T146" s="69">
        <f>(исх.данные!L45-исх.данные!L41)</f>
        <v>-222</v>
      </c>
      <c r="U146" s="70"/>
      <c r="V146" s="62"/>
      <c r="W146" s="63"/>
      <c r="X146" s="69">
        <f>(исх.данные!N45-исх.данные!N41)</f>
        <v>1729.8000000000011</v>
      </c>
      <c r="Y146" s="70"/>
      <c r="Z146" s="62"/>
      <c r="AA146" s="66"/>
      <c r="AB146" s="69">
        <f>(исх.данные!P45-исх.данные!P41)</f>
        <v>-105879.29999999999</v>
      </c>
      <c r="AC146" s="70"/>
      <c r="AD146" s="62"/>
      <c r="AE146" s="63"/>
      <c r="AF146" s="69">
        <f>(исх.данные!R45-исх.данные!R41)</f>
        <v>-11097.3</v>
      </c>
      <c r="AG146" s="70"/>
      <c r="AH146" s="62"/>
      <c r="AI146" s="63"/>
      <c r="AJ146" s="69">
        <f>(исх.данные!T45-исх.данные!T41)</f>
        <v>-13598</v>
      </c>
      <c r="AK146" s="70"/>
      <c r="AL146" s="62"/>
      <c r="AM146" s="63"/>
    </row>
    <row r="147" spans="1:39" s="55" customFormat="1" ht="15" customHeight="1" x14ac:dyDescent="0.25">
      <c r="A147" s="196"/>
      <c r="B147" s="76" t="s">
        <v>412</v>
      </c>
      <c r="C147" s="270"/>
      <c r="D147" s="69">
        <f>(исх.данные!D46-исх.данные!D42)</f>
        <v>-78.2</v>
      </c>
      <c r="E147" s="70"/>
      <c r="F147" s="62"/>
      <c r="G147" s="63"/>
      <c r="H147" s="69">
        <f>(исх.данные!F46-исх.данные!F42)</f>
        <v>-47.2</v>
      </c>
      <c r="I147" s="70"/>
      <c r="J147" s="62"/>
      <c r="K147" s="63"/>
      <c r="L147" s="69">
        <f>(исх.данные!H46-исх.данные!H42)</f>
        <v>-715.4</v>
      </c>
      <c r="M147" s="70"/>
      <c r="N147" s="62"/>
      <c r="O147" s="63"/>
      <c r="P147" s="69">
        <f>(исх.данные!J46-исх.данные!J42)</f>
        <v>-225</v>
      </c>
      <c r="Q147" s="70"/>
      <c r="R147" s="62"/>
      <c r="S147" s="63"/>
      <c r="T147" s="69">
        <f>(исх.данные!L46-исх.данные!L42)</f>
        <v>-321</v>
      </c>
      <c r="U147" s="70"/>
      <c r="V147" s="62"/>
      <c r="W147" s="63"/>
      <c r="X147" s="69">
        <f>(исх.данные!N46-исх.данные!N42)</f>
        <v>-10859.600000000002</v>
      </c>
      <c r="Y147" s="70"/>
      <c r="Z147" s="62"/>
      <c r="AA147" s="66"/>
      <c r="AB147" s="69">
        <f>(исх.данные!P46-исх.данные!P42)</f>
        <v>-156475.4</v>
      </c>
      <c r="AC147" s="70"/>
      <c r="AD147" s="62"/>
      <c r="AE147" s="63"/>
      <c r="AF147" s="69">
        <f>(исх.данные!R46-исх.данные!R42)</f>
        <v>-16019.300000000001</v>
      </c>
      <c r="AG147" s="70"/>
      <c r="AH147" s="62"/>
      <c r="AI147" s="63"/>
      <c r="AJ147" s="69">
        <f>(исх.данные!T46-исх.данные!T42)</f>
        <v>-18672</v>
      </c>
      <c r="AK147" s="70"/>
      <c r="AL147" s="62"/>
      <c r="AM147" s="63"/>
    </row>
    <row r="148" spans="1:39" ht="50.25" hidden="1" customHeight="1" x14ac:dyDescent="0.25">
      <c r="A148" s="196"/>
      <c r="B148" s="63"/>
      <c r="C148" s="270"/>
      <c r="D148" s="288" t="s">
        <v>175</v>
      </c>
      <c r="E148" s="289"/>
      <c r="F148" s="62"/>
      <c r="G148" s="63"/>
      <c r="H148" s="288" t="s">
        <v>175</v>
      </c>
      <c r="I148" s="289"/>
      <c r="J148" s="62"/>
      <c r="K148" s="63"/>
      <c r="L148" s="288" t="s">
        <v>175</v>
      </c>
      <c r="M148" s="289"/>
      <c r="N148" s="62"/>
      <c r="O148" s="63"/>
      <c r="P148" s="288" t="s">
        <v>175</v>
      </c>
      <c r="Q148" s="289"/>
      <c r="R148" s="62"/>
      <c r="S148" s="63"/>
      <c r="T148" s="288" t="s">
        <v>175</v>
      </c>
      <c r="U148" s="289"/>
      <c r="V148" s="62"/>
      <c r="W148" s="63"/>
      <c r="X148" s="288" t="s">
        <v>175</v>
      </c>
      <c r="Y148" s="289"/>
      <c r="Z148" s="62"/>
      <c r="AA148" s="66"/>
      <c r="AB148" s="288" t="s">
        <v>175</v>
      </c>
      <c r="AC148" s="289"/>
      <c r="AD148" s="62"/>
      <c r="AE148" s="63"/>
      <c r="AF148" s="288" t="s">
        <v>175</v>
      </c>
      <c r="AG148" s="289"/>
      <c r="AH148" s="62"/>
      <c r="AI148" s="63"/>
      <c r="AJ148" s="288" t="s">
        <v>175</v>
      </c>
      <c r="AK148" s="289"/>
      <c r="AL148" s="62"/>
      <c r="AM148" s="63"/>
    </row>
    <row r="149" spans="1:39" ht="82.5" hidden="1" customHeight="1" x14ac:dyDescent="0.25">
      <c r="A149" s="196"/>
      <c r="B149" s="63"/>
      <c r="C149" s="270"/>
      <c r="D149" s="288" t="s">
        <v>176</v>
      </c>
      <c r="E149" s="289"/>
      <c r="F149" s="62"/>
      <c r="G149" s="63"/>
      <c r="H149" s="288" t="s">
        <v>176</v>
      </c>
      <c r="I149" s="289"/>
      <c r="J149" s="62"/>
      <c r="K149" s="63"/>
      <c r="L149" s="288" t="s">
        <v>176</v>
      </c>
      <c r="M149" s="289"/>
      <c r="N149" s="62"/>
      <c r="O149" s="63"/>
      <c r="P149" s="288" t="s">
        <v>176</v>
      </c>
      <c r="Q149" s="289"/>
      <c r="R149" s="62"/>
      <c r="S149" s="63"/>
      <c r="T149" s="288" t="s">
        <v>176</v>
      </c>
      <c r="U149" s="289"/>
      <c r="V149" s="62"/>
      <c r="W149" s="63"/>
      <c r="X149" s="288" t="s">
        <v>176</v>
      </c>
      <c r="Y149" s="289"/>
      <c r="Z149" s="62"/>
      <c r="AA149" s="66"/>
      <c r="AB149" s="288" t="s">
        <v>176</v>
      </c>
      <c r="AC149" s="289"/>
      <c r="AD149" s="62"/>
      <c r="AE149" s="63"/>
      <c r="AF149" s="288" t="s">
        <v>176</v>
      </c>
      <c r="AG149" s="289"/>
      <c r="AH149" s="62"/>
      <c r="AI149" s="63"/>
      <c r="AJ149" s="288" t="s">
        <v>176</v>
      </c>
      <c r="AK149" s="289"/>
      <c r="AL149" s="62"/>
      <c r="AM149" s="63"/>
    </row>
    <row r="150" spans="1:39" ht="66" hidden="1" customHeight="1" x14ac:dyDescent="0.25">
      <c r="A150" s="196"/>
      <c r="B150" s="63"/>
      <c r="C150" s="270"/>
      <c r="D150" s="288" t="s">
        <v>177</v>
      </c>
      <c r="E150" s="289"/>
      <c r="F150" s="62"/>
      <c r="G150" s="63"/>
      <c r="H150" s="288" t="s">
        <v>177</v>
      </c>
      <c r="I150" s="289"/>
      <c r="J150" s="62"/>
      <c r="K150" s="63"/>
      <c r="L150" s="288" t="s">
        <v>177</v>
      </c>
      <c r="M150" s="289"/>
      <c r="N150" s="62"/>
      <c r="O150" s="63"/>
      <c r="P150" s="288" t="s">
        <v>177</v>
      </c>
      <c r="Q150" s="289"/>
      <c r="R150" s="62"/>
      <c r="S150" s="63"/>
      <c r="T150" s="288" t="s">
        <v>177</v>
      </c>
      <c r="U150" s="289"/>
      <c r="V150" s="62"/>
      <c r="W150" s="63"/>
      <c r="X150" s="288" t="s">
        <v>177</v>
      </c>
      <c r="Y150" s="289"/>
      <c r="Z150" s="62"/>
      <c r="AA150" s="66"/>
      <c r="AB150" s="288" t="s">
        <v>177</v>
      </c>
      <c r="AC150" s="289"/>
      <c r="AD150" s="62"/>
      <c r="AE150" s="63"/>
      <c r="AF150" s="288" t="s">
        <v>177</v>
      </c>
      <c r="AG150" s="289"/>
      <c r="AH150" s="62"/>
      <c r="AI150" s="63"/>
      <c r="AJ150" s="288" t="s">
        <v>177</v>
      </c>
      <c r="AK150" s="289"/>
      <c r="AL150" s="62"/>
      <c r="AM150" s="63"/>
    </row>
    <row r="151" spans="1:39" ht="31.5" hidden="1" customHeight="1" x14ac:dyDescent="0.25">
      <c r="A151" s="196"/>
      <c r="B151" s="63"/>
      <c r="C151" s="270"/>
      <c r="D151" s="288" t="s">
        <v>120</v>
      </c>
      <c r="E151" s="289"/>
      <c r="F151" s="62"/>
      <c r="G151" s="63"/>
      <c r="H151" s="288" t="s">
        <v>120</v>
      </c>
      <c r="I151" s="289"/>
      <c r="J151" s="62"/>
      <c r="K151" s="63"/>
      <c r="L151" s="288" t="s">
        <v>120</v>
      </c>
      <c r="M151" s="289"/>
      <c r="N151" s="62"/>
      <c r="O151" s="63"/>
      <c r="P151" s="288" t="s">
        <v>120</v>
      </c>
      <c r="Q151" s="289"/>
      <c r="R151" s="62"/>
      <c r="S151" s="63"/>
      <c r="T151" s="288" t="s">
        <v>120</v>
      </c>
      <c r="U151" s="289"/>
      <c r="V151" s="62"/>
      <c r="W151" s="63"/>
      <c r="X151" s="288" t="s">
        <v>120</v>
      </c>
      <c r="Y151" s="289"/>
      <c r="Z151" s="62"/>
      <c r="AA151" s="66"/>
      <c r="AB151" s="288" t="s">
        <v>120</v>
      </c>
      <c r="AC151" s="289"/>
      <c r="AD151" s="62"/>
      <c r="AE151" s="63"/>
      <c r="AF151" s="288" t="s">
        <v>120</v>
      </c>
      <c r="AG151" s="289"/>
      <c r="AH151" s="62"/>
      <c r="AI151" s="63"/>
      <c r="AJ151" s="288" t="s">
        <v>120</v>
      </c>
      <c r="AK151" s="289"/>
      <c r="AL151" s="62"/>
      <c r="AM151" s="63"/>
    </row>
    <row r="152" spans="1:39" ht="158.25" hidden="1" customHeight="1" x14ac:dyDescent="0.25">
      <c r="A152" s="196"/>
      <c r="B152" s="63"/>
      <c r="C152" s="270"/>
      <c r="D152" s="288" t="s">
        <v>121</v>
      </c>
      <c r="E152" s="289"/>
      <c r="F152" s="62"/>
      <c r="G152" s="63"/>
      <c r="H152" s="288" t="s">
        <v>121</v>
      </c>
      <c r="I152" s="289"/>
      <c r="J152" s="62"/>
      <c r="K152" s="63"/>
      <c r="L152" s="288" t="s">
        <v>121</v>
      </c>
      <c r="M152" s="289"/>
      <c r="N152" s="62"/>
      <c r="O152" s="63"/>
      <c r="P152" s="288" t="s">
        <v>121</v>
      </c>
      <c r="Q152" s="289"/>
      <c r="R152" s="62"/>
      <c r="S152" s="63"/>
      <c r="T152" s="288" t="s">
        <v>121</v>
      </c>
      <c r="U152" s="289"/>
      <c r="V152" s="62"/>
      <c r="W152" s="63"/>
      <c r="X152" s="288" t="s">
        <v>121</v>
      </c>
      <c r="Y152" s="289"/>
      <c r="Z152" s="62"/>
      <c r="AA152" s="66"/>
      <c r="AB152" s="288" t="s">
        <v>121</v>
      </c>
      <c r="AC152" s="289"/>
      <c r="AD152" s="62"/>
      <c r="AE152" s="63"/>
      <c r="AF152" s="288" t="s">
        <v>121</v>
      </c>
      <c r="AG152" s="289"/>
      <c r="AH152" s="62"/>
      <c r="AI152" s="63"/>
      <c r="AJ152" s="288" t="s">
        <v>121</v>
      </c>
      <c r="AK152" s="289"/>
      <c r="AL152" s="62"/>
      <c r="AM152" s="63"/>
    </row>
    <row r="153" spans="1:39" ht="27" x14ac:dyDescent="0.25">
      <c r="A153" s="196"/>
      <c r="B153" s="80" t="s">
        <v>431</v>
      </c>
      <c r="C153" s="270"/>
      <c r="D153" s="223"/>
      <c r="E153" s="224"/>
      <c r="F153" s="62"/>
      <c r="G153" s="63"/>
      <c r="H153" s="223"/>
      <c r="I153" s="224"/>
      <c r="J153" s="62"/>
      <c r="K153" s="63"/>
      <c r="L153" s="223"/>
      <c r="M153" s="224"/>
      <c r="N153" s="62"/>
      <c r="O153" s="63"/>
      <c r="P153" s="223"/>
      <c r="Q153" s="224"/>
      <c r="R153" s="62"/>
      <c r="S153" s="63"/>
      <c r="T153" s="223"/>
      <c r="U153" s="224"/>
      <c r="V153" s="62"/>
      <c r="W153" s="63"/>
      <c r="X153" s="223"/>
      <c r="Y153" s="224"/>
      <c r="Z153" s="62"/>
      <c r="AA153" s="66"/>
      <c r="AB153" s="223"/>
      <c r="AC153" s="224"/>
      <c r="AD153" s="62"/>
      <c r="AE153" s="63"/>
      <c r="AF153" s="223"/>
      <c r="AG153" s="224"/>
      <c r="AH153" s="62"/>
      <c r="AI153" s="63"/>
      <c r="AJ153" s="223"/>
      <c r="AK153" s="224"/>
      <c r="AL153" s="62"/>
      <c r="AM153" s="63"/>
    </row>
    <row r="154" spans="1:39" ht="27" x14ac:dyDescent="0.25">
      <c r="A154" s="196"/>
      <c r="B154" s="78" t="s">
        <v>442</v>
      </c>
      <c r="C154" s="271"/>
      <c r="D154" s="244"/>
      <c r="E154" s="245"/>
      <c r="F154" s="64"/>
      <c r="G154" s="65"/>
      <c r="H154" s="244"/>
      <c r="I154" s="245"/>
      <c r="J154" s="64"/>
      <c r="K154" s="65"/>
      <c r="L154" s="244"/>
      <c r="M154" s="245"/>
      <c r="N154" s="64"/>
      <c r="O154" s="65"/>
      <c r="P154" s="244"/>
      <c r="Q154" s="245"/>
      <c r="R154" s="64"/>
      <c r="S154" s="65"/>
      <c r="T154" s="244"/>
      <c r="U154" s="245"/>
      <c r="V154" s="64"/>
      <c r="W154" s="65"/>
      <c r="X154" s="244"/>
      <c r="Y154" s="245"/>
      <c r="Z154" s="64"/>
      <c r="AA154" s="66"/>
      <c r="AB154" s="244"/>
      <c r="AC154" s="245"/>
      <c r="AD154" s="64"/>
      <c r="AE154" s="65"/>
      <c r="AF154" s="244"/>
      <c r="AG154" s="245"/>
      <c r="AH154" s="64"/>
      <c r="AI154" s="65"/>
      <c r="AJ154" s="244"/>
      <c r="AK154" s="245"/>
      <c r="AL154" s="64"/>
      <c r="AM154" s="65"/>
    </row>
    <row r="155" spans="1:39" ht="37.5" customHeight="1" x14ac:dyDescent="0.25">
      <c r="A155" s="75" t="s">
        <v>178</v>
      </c>
      <c r="B155" s="197" t="s">
        <v>122</v>
      </c>
      <c r="C155" s="198"/>
      <c r="D155" s="198"/>
      <c r="E155" s="198"/>
      <c r="F155" s="199"/>
      <c r="G155" s="71">
        <f>G156+G159+G162</f>
        <v>15</v>
      </c>
      <c r="H155" s="72"/>
      <c r="I155" s="73"/>
      <c r="J155" s="74"/>
      <c r="K155" s="71">
        <f>K156+K159+K162</f>
        <v>15</v>
      </c>
      <c r="L155" s="72"/>
      <c r="M155" s="73"/>
      <c r="N155" s="74"/>
      <c r="O155" s="71">
        <f>O156+O159+O162</f>
        <v>15</v>
      </c>
      <c r="P155" s="72"/>
      <c r="Q155" s="73"/>
      <c r="R155" s="74"/>
      <c r="S155" s="71">
        <f>S156+S159+S162</f>
        <v>15</v>
      </c>
      <c r="T155" s="72"/>
      <c r="U155" s="73"/>
      <c r="V155" s="74"/>
      <c r="W155" s="71">
        <f>W156+W159+W162</f>
        <v>15</v>
      </c>
      <c r="X155" s="72"/>
      <c r="Y155" s="73"/>
      <c r="Z155" s="74"/>
      <c r="AA155" s="71">
        <f>AA156+AA159+AA162</f>
        <v>15</v>
      </c>
      <c r="AB155" s="72"/>
      <c r="AC155" s="73"/>
      <c r="AD155" s="74"/>
      <c r="AE155" s="71">
        <f>AE156+AE159+AE162</f>
        <v>15</v>
      </c>
      <c r="AF155" s="72"/>
      <c r="AG155" s="73"/>
      <c r="AH155" s="74"/>
      <c r="AI155" s="71">
        <f>AI156+AI159+AI162</f>
        <v>15</v>
      </c>
      <c r="AJ155" s="72"/>
      <c r="AK155" s="73"/>
      <c r="AL155" s="74"/>
      <c r="AM155" s="71">
        <f>AM156+AM159+AM162</f>
        <v>15</v>
      </c>
    </row>
    <row r="156" spans="1:39" ht="33" customHeight="1" x14ac:dyDescent="0.25">
      <c r="A156" s="196" t="s">
        <v>179</v>
      </c>
      <c r="B156" s="83" t="s">
        <v>38</v>
      </c>
      <c r="C156" s="269" t="s">
        <v>324</v>
      </c>
      <c r="D156" s="242" t="str">
        <f>исх.данные!D47</f>
        <v>соблюдены</v>
      </c>
      <c r="E156" s="243"/>
      <c r="F156" s="68"/>
      <c r="G156" s="68">
        <v>5</v>
      </c>
      <c r="H156" s="242" t="str">
        <f>исх.данные!F47</f>
        <v>соблюдены</v>
      </c>
      <c r="I156" s="243"/>
      <c r="J156" s="68"/>
      <c r="K156" s="68">
        <v>5</v>
      </c>
      <c r="L156" s="242" t="str">
        <f>исх.данные!H47</f>
        <v>соблюдены</v>
      </c>
      <c r="M156" s="243"/>
      <c r="N156" s="68"/>
      <c r="O156" s="68">
        <v>5</v>
      </c>
      <c r="P156" s="242" t="str">
        <f>исх.данные!J47</f>
        <v>соблюдены</v>
      </c>
      <c r="Q156" s="243"/>
      <c r="R156" s="68"/>
      <c r="S156" s="68">
        <v>5</v>
      </c>
      <c r="T156" s="242" t="str">
        <f>исх.данные!L47</f>
        <v>соблюдены</v>
      </c>
      <c r="U156" s="243"/>
      <c r="V156" s="68"/>
      <c r="W156" s="68">
        <v>5</v>
      </c>
      <c r="X156" s="242" t="str">
        <f>исх.данные!N47</f>
        <v>соблюдены</v>
      </c>
      <c r="Y156" s="243"/>
      <c r="Z156" s="68"/>
      <c r="AA156" s="68">
        <v>5</v>
      </c>
      <c r="AB156" s="242" t="str">
        <f>исх.данные!P47</f>
        <v>соблюдены</v>
      </c>
      <c r="AC156" s="243"/>
      <c r="AD156" s="68"/>
      <c r="AE156" s="68">
        <v>5</v>
      </c>
      <c r="AF156" s="242" t="str">
        <f>исх.данные!R47</f>
        <v>соблюдены</v>
      </c>
      <c r="AG156" s="243"/>
      <c r="AH156" s="68"/>
      <c r="AI156" s="68">
        <v>5</v>
      </c>
      <c r="AJ156" s="242" t="str">
        <f>исх.данные!T47</f>
        <v>соблюдены</v>
      </c>
      <c r="AK156" s="243"/>
      <c r="AL156" s="68"/>
      <c r="AM156" s="68">
        <v>5</v>
      </c>
    </row>
    <row r="157" spans="1:39" ht="27" x14ac:dyDescent="0.25">
      <c r="A157" s="196"/>
      <c r="B157" s="84" t="s">
        <v>271</v>
      </c>
      <c r="C157" s="270"/>
      <c r="D157" s="223"/>
      <c r="E157" s="224"/>
      <c r="F157" s="62"/>
      <c r="G157" s="63"/>
      <c r="H157" s="223"/>
      <c r="I157" s="224"/>
      <c r="J157" s="62"/>
      <c r="K157" s="63"/>
      <c r="L157" s="223"/>
      <c r="M157" s="224"/>
      <c r="N157" s="62"/>
      <c r="O157" s="63"/>
      <c r="P157" s="223"/>
      <c r="Q157" s="224"/>
      <c r="R157" s="62"/>
      <c r="S157" s="63"/>
      <c r="T157" s="223"/>
      <c r="U157" s="224"/>
      <c r="V157" s="62"/>
      <c r="W157" s="63"/>
      <c r="X157" s="223"/>
      <c r="Y157" s="224"/>
      <c r="Z157" s="62"/>
      <c r="AA157" s="63"/>
      <c r="AB157" s="223"/>
      <c r="AC157" s="224"/>
      <c r="AD157" s="62"/>
      <c r="AE157" s="63"/>
      <c r="AF157" s="223"/>
      <c r="AG157" s="224"/>
      <c r="AH157" s="62"/>
      <c r="AI157" s="63"/>
      <c r="AJ157" s="223"/>
      <c r="AK157" s="224"/>
      <c r="AL157" s="62"/>
      <c r="AM157" s="63"/>
    </row>
    <row r="158" spans="1:39" ht="42.75" customHeight="1" x14ac:dyDescent="0.25">
      <c r="A158" s="196"/>
      <c r="B158" s="84" t="s">
        <v>272</v>
      </c>
      <c r="C158" s="271"/>
      <c r="D158" s="244"/>
      <c r="E158" s="245"/>
      <c r="F158" s="64"/>
      <c r="G158" s="65"/>
      <c r="H158" s="244"/>
      <c r="I158" s="245"/>
      <c r="J158" s="64"/>
      <c r="K158" s="65"/>
      <c r="L158" s="244"/>
      <c r="M158" s="245"/>
      <c r="N158" s="64"/>
      <c r="O158" s="65"/>
      <c r="P158" s="244"/>
      <c r="Q158" s="245"/>
      <c r="R158" s="64"/>
      <c r="S158" s="65"/>
      <c r="T158" s="244"/>
      <c r="U158" s="245"/>
      <c r="V158" s="64"/>
      <c r="W158" s="65"/>
      <c r="X158" s="244"/>
      <c r="Y158" s="245"/>
      <c r="Z158" s="64"/>
      <c r="AA158" s="65"/>
      <c r="AB158" s="244"/>
      <c r="AC158" s="245"/>
      <c r="AD158" s="64"/>
      <c r="AE158" s="65"/>
      <c r="AF158" s="244"/>
      <c r="AG158" s="245"/>
      <c r="AH158" s="64"/>
      <c r="AI158" s="65"/>
      <c r="AJ158" s="244"/>
      <c r="AK158" s="245"/>
      <c r="AL158" s="64"/>
      <c r="AM158" s="65"/>
    </row>
    <row r="159" spans="1:39" ht="51" customHeight="1" x14ac:dyDescent="0.25">
      <c r="A159" s="196" t="s">
        <v>180</v>
      </c>
      <c r="B159" s="61" t="s">
        <v>123</v>
      </c>
      <c r="C159" s="269" t="s">
        <v>325</v>
      </c>
      <c r="D159" s="242" t="str">
        <f>исх.данные!D48</f>
        <v>соблюдены</v>
      </c>
      <c r="E159" s="243"/>
      <c r="F159" s="68"/>
      <c r="G159" s="68">
        <v>5</v>
      </c>
      <c r="H159" s="242" t="str">
        <f>исх.данные!F48</f>
        <v>соблюдены</v>
      </c>
      <c r="I159" s="243"/>
      <c r="J159" s="68"/>
      <c r="K159" s="68">
        <v>5</v>
      </c>
      <c r="L159" s="242" t="str">
        <f>исх.данные!H48</f>
        <v>соблюдены</v>
      </c>
      <c r="M159" s="243"/>
      <c r="N159" s="68"/>
      <c r="O159" s="68">
        <v>5</v>
      </c>
      <c r="P159" s="242" t="str">
        <f>исх.данные!J48</f>
        <v>соблюдены</v>
      </c>
      <c r="Q159" s="243"/>
      <c r="R159" s="68"/>
      <c r="S159" s="68">
        <v>5</v>
      </c>
      <c r="T159" s="242" t="str">
        <f>исх.данные!L48</f>
        <v>соблюдены</v>
      </c>
      <c r="U159" s="243"/>
      <c r="V159" s="68"/>
      <c r="W159" s="68">
        <v>5</v>
      </c>
      <c r="X159" s="242" t="str">
        <f>исх.данные!N48</f>
        <v>соблюдены</v>
      </c>
      <c r="Y159" s="243"/>
      <c r="Z159" s="68"/>
      <c r="AA159" s="68">
        <v>5</v>
      </c>
      <c r="AB159" s="242" t="str">
        <f>исх.данные!P48</f>
        <v>соблюдены</v>
      </c>
      <c r="AC159" s="243"/>
      <c r="AD159" s="68"/>
      <c r="AE159" s="68">
        <v>5</v>
      </c>
      <c r="AF159" s="242" t="str">
        <f>исх.данные!R48</f>
        <v>соблюдены</v>
      </c>
      <c r="AG159" s="243"/>
      <c r="AH159" s="68"/>
      <c r="AI159" s="68">
        <v>5</v>
      </c>
      <c r="AJ159" s="242" t="str">
        <f>исх.данные!T48</f>
        <v>соблюдены</v>
      </c>
      <c r="AK159" s="243"/>
      <c r="AL159" s="68"/>
      <c r="AM159" s="68">
        <v>5</v>
      </c>
    </row>
    <row r="160" spans="1:39" ht="27" x14ac:dyDescent="0.25">
      <c r="A160" s="196"/>
      <c r="B160" s="80" t="s">
        <v>273</v>
      </c>
      <c r="C160" s="270"/>
      <c r="D160" s="219"/>
      <c r="E160" s="220"/>
      <c r="F160" s="62"/>
      <c r="G160" s="63"/>
      <c r="H160" s="219"/>
      <c r="I160" s="220"/>
      <c r="J160" s="62"/>
      <c r="K160" s="63"/>
      <c r="L160" s="219"/>
      <c r="M160" s="220"/>
      <c r="N160" s="62"/>
      <c r="O160" s="63"/>
      <c r="P160" s="219"/>
      <c r="Q160" s="220"/>
      <c r="R160" s="62"/>
      <c r="S160" s="63"/>
      <c r="T160" s="219"/>
      <c r="U160" s="220"/>
      <c r="V160" s="62"/>
      <c r="W160" s="63"/>
      <c r="X160" s="219"/>
      <c r="Y160" s="220"/>
      <c r="Z160" s="62"/>
      <c r="AA160" s="63"/>
      <c r="AB160" s="219"/>
      <c r="AC160" s="220"/>
      <c r="AD160" s="62"/>
      <c r="AE160" s="63"/>
      <c r="AF160" s="219"/>
      <c r="AG160" s="220"/>
      <c r="AH160" s="62"/>
      <c r="AI160" s="63"/>
      <c r="AJ160" s="219"/>
      <c r="AK160" s="220"/>
      <c r="AL160" s="62"/>
      <c r="AM160" s="63"/>
    </row>
    <row r="161" spans="1:39" ht="27" x14ac:dyDescent="0.25">
      <c r="A161" s="196"/>
      <c r="B161" s="85" t="s">
        <v>274</v>
      </c>
      <c r="C161" s="271"/>
      <c r="D161" s="221"/>
      <c r="E161" s="222"/>
      <c r="F161" s="64"/>
      <c r="G161" s="65"/>
      <c r="H161" s="221"/>
      <c r="I161" s="222"/>
      <c r="J161" s="64"/>
      <c r="K161" s="65"/>
      <c r="L161" s="221"/>
      <c r="M161" s="222"/>
      <c r="N161" s="64"/>
      <c r="O161" s="65"/>
      <c r="P161" s="221"/>
      <c r="Q161" s="222"/>
      <c r="R161" s="64"/>
      <c r="S161" s="65"/>
      <c r="T161" s="221"/>
      <c r="U161" s="222"/>
      <c r="V161" s="64"/>
      <c r="W161" s="65"/>
      <c r="X161" s="221"/>
      <c r="Y161" s="222"/>
      <c r="Z161" s="64"/>
      <c r="AA161" s="65"/>
      <c r="AB161" s="221"/>
      <c r="AC161" s="222"/>
      <c r="AD161" s="64"/>
      <c r="AE161" s="65"/>
      <c r="AF161" s="221"/>
      <c r="AG161" s="222"/>
      <c r="AH161" s="64"/>
      <c r="AI161" s="65"/>
      <c r="AJ161" s="221"/>
      <c r="AK161" s="222"/>
      <c r="AL161" s="64"/>
      <c r="AM161" s="65"/>
    </row>
    <row r="162" spans="1:39" ht="51.75" customHeight="1" x14ac:dyDescent="0.25">
      <c r="A162" s="196" t="s">
        <v>181</v>
      </c>
      <c r="B162" s="61" t="s">
        <v>124</v>
      </c>
      <c r="C162" s="269" t="s">
        <v>326</v>
      </c>
      <c r="D162" s="242" t="str">
        <f>исх.данные!D49</f>
        <v>выполнены</v>
      </c>
      <c r="E162" s="243"/>
      <c r="F162" s="68"/>
      <c r="G162" s="68">
        <v>5</v>
      </c>
      <c r="H162" s="242" t="str">
        <f>исх.данные!F49</f>
        <v>выполнены</v>
      </c>
      <c r="I162" s="243"/>
      <c r="J162" s="68"/>
      <c r="K162" s="68">
        <v>5</v>
      </c>
      <c r="L162" s="242" t="str">
        <f>исх.данные!H49</f>
        <v>выполнены</v>
      </c>
      <c r="M162" s="243"/>
      <c r="N162" s="68"/>
      <c r="O162" s="68">
        <v>5</v>
      </c>
      <c r="P162" s="242" t="str">
        <f>исх.данные!J49</f>
        <v>выполнены</v>
      </c>
      <c r="Q162" s="243"/>
      <c r="R162" s="68"/>
      <c r="S162" s="68">
        <v>5</v>
      </c>
      <c r="T162" s="242" t="str">
        <f>исх.данные!L49</f>
        <v>выполнены</v>
      </c>
      <c r="U162" s="243"/>
      <c r="V162" s="68"/>
      <c r="W162" s="68">
        <v>5</v>
      </c>
      <c r="X162" s="242" t="str">
        <f>исх.данные!N49</f>
        <v>соблюдены</v>
      </c>
      <c r="Y162" s="243"/>
      <c r="Z162" s="68"/>
      <c r="AA162" s="68">
        <v>5</v>
      </c>
      <c r="AB162" s="242" t="str">
        <f>исх.данные!P49</f>
        <v>выполнены</v>
      </c>
      <c r="AC162" s="243"/>
      <c r="AD162" s="68"/>
      <c r="AE162" s="68">
        <v>5</v>
      </c>
      <c r="AF162" s="242" t="str">
        <f>исх.данные!R49</f>
        <v>выполнены</v>
      </c>
      <c r="AG162" s="243"/>
      <c r="AH162" s="308"/>
      <c r="AI162" s="68">
        <v>5</v>
      </c>
      <c r="AJ162" s="242" t="str">
        <f>исх.данные!T49</f>
        <v>выполнены</v>
      </c>
      <c r="AK162" s="243"/>
      <c r="AL162" s="68"/>
      <c r="AM162" s="68">
        <v>5</v>
      </c>
    </row>
    <row r="163" spans="1:39" ht="39.75" x14ac:dyDescent="0.25">
      <c r="A163" s="196"/>
      <c r="B163" s="80" t="s">
        <v>275</v>
      </c>
      <c r="C163" s="270"/>
      <c r="D163" s="219"/>
      <c r="E163" s="220"/>
      <c r="F163" s="62"/>
      <c r="G163" s="66"/>
      <c r="H163" s="219"/>
      <c r="I163" s="220"/>
      <c r="J163" s="62"/>
      <c r="K163" s="63"/>
      <c r="L163" s="219"/>
      <c r="M163" s="220"/>
      <c r="N163" s="62"/>
      <c r="O163" s="63"/>
      <c r="P163" s="219"/>
      <c r="Q163" s="220"/>
      <c r="R163" s="62"/>
      <c r="S163" s="63"/>
      <c r="T163" s="219"/>
      <c r="U163" s="220"/>
      <c r="V163" s="62"/>
      <c r="W163" s="63"/>
      <c r="X163" s="219"/>
      <c r="Y163" s="220"/>
      <c r="Z163" s="62"/>
      <c r="AA163" s="63"/>
      <c r="AB163" s="219"/>
      <c r="AC163" s="220"/>
      <c r="AD163" s="62"/>
      <c r="AE163" s="63"/>
      <c r="AF163" s="219"/>
      <c r="AG163" s="220"/>
      <c r="AH163" s="309"/>
      <c r="AI163" s="63"/>
      <c r="AJ163" s="219"/>
      <c r="AK163" s="220"/>
      <c r="AL163" s="62"/>
      <c r="AM163" s="63"/>
    </row>
    <row r="164" spans="1:39" ht="44.25" customHeight="1" x14ac:dyDescent="0.25">
      <c r="A164" s="196"/>
      <c r="B164" s="85" t="s">
        <v>276</v>
      </c>
      <c r="C164" s="271"/>
      <c r="D164" s="221"/>
      <c r="E164" s="222"/>
      <c r="F164" s="64"/>
      <c r="G164" s="66"/>
      <c r="H164" s="221"/>
      <c r="I164" s="222"/>
      <c r="J164" s="64"/>
      <c r="K164" s="65"/>
      <c r="L164" s="221"/>
      <c r="M164" s="222"/>
      <c r="N164" s="64"/>
      <c r="O164" s="65"/>
      <c r="P164" s="221"/>
      <c r="Q164" s="222"/>
      <c r="R164" s="64"/>
      <c r="S164" s="65"/>
      <c r="T164" s="221"/>
      <c r="U164" s="222"/>
      <c r="V164" s="64"/>
      <c r="W164" s="65"/>
      <c r="X164" s="221"/>
      <c r="Y164" s="222"/>
      <c r="Z164" s="64"/>
      <c r="AA164" s="65"/>
      <c r="AB164" s="219"/>
      <c r="AC164" s="220"/>
      <c r="AD164" s="64"/>
      <c r="AE164" s="65"/>
      <c r="AF164" s="221"/>
      <c r="AG164" s="222"/>
      <c r="AH164" s="310"/>
      <c r="AI164" s="65"/>
      <c r="AJ164" s="221"/>
      <c r="AK164" s="222"/>
      <c r="AL164" s="64"/>
      <c r="AM164" s="65"/>
    </row>
    <row r="165" spans="1:39" ht="30.75" customHeight="1" x14ac:dyDescent="0.25">
      <c r="A165" s="3" t="s">
        <v>182</v>
      </c>
      <c r="B165" s="246" t="s">
        <v>125</v>
      </c>
      <c r="C165" s="247"/>
      <c r="D165" s="247"/>
      <c r="E165" s="247"/>
      <c r="F165" s="248"/>
      <c r="G165" s="9">
        <f>G166+G170+G180+G189+G198+G205</f>
        <v>12.5</v>
      </c>
      <c r="H165" s="293"/>
      <c r="I165" s="294"/>
      <c r="J165" s="295"/>
      <c r="K165" s="91">
        <f t="shared" ref="K165" si="1">K166+K170+K180+K189+K198+K205</f>
        <v>12.5</v>
      </c>
      <c r="L165" s="293"/>
      <c r="M165" s="294"/>
      <c r="N165" s="295"/>
      <c r="O165" s="91">
        <f t="shared" ref="O165" si="2">O166+O170+O180+O189+O198+O205</f>
        <v>12.5</v>
      </c>
      <c r="P165" s="293"/>
      <c r="Q165" s="294"/>
      <c r="R165" s="295"/>
      <c r="S165" s="91">
        <f t="shared" ref="S165" si="3">S166+S170+S180+S189+S198+S205</f>
        <v>15</v>
      </c>
      <c r="T165" s="293"/>
      <c r="U165" s="294"/>
      <c r="V165" s="295"/>
      <c r="W165" s="91">
        <f t="shared" ref="W165" si="4">W166+W170+W180+W189+W198+W205</f>
        <v>15</v>
      </c>
      <c r="X165" s="293"/>
      <c r="Y165" s="294"/>
      <c r="Z165" s="295"/>
      <c r="AA165" s="91">
        <f t="shared" ref="AA165" si="5">AA166+AA170+AA180+AA189+AA198+AA205</f>
        <v>20</v>
      </c>
      <c r="AB165" s="293"/>
      <c r="AC165" s="294"/>
      <c r="AD165" s="295"/>
      <c r="AE165" s="91">
        <f t="shared" ref="AE165" si="6">AE166+AE170+AE180+AE189+AE198+AE205</f>
        <v>25</v>
      </c>
      <c r="AF165" s="293"/>
      <c r="AG165" s="294"/>
      <c r="AH165" s="295"/>
      <c r="AI165" s="91">
        <f t="shared" ref="AI165" si="7">AI166+AI170+AI180+AI189+AI198+AI205</f>
        <v>22.5</v>
      </c>
      <c r="AJ165" s="293"/>
      <c r="AK165" s="294"/>
      <c r="AL165" s="295"/>
      <c r="AM165" s="91">
        <f t="shared" ref="AM165" si="8">AM166+AM170+AM180+AM189+AM198+AM205</f>
        <v>25</v>
      </c>
    </row>
    <row r="166" spans="1:39" ht="127.5" customHeight="1" x14ac:dyDescent="0.25">
      <c r="A166" s="195" t="s">
        <v>183</v>
      </c>
      <c r="B166" s="31" t="s">
        <v>277</v>
      </c>
      <c r="C166" s="238" t="s">
        <v>327</v>
      </c>
      <c r="D166" s="204" t="str">
        <f>исх.данные!D50</f>
        <v>показатель не применим</v>
      </c>
      <c r="E166" s="205"/>
      <c r="F166" s="20"/>
      <c r="G166" s="47">
        <v>0</v>
      </c>
      <c r="H166" s="204" t="str">
        <f>исх.данные!F50</f>
        <v>показатель не применим</v>
      </c>
      <c r="I166" s="205"/>
      <c r="J166" s="20"/>
      <c r="K166" s="47">
        <v>0</v>
      </c>
      <c r="L166" s="204" t="str">
        <f>исх.данные!H50</f>
        <v>показатель не применим</v>
      </c>
      <c r="M166" s="205"/>
      <c r="N166" s="20"/>
      <c r="O166" s="47">
        <v>0</v>
      </c>
      <c r="P166" s="204" t="str">
        <f>исх.данные!J50</f>
        <v>показатель не применим</v>
      </c>
      <c r="Q166" s="205"/>
      <c r="R166" s="20"/>
      <c r="S166" s="47">
        <v>0</v>
      </c>
      <c r="T166" s="204" t="str">
        <f>исх.данные!L50</f>
        <v>показатель не применим</v>
      </c>
      <c r="U166" s="205"/>
      <c r="V166" s="20"/>
      <c r="W166" s="47">
        <v>0</v>
      </c>
      <c r="X166" s="204" t="s">
        <v>441</v>
      </c>
      <c r="Y166" s="205"/>
      <c r="Z166" s="20"/>
      <c r="AA166" s="90">
        <v>0</v>
      </c>
      <c r="AB166" s="306" t="str">
        <f>исх.данные!P50</f>
        <v>наличие</v>
      </c>
      <c r="AC166" s="307"/>
      <c r="AD166" s="20"/>
      <c r="AE166" s="47">
        <v>5</v>
      </c>
      <c r="AF166" s="306" t="s">
        <v>441</v>
      </c>
      <c r="AG166" s="307"/>
      <c r="AH166" s="20"/>
      <c r="AI166" s="47">
        <v>0</v>
      </c>
      <c r="AJ166" s="204" t="str">
        <f>исх.данные!T50</f>
        <v>отсутствие</v>
      </c>
      <c r="AK166" s="205"/>
      <c r="AL166" s="20"/>
      <c r="AM166" s="47">
        <v>0</v>
      </c>
    </row>
    <row r="167" spans="1:39" ht="70.5" customHeight="1" x14ac:dyDescent="0.25">
      <c r="A167" s="195"/>
      <c r="B167" s="25" t="s">
        <v>278</v>
      </c>
      <c r="C167" s="251"/>
      <c r="D167" s="206"/>
      <c r="E167" s="207"/>
      <c r="F167" s="21"/>
      <c r="G167" s="28"/>
      <c r="H167" s="206"/>
      <c r="I167" s="207"/>
      <c r="J167" s="21"/>
      <c r="K167" s="28"/>
      <c r="L167" s="206"/>
      <c r="M167" s="207"/>
      <c r="N167" s="21"/>
      <c r="O167" s="28"/>
      <c r="P167" s="206"/>
      <c r="Q167" s="207"/>
      <c r="R167" s="21"/>
      <c r="S167" s="28"/>
      <c r="T167" s="206"/>
      <c r="U167" s="207"/>
      <c r="V167" s="21"/>
      <c r="W167" s="28"/>
      <c r="X167" s="206"/>
      <c r="Y167" s="207"/>
      <c r="Z167" s="21"/>
      <c r="AA167" s="28"/>
      <c r="AB167" s="206"/>
      <c r="AC167" s="207"/>
      <c r="AD167" s="21"/>
      <c r="AE167" s="28"/>
      <c r="AF167" s="206"/>
      <c r="AG167" s="207"/>
      <c r="AH167" s="21"/>
      <c r="AI167" s="28"/>
      <c r="AJ167" s="206"/>
      <c r="AK167" s="207"/>
      <c r="AL167" s="21"/>
      <c r="AM167" s="28"/>
    </row>
    <row r="168" spans="1:39" ht="68.25" customHeight="1" x14ac:dyDescent="0.25">
      <c r="A168" s="195"/>
      <c r="B168" s="36" t="s">
        <v>279</v>
      </c>
      <c r="C168" s="252"/>
      <c r="D168" s="263"/>
      <c r="E168" s="264"/>
      <c r="F168" s="22"/>
      <c r="G168" s="39"/>
      <c r="H168" s="263"/>
      <c r="I168" s="264"/>
      <c r="J168" s="22"/>
      <c r="K168" s="39"/>
      <c r="L168" s="263"/>
      <c r="M168" s="264"/>
      <c r="N168" s="22"/>
      <c r="O168" s="39"/>
      <c r="P168" s="263"/>
      <c r="Q168" s="264"/>
      <c r="R168" s="22"/>
      <c r="S168" s="39"/>
      <c r="T168" s="263"/>
      <c r="U168" s="264"/>
      <c r="V168" s="22"/>
      <c r="W168" s="39"/>
      <c r="X168" s="263"/>
      <c r="Y168" s="264"/>
      <c r="Z168" s="22"/>
      <c r="AA168" s="39"/>
      <c r="AB168" s="263"/>
      <c r="AC168" s="264"/>
      <c r="AD168" s="22"/>
      <c r="AE168" s="39"/>
      <c r="AF168" s="263"/>
      <c r="AG168" s="264"/>
      <c r="AH168" s="22"/>
      <c r="AI168" s="39"/>
      <c r="AJ168" s="263"/>
      <c r="AK168" s="264"/>
      <c r="AL168" s="22"/>
      <c r="AM168" s="39"/>
    </row>
    <row r="169" spans="1:39" ht="67.5" customHeight="1" x14ac:dyDescent="0.25">
      <c r="A169" s="195" t="s">
        <v>184</v>
      </c>
      <c r="B169" s="31" t="s">
        <v>126</v>
      </c>
      <c r="C169" s="238" t="s">
        <v>328</v>
      </c>
      <c r="D169" s="204" t="s">
        <v>185</v>
      </c>
      <c r="E169" s="205"/>
      <c r="F169" s="285" t="s">
        <v>98</v>
      </c>
      <c r="G169" s="31"/>
      <c r="H169" s="204" t="s">
        <v>185</v>
      </c>
      <c r="I169" s="205"/>
      <c r="J169" s="285" t="s">
        <v>98</v>
      </c>
      <c r="K169" s="31"/>
      <c r="L169" s="204" t="s">
        <v>185</v>
      </c>
      <c r="M169" s="205"/>
      <c r="N169" s="285" t="s">
        <v>98</v>
      </c>
      <c r="O169" s="31"/>
      <c r="P169" s="204" t="s">
        <v>185</v>
      </c>
      <c r="Q169" s="205"/>
      <c r="R169" s="285" t="s">
        <v>98</v>
      </c>
      <c r="S169" s="31"/>
      <c r="T169" s="204" t="s">
        <v>185</v>
      </c>
      <c r="U169" s="205"/>
      <c r="V169" s="285" t="s">
        <v>98</v>
      </c>
      <c r="W169" s="31"/>
      <c r="X169" s="204" t="s">
        <v>185</v>
      </c>
      <c r="Y169" s="205"/>
      <c r="Z169" s="285" t="s">
        <v>98</v>
      </c>
      <c r="AA169" s="31"/>
      <c r="AB169" s="204" t="s">
        <v>185</v>
      </c>
      <c r="AC169" s="205"/>
      <c r="AD169" s="285" t="s">
        <v>98</v>
      </c>
      <c r="AE169" s="31"/>
      <c r="AF169" s="204" t="s">
        <v>185</v>
      </c>
      <c r="AG169" s="205"/>
      <c r="AH169" s="285" t="s">
        <v>98</v>
      </c>
      <c r="AI169" s="31"/>
      <c r="AJ169" s="204" t="s">
        <v>185</v>
      </c>
      <c r="AK169" s="205"/>
      <c r="AL169" s="285" t="s">
        <v>98</v>
      </c>
      <c r="AM169" s="31"/>
    </row>
    <row r="170" spans="1:39" x14ac:dyDescent="0.25">
      <c r="A170" s="195"/>
      <c r="B170" s="28"/>
      <c r="C170" s="251"/>
      <c r="D170" s="206" t="e">
        <f>исх.данные!D51/исх.данные!D52*100</f>
        <v>#DIV/0!</v>
      </c>
      <c r="E170" s="207"/>
      <c r="F170" s="286"/>
      <c r="G170" s="141">
        <v>0</v>
      </c>
      <c r="H170" s="206" t="e">
        <f>исх.данные!F51/исх.данные!F52*100</f>
        <v>#DIV/0!</v>
      </c>
      <c r="I170" s="207"/>
      <c r="J170" s="286"/>
      <c r="K170" s="142">
        <v>0</v>
      </c>
      <c r="L170" s="301" t="e">
        <f>исх.данные!H51/исх.данные!H52*100</f>
        <v>#DIV/0!</v>
      </c>
      <c r="M170" s="302"/>
      <c r="N170" s="315"/>
      <c r="O170" s="142">
        <v>0</v>
      </c>
      <c r="P170" s="206" t="e">
        <f>исх.данные!J51/исх.данные!J52*100</f>
        <v>#DIV/0!</v>
      </c>
      <c r="Q170" s="207"/>
      <c r="R170" s="286"/>
      <c r="S170" s="142">
        <v>0</v>
      </c>
      <c r="T170" s="206" t="e">
        <f>исх.данные!L51/исх.данные!L52*100</f>
        <v>#DIV/0!</v>
      </c>
      <c r="U170" s="207"/>
      <c r="V170" s="286"/>
      <c r="W170" s="142">
        <v>0</v>
      </c>
      <c r="X170" s="206">
        <f>исх.данные!N51/исх.данные!N52*100</f>
        <v>33.333333333333329</v>
      </c>
      <c r="Y170" s="207"/>
      <c r="Z170" s="286"/>
      <c r="AA170" s="49">
        <v>0</v>
      </c>
      <c r="AB170" s="304">
        <f>исх.данные!P51/исх.данные!P52*100</f>
        <v>25</v>
      </c>
      <c r="AC170" s="305"/>
      <c r="AD170" s="286"/>
      <c r="AE170" s="49">
        <v>0</v>
      </c>
      <c r="AF170" s="206">
        <f>исх.данные!R51/исх.данные!R52*100</f>
        <v>0</v>
      </c>
      <c r="AG170" s="207"/>
      <c r="AH170" s="286"/>
      <c r="AI170" s="49">
        <v>5</v>
      </c>
      <c r="AJ170" s="304">
        <f>исх.данные!T51/исх.данные!T52*100</f>
        <v>0</v>
      </c>
      <c r="AK170" s="305"/>
      <c r="AL170" s="286"/>
      <c r="AM170" s="49">
        <v>5</v>
      </c>
    </row>
    <row r="171" spans="1:39" ht="97.5" hidden="1" customHeight="1" x14ac:dyDescent="0.25">
      <c r="A171" s="195"/>
      <c r="B171" s="28"/>
      <c r="C171" s="251"/>
      <c r="D171" s="261" t="s">
        <v>186</v>
      </c>
      <c r="E171" s="262"/>
      <c r="F171" s="21"/>
      <c r="G171" s="28"/>
      <c r="H171" s="261" t="s">
        <v>186</v>
      </c>
      <c r="I171" s="262"/>
      <c r="J171" s="28"/>
      <c r="K171" s="28"/>
      <c r="L171" s="261" t="s">
        <v>186</v>
      </c>
      <c r="M171" s="262"/>
      <c r="N171" s="43"/>
      <c r="O171" s="28"/>
      <c r="P171" s="261" t="s">
        <v>186</v>
      </c>
      <c r="Q171" s="262"/>
      <c r="R171" s="13"/>
      <c r="S171" s="28"/>
      <c r="T171" s="261" t="s">
        <v>186</v>
      </c>
      <c r="U171" s="262"/>
      <c r="V171" s="21"/>
      <c r="W171" s="28"/>
      <c r="X171" s="261" t="s">
        <v>186</v>
      </c>
      <c r="Y171" s="262"/>
      <c r="Z171" s="13"/>
      <c r="AA171" s="28"/>
      <c r="AB171" s="261" t="s">
        <v>186</v>
      </c>
      <c r="AC171" s="262"/>
      <c r="AD171" s="21"/>
      <c r="AE171" s="28"/>
      <c r="AF171" s="261" t="s">
        <v>186</v>
      </c>
      <c r="AG171" s="262"/>
      <c r="AH171" s="21"/>
      <c r="AI171" s="28"/>
      <c r="AJ171" s="261" t="s">
        <v>186</v>
      </c>
      <c r="AK171" s="262"/>
      <c r="AL171" s="21"/>
      <c r="AM171" s="28"/>
    </row>
    <row r="172" spans="1:39" ht="66.75" hidden="1" customHeight="1" x14ac:dyDescent="0.25">
      <c r="A172" s="195"/>
      <c r="B172" s="28"/>
      <c r="C172" s="251"/>
      <c r="D172" s="261" t="s">
        <v>187</v>
      </c>
      <c r="E172" s="262"/>
      <c r="F172" s="21"/>
      <c r="G172" s="28"/>
      <c r="H172" s="261" t="s">
        <v>187</v>
      </c>
      <c r="I172" s="262"/>
      <c r="J172" s="28"/>
      <c r="K172" s="28"/>
      <c r="L172" s="261" t="s">
        <v>187</v>
      </c>
      <c r="M172" s="262"/>
      <c r="N172" s="43"/>
      <c r="O172" s="28"/>
      <c r="P172" s="261" t="s">
        <v>187</v>
      </c>
      <c r="Q172" s="262"/>
      <c r="R172" s="13"/>
      <c r="S172" s="28"/>
      <c r="T172" s="261" t="s">
        <v>187</v>
      </c>
      <c r="U172" s="262"/>
      <c r="V172" s="21"/>
      <c r="W172" s="28"/>
      <c r="X172" s="261" t="s">
        <v>187</v>
      </c>
      <c r="Y172" s="262"/>
      <c r="Z172" s="13"/>
      <c r="AA172" s="28"/>
      <c r="AB172" s="261" t="s">
        <v>187</v>
      </c>
      <c r="AC172" s="262"/>
      <c r="AD172" s="21"/>
      <c r="AE172" s="28"/>
      <c r="AF172" s="261" t="s">
        <v>187</v>
      </c>
      <c r="AG172" s="262"/>
      <c r="AH172" s="21"/>
      <c r="AI172" s="28"/>
      <c r="AJ172" s="261" t="s">
        <v>187</v>
      </c>
      <c r="AK172" s="262"/>
      <c r="AL172" s="21"/>
      <c r="AM172" s="28"/>
    </row>
    <row r="173" spans="1:39" x14ac:dyDescent="0.25">
      <c r="A173" s="195"/>
      <c r="B173" s="25" t="s">
        <v>280</v>
      </c>
      <c r="C173" s="251"/>
      <c r="D173" s="226"/>
      <c r="E173" s="227"/>
      <c r="F173" s="21"/>
      <c r="G173" s="28"/>
      <c r="H173" s="226"/>
      <c r="I173" s="227"/>
      <c r="J173" s="28"/>
      <c r="K173" s="28"/>
      <c r="L173" s="226"/>
      <c r="M173" s="227"/>
      <c r="N173" s="43"/>
      <c r="O173" s="28"/>
      <c r="P173" s="226"/>
      <c r="Q173" s="227"/>
      <c r="R173" s="13"/>
      <c r="S173" s="28"/>
      <c r="T173" s="226"/>
      <c r="U173" s="227"/>
      <c r="V173" s="21"/>
      <c r="W173" s="28"/>
      <c r="X173" s="202"/>
      <c r="Y173" s="203"/>
      <c r="Z173" s="13"/>
      <c r="AA173" s="28"/>
      <c r="AB173" s="202"/>
      <c r="AC173" s="203"/>
      <c r="AD173" s="21"/>
      <c r="AE173" s="28"/>
      <c r="AF173" s="202"/>
      <c r="AG173" s="203"/>
      <c r="AH173" s="21"/>
      <c r="AI173" s="28"/>
      <c r="AJ173" s="202"/>
      <c r="AK173" s="203"/>
      <c r="AL173" s="21"/>
      <c r="AM173" s="28"/>
    </row>
    <row r="174" spans="1:39" x14ac:dyDescent="0.25">
      <c r="A174" s="195"/>
      <c r="B174" s="25" t="s">
        <v>281</v>
      </c>
      <c r="C174" s="251"/>
      <c r="D174" s="202"/>
      <c r="E174" s="203"/>
      <c r="F174" s="21"/>
      <c r="G174" s="28"/>
      <c r="H174" s="202"/>
      <c r="I174" s="203"/>
      <c r="J174" s="28"/>
      <c r="K174" s="28"/>
      <c r="L174" s="202"/>
      <c r="M174" s="203"/>
      <c r="N174" s="43"/>
      <c r="O174" s="28"/>
      <c r="P174" s="202"/>
      <c r="Q174" s="203"/>
      <c r="R174" s="13"/>
      <c r="S174" s="28"/>
      <c r="T174" s="202"/>
      <c r="U174" s="203"/>
      <c r="V174" s="21"/>
      <c r="W174" s="28"/>
      <c r="X174" s="202"/>
      <c r="Y174" s="203"/>
      <c r="Z174" s="13"/>
      <c r="AA174" s="28"/>
      <c r="AB174" s="202"/>
      <c r="AC174" s="203"/>
      <c r="AD174" s="21"/>
      <c r="AE174" s="28"/>
      <c r="AF174" s="202"/>
      <c r="AG174" s="203"/>
      <c r="AH174" s="21"/>
      <c r="AI174" s="28"/>
      <c r="AJ174" s="202"/>
      <c r="AK174" s="203"/>
      <c r="AL174" s="21"/>
      <c r="AM174" s="28"/>
    </row>
    <row r="175" spans="1:39" x14ac:dyDescent="0.25">
      <c r="A175" s="195"/>
      <c r="B175" s="25" t="s">
        <v>282</v>
      </c>
      <c r="C175" s="251"/>
      <c r="D175" s="202"/>
      <c r="E175" s="203"/>
      <c r="F175" s="21"/>
      <c r="G175" s="28"/>
      <c r="H175" s="202"/>
      <c r="I175" s="203"/>
      <c r="J175" s="28"/>
      <c r="K175" s="28"/>
      <c r="L175" s="202"/>
      <c r="M175" s="203"/>
      <c r="N175" s="43"/>
      <c r="O175" s="28"/>
      <c r="P175" s="202"/>
      <c r="Q175" s="203"/>
      <c r="R175" s="13"/>
      <c r="S175" s="28"/>
      <c r="T175" s="202"/>
      <c r="U175" s="203"/>
      <c r="V175" s="21"/>
      <c r="W175" s="28"/>
      <c r="X175" s="202"/>
      <c r="Y175" s="203"/>
      <c r="Z175" s="13"/>
      <c r="AA175" s="28"/>
      <c r="AB175" s="202"/>
      <c r="AC175" s="203"/>
      <c r="AD175" s="21"/>
      <c r="AE175" s="28"/>
      <c r="AF175" s="202"/>
      <c r="AG175" s="203"/>
      <c r="AH175" s="21"/>
      <c r="AI175" s="28"/>
      <c r="AJ175" s="202"/>
      <c r="AK175" s="203"/>
      <c r="AL175" s="21"/>
      <c r="AM175" s="28"/>
    </row>
    <row r="176" spans="1:39" x14ac:dyDescent="0.25">
      <c r="A176" s="195"/>
      <c r="B176" s="25" t="s">
        <v>283</v>
      </c>
      <c r="C176" s="251"/>
      <c r="D176" s="202"/>
      <c r="E176" s="203"/>
      <c r="F176" s="21"/>
      <c r="G176" s="28"/>
      <c r="H176" s="202"/>
      <c r="I176" s="203"/>
      <c r="J176" s="28"/>
      <c r="K176" s="28"/>
      <c r="L176" s="202"/>
      <c r="M176" s="203"/>
      <c r="N176" s="43"/>
      <c r="O176" s="28"/>
      <c r="P176" s="202"/>
      <c r="Q176" s="203"/>
      <c r="R176" s="13"/>
      <c r="S176" s="28"/>
      <c r="T176" s="202"/>
      <c r="U176" s="203"/>
      <c r="V176" s="21"/>
      <c r="W176" s="28"/>
      <c r="X176" s="202"/>
      <c r="Y176" s="203"/>
      <c r="Z176" s="13"/>
      <c r="AA176" s="28"/>
      <c r="AB176" s="202"/>
      <c r="AC176" s="203"/>
      <c r="AD176" s="21"/>
      <c r="AE176" s="28"/>
      <c r="AF176" s="202"/>
      <c r="AG176" s="203"/>
      <c r="AH176" s="21"/>
      <c r="AI176" s="28"/>
      <c r="AJ176" s="202"/>
      <c r="AK176" s="203"/>
      <c r="AL176" s="21"/>
      <c r="AM176" s="28"/>
    </row>
    <row r="177" spans="1:39" x14ac:dyDescent="0.25">
      <c r="A177" s="195"/>
      <c r="B177" s="25" t="s">
        <v>284</v>
      </c>
      <c r="C177" s="251"/>
      <c r="D177" s="202"/>
      <c r="E177" s="203"/>
      <c r="F177" s="21"/>
      <c r="G177" s="28"/>
      <c r="H177" s="202"/>
      <c r="I177" s="203"/>
      <c r="J177" s="28"/>
      <c r="K177" s="28"/>
      <c r="L177" s="202"/>
      <c r="M177" s="203"/>
      <c r="N177" s="43"/>
      <c r="O177" s="28"/>
      <c r="P177" s="202"/>
      <c r="Q177" s="203"/>
      <c r="R177" s="13"/>
      <c r="S177" s="28"/>
      <c r="T177" s="202"/>
      <c r="U177" s="203"/>
      <c r="V177" s="21"/>
      <c r="W177" s="28"/>
      <c r="X177" s="202"/>
      <c r="Y177" s="203"/>
      <c r="Z177" s="13"/>
      <c r="AA177" s="28"/>
      <c r="AB177" s="202"/>
      <c r="AC177" s="203"/>
      <c r="AD177" s="21"/>
      <c r="AE177" s="28"/>
      <c r="AF177" s="202"/>
      <c r="AG177" s="203"/>
      <c r="AH177" s="21"/>
      <c r="AI177" s="28"/>
      <c r="AJ177" s="202"/>
      <c r="AK177" s="203"/>
      <c r="AL177" s="21"/>
      <c r="AM177" s="28"/>
    </row>
    <row r="178" spans="1:39" x14ac:dyDescent="0.25">
      <c r="A178" s="195"/>
      <c r="B178" s="26" t="s">
        <v>285</v>
      </c>
      <c r="C178" s="252"/>
      <c r="D178" s="213"/>
      <c r="E178" s="214"/>
      <c r="F178" s="22"/>
      <c r="G178" s="39"/>
      <c r="H178" s="213"/>
      <c r="I178" s="214"/>
      <c r="J178" s="39"/>
      <c r="K178" s="39"/>
      <c r="L178" s="213"/>
      <c r="M178" s="214"/>
      <c r="N178" s="43"/>
      <c r="O178" s="39"/>
      <c r="P178" s="213"/>
      <c r="Q178" s="214"/>
      <c r="R178" s="13"/>
      <c r="S178" s="39"/>
      <c r="T178" s="213"/>
      <c r="U178" s="214"/>
      <c r="V178" s="22"/>
      <c r="W178" s="39"/>
      <c r="X178" s="213"/>
      <c r="Y178" s="214"/>
      <c r="Z178" s="13"/>
      <c r="AA178" s="39"/>
      <c r="AB178" s="213"/>
      <c r="AC178" s="214"/>
      <c r="AD178" s="22"/>
      <c r="AE178" s="39"/>
      <c r="AF178" s="213"/>
      <c r="AG178" s="214"/>
      <c r="AH178" s="22"/>
      <c r="AI178" s="39"/>
      <c r="AJ178" s="213"/>
      <c r="AK178" s="214"/>
      <c r="AL178" s="22"/>
      <c r="AM178" s="39"/>
    </row>
    <row r="179" spans="1:39" ht="77.25" customHeight="1" x14ac:dyDescent="0.25">
      <c r="A179" s="195" t="s">
        <v>188</v>
      </c>
      <c r="B179" s="31" t="s">
        <v>127</v>
      </c>
      <c r="C179" s="238" t="s">
        <v>329</v>
      </c>
      <c r="D179" s="204" t="s">
        <v>189</v>
      </c>
      <c r="E179" s="205"/>
      <c r="F179" s="285" t="s">
        <v>98</v>
      </c>
      <c r="G179" s="31"/>
      <c r="H179" s="204" t="s">
        <v>189</v>
      </c>
      <c r="I179" s="205"/>
      <c r="J179" s="285" t="s">
        <v>98</v>
      </c>
      <c r="K179" s="31"/>
      <c r="L179" s="204" t="s">
        <v>189</v>
      </c>
      <c r="M179" s="205"/>
      <c r="N179" s="285" t="s">
        <v>98</v>
      </c>
      <c r="O179" s="44"/>
      <c r="P179" s="204" t="s">
        <v>189</v>
      </c>
      <c r="Q179" s="205"/>
      <c r="R179" s="285" t="s">
        <v>98</v>
      </c>
      <c r="S179" s="31"/>
      <c r="T179" s="204" t="s">
        <v>189</v>
      </c>
      <c r="U179" s="205"/>
      <c r="V179" s="285" t="s">
        <v>98</v>
      </c>
      <c r="W179" s="31"/>
      <c r="X179" s="204" t="s">
        <v>189</v>
      </c>
      <c r="Y179" s="205"/>
      <c r="Z179" s="285" t="s">
        <v>98</v>
      </c>
      <c r="AA179" s="31"/>
      <c r="AB179" s="204" t="s">
        <v>189</v>
      </c>
      <c r="AC179" s="205"/>
      <c r="AD179" s="285" t="s">
        <v>98</v>
      </c>
      <c r="AE179" s="31"/>
      <c r="AF179" s="204" t="s">
        <v>189</v>
      </c>
      <c r="AG179" s="205"/>
      <c r="AH179" s="285" t="s">
        <v>98</v>
      </c>
      <c r="AI179" s="31"/>
      <c r="AJ179" s="204" t="s">
        <v>189</v>
      </c>
      <c r="AK179" s="205"/>
      <c r="AL179" s="285" t="s">
        <v>98</v>
      </c>
      <c r="AM179" s="31"/>
    </row>
    <row r="180" spans="1:39" x14ac:dyDescent="0.25">
      <c r="A180" s="195"/>
      <c r="B180" s="28"/>
      <c r="C180" s="251"/>
      <c r="D180" s="206">
        <f>исх.данные!D53/исх.данные!D54*100</f>
        <v>0</v>
      </c>
      <c r="E180" s="207"/>
      <c r="F180" s="315"/>
      <c r="G180" s="51">
        <v>5</v>
      </c>
      <c r="H180" s="206">
        <f>исх.данные!F53/исх.данные!F54*100</f>
        <v>0</v>
      </c>
      <c r="I180" s="207"/>
      <c r="J180" s="286"/>
      <c r="K180" s="49">
        <v>5</v>
      </c>
      <c r="L180" s="206">
        <f>исх.данные!H53/исх.данные!H54*100</f>
        <v>0</v>
      </c>
      <c r="M180" s="207"/>
      <c r="N180" s="286"/>
      <c r="O180" s="50">
        <v>5</v>
      </c>
      <c r="P180" s="206">
        <f>исх.данные!J53/исх.данные!J54*100</f>
        <v>0</v>
      </c>
      <c r="Q180" s="207"/>
      <c r="R180" s="286"/>
      <c r="S180" s="49">
        <v>5</v>
      </c>
      <c r="T180" s="206">
        <f>исх.данные!L53/исх.данные!L54*100</f>
        <v>0</v>
      </c>
      <c r="U180" s="207"/>
      <c r="V180" s="286"/>
      <c r="W180" s="49">
        <v>5</v>
      </c>
      <c r="X180" s="206">
        <f>исх.данные!N53/исх.данные!N54*100</f>
        <v>6.168546626444696E-3</v>
      </c>
      <c r="Y180" s="207"/>
      <c r="Z180" s="286"/>
      <c r="AA180" s="51">
        <v>5</v>
      </c>
      <c r="AB180" s="206">
        <f>исх.данные!P53/исх.данные!P54*100</f>
        <v>1.1922531309176455E-2</v>
      </c>
      <c r="AC180" s="207"/>
      <c r="AD180" s="286"/>
      <c r="AE180" s="49">
        <v>5</v>
      </c>
      <c r="AF180" s="206">
        <f>исх.данные!R53/исх.данные!R54*100</f>
        <v>1.1313064394641317E-2</v>
      </c>
      <c r="AG180" s="207"/>
      <c r="AH180" s="286"/>
      <c r="AI180" s="49">
        <v>5</v>
      </c>
      <c r="AJ180" s="313">
        <f>исх.данные!T53/исх.данные!T54*100</f>
        <v>0</v>
      </c>
      <c r="AK180" s="314"/>
      <c r="AL180" s="286"/>
      <c r="AM180" s="49">
        <v>5</v>
      </c>
    </row>
    <row r="181" spans="1:39" ht="252" hidden="1" customHeight="1" x14ac:dyDescent="0.25">
      <c r="A181" s="195"/>
      <c r="B181" s="28"/>
      <c r="C181" s="251"/>
      <c r="D181" s="228" t="s">
        <v>190</v>
      </c>
      <c r="E181" s="229"/>
      <c r="F181" s="21"/>
      <c r="G181" s="28"/>
      <c r="H181" s="228" t="s">
        <v>190</v>
      </c>
      <c r="I181" s="229"/>
      <c r="J181" s="21"/>
      <c r="K181" s="28"/>
      <c r="L181" s="228" t="s">
        <v>190</v>
      </c>
      <c r="M181" s="229"/>
      <c r="N181" s="21"/>
      <c r="O181" s="45"/>
      <c r="P181" s="228" t="s">
        <v>190</v>
      </c>
      <c r="Q181" s="229"/>
      <c r="R181" s="21"/>
      <c r="S181" s="28"/>
      <c r="T181" s="228" t="s">
        <v>190</v>
      </c>
      <c r="U181" s="229"/>
      <c r="V181" s="21"/>
      <c r="W181" s="28"/>
      <c r="X181" s="228" t="s">
        <v>190</v>
      </c>
      <c r="Y181" s="229"/>
      <c r="Z181" s="21"/>
      <c r="AA181" s="28"/>
      <c r="AB181" s="228" t="s">
        <v>190</v>
      </c>
      <c r="AC181" s="229"/>
      <c r="AD181" s="21"/>
      <c r="AE181" s="28"/>
      <c r="AF181" s="228" t="s">
        <v>190</v>
      </c>
      <c r="AG181" s="229"/>
      <c r="AH181" s="21"/>
      <c r="AI181" s="28"/>
      <c r="AJ181" s="228" t="s">
        <v>190</v>
      </c>
      <c r="AK181" s="229"/>
      <c r="AL181" s="21"/>
      <c r="AM181" s="28"/>
    </row>
    <row r="182" spans="1:39" ht="66.75" hidden="1" customHeight="1" x14ac:dyDescent="0.25">
      <c r="A182" s="195"/>
      <c r="B182" s="28"/>
      <c r="C182" s="251"/>
      <c r="D182" s="228" t="s">
        <v>191</v>
      </c>
      <c r="E182" s="229"/>
      <c r="F182" s="21"/>
      <c r="G182" s="28"/>
      <c r="H182" s="228" t="s">
        <v>191</v>
      </c>
      <c r="I182" s="229"/>
      <c r="J182" s="21"/>
      <c r="K182" s="28"/>
      <c r="L182" s="228" t="s">
        <v>191</v>
      </c>
      <c r="M182" s="229"/>
      <c r="N182" s="21"/>
      <c r="O182" s="45"/>
      <c r="P182" s="228" t="s">
        <v>191</v>
      </c>
      <c r="Q182" s="229"/>
      <c r="R182" s="21"/>
      <c r="S182" s="28"/>
      <c r="T182" s="228" t="s">
        <v>191</v>
      </c>
      <c r="U182" s="229"/>
      <c r="V182" s="21"/>
      <c r="W182" s="28"/>
      <c r="X182" s="228" t="s">
        <v>191</v>
      </c>
      <c r="Y182" s="229"/>
      <c r="Z182" s="21"/>
      <c r="AA182" s="28"/>
      <c r="AB182" s="228" t="s">
        <v>191</v>
      </c>
      <c r="AC182" s="229"/>
      <c r="AD182" s="21"/>
      <c r="AE182" s="28"/>
      <c r="AF182" s="228" t="s">
        <v>191</v>
      </c>
      <c r="AG182" s="229"/>
      <c r="AH182" s="21"/>
      <c r="AI182" s="28"/>
      <c r="AJ182" s="228" t="s">
        <v>191</v>
      </c>
      <c r="AK182" s="229"/>
      <c r="AL182" s="21"/>
      <c r="AM182" s="28"/>
    </row>
    <row r="183" spans="1:39" ht="19.5" customHeight="1" x14ac:dyDescent="0.25">
      <c r="A183" s="195"/>
      <c r="B183" s="25" t="s">
        <v>286</v>
      </c>
      <c r="C183" s="251"/>
      <c r="D183" s="202"/>
      <c r="E183" s="203"/>
      <c r="F183" s="21"/>
      <c r="G183" s="28"/>
      <c r="H183" s="202"/>
      <c r="I183" s="203"/>
      <c r="J183" s="21"/>
      <c r="K183" s="28"/>
      <c r="L183" s="202"/>
      <c r="M183" s="203"/>
      <c r="N183" s="21"/>
      <c r="O183" s="45"/>
      <c r="P183" s="202"/>
      <c r="Q183" s="203"/>
      <c r="R183" s="21"/>
      <c r="S183" s="28"/>
      <c r="T183" s="202"/>
      <c r="U183" s="203"/>
      <c r="V183" s="21"/>
      <c r="W183" s="28"/>
      <c r="X183" s="202"/>
      <c r="Y183" s="203"/>
      <c r="Z183" s="21"/>
      <c r="AA183" s="28"/>
      <c r="AB183" s="202"/>
      <c r="AC183" s="203"/>
      <c r="AD183" s="21"/>
      <c r="AE183" s="28"/>
      <c r="AF183" s="202"/>
      <c r="AG183" s="203"/>
      <c r="AH183" s="21"/>
      <c r="AI183" s="28"/>
      <c r="AJ183" s="202"/>
      <c r="AK183" s="203"/>
      <c r="AL183" s="21"/>
      <c r="AM183" s="28"/>
    </row>
    <row r="184" spans="1:39" ht="19.5" customHeight="1" x14ac:dyDescent="0.25">
      <c r="A184" s="195"/>
      <c r="B184" s="25" t="s">
        <v>287</v>
      </c>
      <c r="C184" s="251"/>
      <c r="D184" s="202"/>
      <c r="E184" s="203"/>
      <c r="F184" s="21"/>
      <c r="G184" s="28"/>
      <c r="H184" s="202"/>
      <c r="I184" s="203"/>
      <c r="J184" s="21"/>
      <c r="K184" s="28"/>
      <c r="L184" s="202"/>
      <c r="M184" s="203"/>
      <c r="N184" s="21"/>
      <c r="O184" s="45"/>
      <c r="P184" s="202"/>
      <c r="Q184" s="203"/>
      <c r="R184" s="21"/>
      <c r="S184" s="28"/>
      <c r="T184" s="202"/>
      <c r="U184" s="203"/>
      <c r="V184" s="21"/>
      <c r="W184" s="28"/>
      <c r="X184" s="202"/>
      <c r="Y184" s="203"/>
      <c r="Z184" s="21"/>
      <c r="AA184" s="28"/>
      <c r="AB184" s="202"/>
      <c r="AC184" s="203"/>
      <c r="AD184" s="21"/>
      <c r="AE184" s="28"/>
      <c r="AF184" s="202"/>
      <c r="AG184" s="203"/>
      <c r="AH184" s="21"/>
      <c r="AI184" s="28"/>
      <c r="AJ184" s="202"/>
      <c r="AK184" s="203"/>
      <c r="AL184" s="21"/>
      <c r="AM184" s="28"/>
    </row>
    <row r="185" spans="1:39" ht="19.5" customHeight="1" x14ac:dyDescent="0.25">
      <c r="A185" s="195"/>
      <c r="B185" s="25" t="s">
        <v>288</v>
      </c>
      <c r="C185" s="251"/>
      <c r="D185" s="202"/>
      <c r="E185" s="203"/>
      <c r="F185" s="21"/>
      <c r="G185" s="28"/>
      <c r="H185" s="202"/>
      <c r="I185" s="203"/>
      <c r="J185" s="21"/>
      <c r="K185" s="28"/>
      <c r="L185" s="202"/>
      <c r="M185" s="203"/>
      <c r="N185" s="21"/>
      <c r="O185" s="45"/>
      <c r="P185" s="202"/>
      <c r="Q185" s="203"/>
      <c r="R185" s="21"/>
      <c r="S185" s="28"/>
      <c r="T185" s="202"/>
      <c r="U185" s="203"/>
      <c r="V185" s="21"/>
      <c r="W185" s="28"/>
      <c r="X185" s="202"/>
      <c r="Y185" s="203"/>
      <c r="Z185" s="21"/>
      <c r="AA185" s="28"/>
      <c r="AB185" s="202"/>
      <c r="AC185" s="203"/>
      <c r="AD185" s="21"/>
      <c r="AE185" s="28"/>
      <c r="AF185" s="202"/>
      <c r="AG185" s="203"/>
      <c r="AH185" s="21"/>
      <c r="AI185" s="28"/>
      <c r="AJ185" s="202"/>
      <c r="AK185" s="203"/>
      <c r="AL185" s="21"/>
      <c r="AM185" s="28"/>
    </row>
    <row r="186" spans="1:39" ht="19.5" customHeight="1" x14ac:dyDescent="0.25">
      <c r="A186" s="195"/>
      <c r="B186" s="25" t="s">
        <v>289</v>
      </c>
      <c r="C186" s="251"/>
      <c r="D186" s="202"/>
      <c r="E186" s="203"/>
      <c r="F186" s="21"/>
      <c r="G186" s="28"/>
      <c r="H186" s="202"/>
      <c r="I186" s="203"/>
      <c r="J186" s="21"/>
      <c r="K186" s="28"/>
      <c r="L186" s="202"/>
      <c r="M186" s="203"/>
      <c r="N186" s="21"/>
      <c r="O186" s="45"/>
      <c r="P186" s="202"/>
      <c r="Q186" s="203"/>
      <c r="R186" s="21"/>
      <c r="S186" s="28"/>
      <c r="T186" s="202"/>
      <c r="U186" s="203"/>
      <c r="V186" s="21"/>
      <c r="W186" s="28"/>
      <c r="X186" s="202"/>
      <c r="Y186" s="203"/>
      <c r="Z186" s="21"/>
      <c r="AA186" s="28"/>
      <c r="AB186" s="202"/>
      <c r="AC186" s="203"/>
      <c r="AD186" s="21"/>
      <c r="AE186" s="28"/>
      <c r="AF186" s="202"/>
      <c r="AG186" s="203"/>
      <c r="AH186" s="21"/>
      <c r="AI186" s="28"/>
      <c r="AJ186" s="202"/>
      <c r="AK186" s="203"/>
      <c r="AL186" s="21"/>
      <c r="AM186" s="28"/>
    </row>
    <row r="187" spans="1:39" ht="19.5" customHeight="1" x14ac:dyDescent="0.25">
      <c r="A187" s="195"/>
      <c r="B187" s="26" t="s">
        <v>290</v>
      </c>
      <c r="C187" s="252"/>
      <c r="D187" s="213"/>
      <c r="E187" s="214"/>
      <c r="F187" s="22"/>
      <c r="G187" s="39"/>
      <c r="H187" s="213"/>
      <c r="I187" s="214"/>
      <c r="J187" s="22"/>
      <c r="K187" s="39"/>
      <c r="L187" s="213"/>
      <c r="M187" s="214"/>
      <c r="N187" s="22"/>
      <c r="O187" s="46"/>
      <c r="P187" s="213"/>
      <c r="Q187" s="214"/>
      <c r="R187" s="22"/>
      <c r="S187" s="39"/>
      <c r="T187" s="213"/>
      <c r="U187" s="214"/>
      <c r="V187" s="22"/>
      <c r="W187" s="39"/>
      <c r="X187" s="213"/>
      <c r="Y187" s="214"/>
      <c r="Z187" s="22"/>
      <c r="AA187" s="39"/>
      <c r="AB187" s="213"/>
      <c r="AC187" s="214"/>
      <c r="AD187" s="22"/>
      <c r="AE187" s="39"/>
      <c r="AF187" s="213"/>
      <c r="AG187" s="214"/>
      <c r="AH187" s="22"/>
      <c r="AI187" s="39"/>
      <c r="AJ187" s="213"/>
      <c r="AK187" s="214"/>
      <c r="AL187" s="22"/>
      <c r="AM187" s="39"/>
    </row>
    <row r="188" spans="1:39" ht="77.25" customHeight="1" x14ac:dyDescent="0.25">
      <c r="A188" s="195" t="s">
        <v>192</v>
      </c>
      <c r="B188" s="31" t="s">
        <v>128</v>
      </c>
      <c r="C188" s="238" t="s">
        <v>330</v>
      </c>
      <c r="D188" s="204" t="s">
        <v>193</v>
      </c>
      <c r="E188" s="205"/>
      <c r="F188" s="285" t="s">
        <v>98</v>
      </c>
      <c r="G188" s="31"/>
      <c r="H188" s="204" t="s">
        <v>193</v>
      </c>
      <c r="I188" s="205"/>
      <c r="J188" s="285" t="s">
        <v>98</v>
      </c>
      <c r="K188" s="31"/>
      <c r="L188" s="204" t="s">
        <v>193</v>
      </c>
      <c r="M188" s="205"/>
      <c r="N188" s="285" t="s">
        <v>98</v>
      </c>
      <c r="O188" s="31"/>
      <c r="P188" s="204" t="s">
        <v>193</v>
      </c>
      <c r="Q188" s="205"/>
      <c r="R188" s="285" t="s">
        <v>98</v>
      </c>
      <c r="S188" s="43"/>
      <c r="T188" s="204" t="s">
        <v>193</v>
      </c>
      <c r="U188" s="205"/>
      <c r="V188" s="285" t="s">
        <v>98</v>
      </c>
      <c r="W188" s="31"/>
      <c r="X188" s="204" t="s">
        <v>193</v>
      </c>
      <c r="Y188" s="205"/>
      <c r="Z188" s="285" t="s">
        <v>98</v>
      </c>
      <c r="AA188" s="31"/>
      <c r="AB188" s="204" t="s">
        <v>193</v>
      </c>
      <c r="AC188" s="205"/>
      <c r="AD188" s="285" t="s">
        <v>98</v>
      </c>
      <c r="AE188" s="31"/>
      <c r="AF188" s="204" t="s">
        <v>193</v>
      </c>
      <c r="AG188" s="205"/>
      <c r="AH188" s="285" t="s">
        <v>98</v>
      </c>
      <c r="AI188" s="31"/>
      <c r="AJ188" s="204" t="s">
        <v>193</v>
      </c>
      <c r="AK188" s="205"/>
      <c r="AL188" s="285" t="s">
        <v>98</v>
      </c>
      <c r="AM188" s="31"/>
    </row>
    <row r="189" spans="1:39" x14ac:dyDescent="0.25">
      <c r="A189" s="195"/>
      <c r="B189" s="28"/>
      <c r="C189" s="251"/>
      <c r="D189" s="206" t="e">
        <f>исх.данные!D55/исх.данные!D56*100</f>
        <v>#DIV/0!</v>
      </c>
      <c r="E189" s="207"/>
      <c r="F189" s="286"/>
      <c r="G189" s="51">
        <v>0</v>
      </c>
      <c r="H189" s="206" t="e">
        <f>исх.данные!F55/исх.данные!F56*100</f>
        <v>#DIV/0!</v>
      </c>
      <c r="I189" s="207"/>
      <c r="J189" s="286"/>
      <c r="K189" s="49">
        <v>0</v>
      </c>
      <c r="L189" s="206" t="e">
        <f>исх.данные!H55/исх.данные!H56*100</f>
        <v>#DIV/0!</v>
      </c>
      <c r="M189" s="207"/>
      <c r="N189" s="286"/>
      <c r="O189" s="49">
        <v>0</v>
      </c>
      <c r="P189" s="206" t="e">
        <f>исх.данные!J55/исх.данные!J56*100</f>
        <v>#DIV/0!</v>
      </c>
      <c r="Q189" s="207"/>
      <c r="R189" s="286"/>
      <c r="S189" s="52">
        <v>0</v>
      </c>
      <c r="T189" s="206" t="e">
        <f>исх.данные!L55/исх.данные!L56*100</f>
        <v>#DIV/0!</v>
      </c>
      <c r="U189" s="207"/>
      <c r="V189" s="286"/>
      <c r="W189" s="49">
        <v>0</v>
      </c>
      <c r="X189" s="206">
        <f>исх.данные!N55/исх.данные!N56*100</f>
        <v>0</v>
      </c>
      <c r="Y189" s="207"/>
      <c r="Z189" s="286"/>
      <c r="AA189" s="51">
        <v>5</v>
      </c>
      <c r="AB189" s="206">
        <f>исх.данные!P55/исх.данные!P56*100</f>
        <v>0</v>
      </c>
      <c r="AC189" s="207"/>
      <c r="AD189" s="286"/>
      <c r="AE189" s="49">
        <v>5</v>
      </c>
      <c r="AF189" s="206">
        <f>исх.данные!R55/исх.данные!R56*100</f>
        <v>0</v>
      </c>
      <c r="AG189" s="207"/>
      <c r="AH189" s="286"/>
      <c r="AI189" s="49">
        <v>5</v>
      </c>
      <c r="AJ189" s="206">
        <f>исх.данные!T55/исх.данные!T56*100</f>
        <v>0</v>
      </c>
      <c r="AK189" s="207"/>
      <c r="AL189" s="286"/>
      <c r="AM189" s="49">
        <v>5</v>
      </c>
    </row>
    <row r="190" spans="1:39" ht="113.25" hidden="1" customHeight="1" x14ac:dyDescent="0.25">
      <c r="A190" s="195"/>
      <c r="B190" s="28"/>
      <c r="C190" s="251"/>
      <c r="D190" s="228" t="s">
        <v>194</v>
      </c>
      <c r="E190" s="229"/>
      <c r="F190" s="21"/>
      <c r="G190" s="28"/>
      <c r="H190" s="228" t="s">
        <v>194</v>
      </c>
      <c r="I190" s="229"/>
      <c r="J190" s="21"/>
      <c r="K190" s="28"/>
      <c r="L190" s="228" t="s">
        <v>194</v>
      </c>
      <c r="M190" s="229"/>
      <c r="N190" s="21"/>
      <c r="O190" s="28"/>
      <c r="P190" s="228" t="s">
        <v>194</v>
      </c>
      <c r="Q190" s="229"/>
      <c r="R190" s="21"/>
      <c r="S190" s="43"/>
      <c r="T190" s="228" t="s">
        <v>194</v>
      </c>
      <c r="U190" s="229"/>
      <c r="V190" s="21"/>
      <c r="W190" s="28"/>
      <c r="X190" s="228" t="s">
        <v>194</v>
      </c>
      <c r="Y190" s="229"/>
      <c r="Z190" s="21"/>
      <c r="AA190" s="28"/>
      <c r="AB190" s="228" t="s">
        <v>194</v>
      </c>
      <c r="AC190" s="229"/>
      <c r="AD190" s="21"/>
      <c r="AE190" s="28"/>
      <c r="AF190" s="228" t="s">
        <v>194</v>
      </c>
      <c r="AG190" s="229"/>
      <c r="AH190" s="21"/>
      <c r="AI190" s="28"/>
      <c r="AJ190" s="228" t="s">
        <v>194</v>
      </c>
      <c r="AK190" s="229"/>
      <c r="AL190" s="21"/>
      <c r="AM190" s="28"/>
    </row>
    <row r="191" spans="1:39" ht="66.75" hidden="1" customHeight="1" x14ac:dyDescent="0.25">
      <c r="A191" s="195"/>
      <c r="B191" s="28"/>
      <c r="C191" s="251"/>
      <c r="D191" s="228" t="s">
        <v>187</v>
      </c>
      <c r="E191" s="229"/>
      <c r="F191" s="21"/>
      <c r="G191" s="28"/>
      <c r="H191" s="228" t="s">
        <v>187</v>
      </c>
      <c r="I191" s="229"/>
      <c r="J191" s="21"/>
      <c r="K191" s="28"/>
      <c r="L191" s="228" t="s">
        <v>187</v>
      </c>
      <c r="M191" s="229"/>
      <c r="N191" s="21"/>
      <c r="O191" s="28"/>
      <c r="P191" s="228" t="s">
        <v>187</v>
      </c>
      <c r="Q191" s="229"/>
      <c r="R191" s="21"/>
      <c r="S191" s="43"/>
      <c r="T191" s="228" t="s">
        <v>187</v>
      </c>
      <c r="U191" s="229"/>
      <c r="V191" s="21"/>
      <c r="W191" s="28"/>
      <c r="X191" s="228" t="s">
        <v>187</v>
      </c>
      <c r="Y191" s="229"/>
      <c r="Z191" s="21"/>
      <c r="AA191" s="28"/>
      <c r="AB191" s="228" t="s">
        <v>187</v>
      </c>
      <c r="AC191" s="229"/>
      <c r="AD191" s="21"/>
      <c r="AE191" s="28"/>
      <c r="AF191" s="228" t="s">
        <v>187</v>
      </c>
      <c r="AG191" s="229"/>
      <c r="AH191" s="21"/>
      <c r="AI191" s="28"/>
      <c r="AJ191" s="228" t="s">
        <v>187</v>
      </c>
      <c r="AK191" s="229"/>
      <c r="AL191" s="21"/>
      <c r="AM191" s="28"/>
    </row>
    <row r="192" spans="1:39" x14ac:dyDescent="0.25">
      <c r="A192" s="195"/>
      <c r="B192" s="25" t="s">
        <v>291</v>
      </c>
      <c r="C192" s="251"/>
      <c r="D192" s="267"/>
      <c r="E192" s="268"/>
      <c r="F192" s="21"/>
      <c r="G192" s="28"/>
      <c r="H192" s="267"/>
      <c r="I192" s="268"/>
      <c r="J192" s="21"/>
      <c r="K192" s="28"/>
      <c r="L192" s="267"/>
      <c r="M192" s="268"/>
      <c r="N192" s="21"/>
      <c r="O192" s="28"/>
      <c r="P192" s="267"/>
      <c r="Q192" s="268"/>
      <c r="R192" s="21"/>
      <c r="S192" s="43"/>
      <c r="T192" s="267"/>
      <c r="U192" s="268"/>
      <c r="V192" s="21"/>
      <c r="W192" s="28"/>
      <c r="X192" s="206"/>
      <c r="Y192" s="207"/>
      <c r="Z192" s="21"/>
      <c r="AA192" s="28"/>
      <c r="AB192" s="206"/>
      <c r="AC192" s="207"/>
      <c r="AD192" s="21"/>
      <c r="AE192" s="28"/>
      <c r="AF192" s="206"/>
      <c r="AG192" s="207"/>
      <c r="AH192" s="21"/>
      <c r="AI192" s="28"/>
      <c r="AJ192" s="206"/>
      <c r="AK192" s="207"/>
      <c r="AL192" s="21"/>
      <c r="AM192" s="28"/>
    </row>
    <row r="193" spans="1:39" x14ac:dyDescent="0.25">
      <c r="A193" s="195"/>
      <c r="B193" s="25" t="s">
        <v>292</v>
      </c>
      <c r="C193" s="251"/>
      <c r="D193" s="206"/>
      <c r="E193" s="207"/>
      <c r="F193" s="21"/>
      <c r="G193" s="28"/>
      <c r="H193" s="206"/>
      <c r="I193" s="207"/>
      <c r="J193" s="21"/>
      <c r="K193" s="28"/>
      <c r="L193" s="206"/>
      <c r="M193" s="207"/>
      <c r="N193" s="21"/>
      <c r="O193" s="28"/>
      <c r="P193" s="206"/>
      <c r="Q193" s="207"/>
      <c r="R193" s="21"/>
      <c r="S193" s="43"/>
      <c r="T193" s="206"/>
      <c r="U193" s="207"/>
      <c r="V193" s="21"/>
      <c r="W193" s="28"/>
      <c r="X193" s="206"/>
      <c r="Y193" s="207"/>
      <c r="Z193" s="21"/>
      <c r="AA193" s="28"/>
      <c r="AB193" s="206"/>
      <c r="AC193" s="207"/>
      <c r="AD193" s="21"/>
      <c r="AE193" s="28"/>
      <c r="AF193" s="206"/>
      <c r="AG193" s="207"/>
      <c r="AH193" s="21"/>
      <c r="AI193" s="28"/>
      <c r="AJ193" s="206"/>
      <c r="AK193" s="207"/>
      <c r="AL193" s="21"/>
      <c r="AM193" s="28"/>
    </row>
    <row r="194" spans="1:39" x14ac:dyDescent="0.25">
      <c r="A194" s="195"/>
      <c r="B194" s="25" t="s">
        <v>293</v>
      </c>
      <c r="C194" s="251"/>
      <c r="D194" s="206"/>
      <c r="E194" s="207"/>
      <c r="F194" s="21"/>
      <c r="G194" s="28"/>
      <c r="H194" s="206"/>
      <c r="I194" s="207"/>
      <c r="J194" s="21"/>
      <c r="K194" s="28"/>
      <c r="L194" s="206"/>
      <c r="M194" s="207"/>
      <c r="N194" s="21"/>
      <c r="O194" s="28"/>
      <c r="P194" s="206"/>
      <c r="Q194" s="207"/>
      <c r="R194" s="21"/>
      <c r="S194" s="43"/>
      <c r="T194" s="206"/>
      <c r="U194" s="207"/>
      <c r="V194" s="21"/>
      <c r="W194" s="28"/>
      <c r="X194" s="206"/>
      <c r="Y194" s="207"/>
      <c r="Z194" s="21"/>
      <c r="AA194" s="28"/>
      <c r="AB194" s="206"/>
      <c r="AC194" s="207"/>
      <c r="AD194" s="21"/>
      <c r="AE194" s="28"/>
      <c r="AF194" s="206"/>
      <c r="AG194" s="207"/>
      <c r="AH194" s="21"/>
      <c r="AI194" s="28"/>
      <c r="AJ194" s="206"/>
      <c r="AK194" s="207"/>
      <c r="AL194" s="21"/>
      <c r="AM194" s="28"/>
    </row>
    <row r="195" spans="1:39" x14ac:dyDescent="0.25">
      <c r="A195" s="195"/>
      <c r="B195" s="25" t="s">
        <v>294</v>
      </c>
      <c r="C195" s="251"/>
      <c r="D195" s="206"/>
      <c r="E195" s="207"/>
      <c r="F195" s="21"/>
      <c r="G195" s="28"/>
      <c r="H195" s="206"/>
      <c r="I195" s="207"/>
      <c r="J195" s="21"/>
      <c r="K195" s="28"/>
      <c r="L195" s="206"/>
      <c r="M195" s="207"/>
      <c r="N195" s="21"/>
      <c r="O195" s="28"/>
      <c r="P195" s="206"/>
      <c r="Q195" s="207"/>
      <c r="R195" s="21"/>
      <c r="S195" s="43"/>
      <c r="T195" s="206"/>
      <c r="U195" s="207"/>
      <c r="V195" s="21"/>
      <c r="W195" s="28"/>
      <c r="X195" s="206"/>
      <c r="Y195" s="207"/>
      <c r="Z195" s="21"/>
      <c r="AA195" s="28"/>
      <c r="AB195" s="206"/>
      <c r="AC195" s="207"/>
      <c r="AD195" s="21"/>
      <c r="AE195" s="28"/>
      <c r="AF195" s="206"/>
      <c r="AG195" s="207"/>
      <c r="AH195" s="21"/>
      <c r="AI195" s="28"/>
      <c r="AJ195" s="206"/>
      <c r="AK195" s="207"/>
      <c r="AL195" s="21"/>
      <c r="AM195" s="28"/>
    </row>
    <row r="196" spans="1:39" x14ac:dyDescent="0.25">
      <c r="A196" s="195"/>
      <c r="B196" s="25" t="s">
        <v>295</v>
      </c>
      <c r="C196" s="251"/>
      <c r="D196" s="206"/>
      <c r="E196" s="207"/>
      <c r="F196" s="21"/>
      <c r="G196" s="28"/>
      <c r="H196" s="206"/>
      <c r="I196" s="207"/>
      <c r="J196" s="21"/>
      <c r="K196" s="28"/>
      <c r="L196" s="206"/>
      <c r="M196" s="207"/>
      <c r="N196" s="21"/>
      <c r="O196" s="28"/>
      <c r="P196" s="206"/>
      <c r="Q196" s="207"/>
      <c r="R196" s="21"/>
      <c r="S196" s="43"/>
      <c r="T196" s="206"/>
      <c r="U196" s="207"/>
      <c r="V196" s="21"/>
      <c r="W196" s="28"/>
      <c r="X196" s="206"/>
      <c r="Y196" s="207"/>
      <c r="Z196" s="21"/>
      <c r="AA196" s="28"/>
      <c r="AB196" s="206"/>
      <c r="AC196" s="207"/>
      <c r="AD196" s="21"/>
      <c r="AE196" s="28"/>
      <c r="AF196" s="206"/>
      <c r="AG196" s="207"/>
      <c r="AH196" s="21"/>
      <c r="AI196" s="28"/>
      <c r="AJ196" s="206"/>
      <c r="AK196" s="207"/>
      <c r="AL196" s="21"/>
      <c r="AM196" s="28"/>
    </row>
    <row r="197" spans="1:39" x14ac:dyDescent="0.25">
      <c r="A197" s="195"/>
      <c r="B197" s="26" t="s">
        <v>296</v>
      </c>
      <c r="C197" s="252"/>
      <c r="D197" s="263"/>
      <c r="E197" s="264"/>
      <c r="F197" s="22"/>
      <c r="G197" s="39"/>
      <c r="H197" s="263"/>
      <c r="I197" s="264"/>
      <c r="J197" s="22"/>
      <c r="K197" s="39"/>
      <c r="L197" s="263"/>
      <c r="M197" s="264"/>
      <c r="N197" s="22"/>
      <c r="O197" s="39"/>
      <c r="P197" s="263"/>
      <c r="Q197" s="264"/>
      <c r="R197" s="22"/>
      <c r="S197" s="43"/>
      <c r="T197" s="263"/>
      <c r="U197" s="264"/>
      <c r="V197" s="22"/>
      <c r="W197" s="39"/>
      <c r="X197" s="263"/>
      <c r="Y197" s="264"/>
      <c r="Z197" s="22"/>
      <c r="AA197" s="39"/>
      <c r="AB197" s="263"/>
      <c r="AC197" s="264"/>
      <c r="AD197" s="22"/>
      <c r="AE197" s="39"/>
      <c r="AF197" s="263"/>
      <c r="AG197" s="264"/>
      <c r="AH197" s="22"/>
      <c r="AI197" s="39"/>
      <c r="AJ197" s="263"/>
      <c r="AK197" s="264"/>
      <c r="AL197" s="22"/>
      <c r="AM197" s="39"/>
    </row>
    <row r="198" spans="1:39" ht="54" customHeight="1" x14ac:dyDescent="0.25">
      <c r="A198" s="195" t="s">
        <v>195</v>
      </c>
      <c r="B198" s="31" t="s">
        <v>129</v>
      </c>
      <c r="C198" s="238" t="s">
        <v>331</v>
      </c>
      <c r="D198" s="204"/>
      <c r="E198" s="205"/>
      <c r="F198" s="20"/>
      <c r="G198" s="90">
        <f>G201</f>
        <v>2.5</v>
      </c>
      <c r="H198" s="204"/>
      <c r="I198" s="205"/>
      <c r="J198" s="20"/>
      <c r="K198" s="47">
        <v>2.5</v>
      </c>
      <c r="L198" s="204"/>
      <c r="M198" s="205"/>
      <c r="N198" s="20"/>
      <c r="O198" s="47">
        <v>2.5</v>
      </c>
      <c r="P198" s="204"/>
      <c r="Q198" s="205"/>
      <c r="R198" s="20"/>
      <c r="S198" s="47">
        <v>5</v>
      </c>
      <c r="T198" s="204"/>
      <c r="U198" s="205"/>
      <c r="V198" s="20"/>
      <c r="W198" s="47">
        <v>5</v>
      </c>
      <c r="X198" s="204"/>
      <c r="Y198" s="205"/>
      <c r="Z198" s="20"/>
      <c r="AA198" s="90">
        <v>5</v>
      </c>
      <c r="AB198" s="204"/>
      <c r="AC198" s="205"/>
      <c r="AD198" s="20"/>
      <c r="AE198" s="47">
        <v>5</v>
      </c>
      <c r="AF198" s="204"/>
      <c r="AG198" s="205"/>
      <c r="AH198" s="20"/>
      <c r="AI198" s="47">
        <v>2.5</v>
      </c>
      <c r="AJ198" s="204"/>
      <c r="AK198" s="205"/>
      <c r="AL198" s="20"/>
      <c r="AM198" s="47">
        <v>5</v>
      </c>
    </row>
    <row r="199" spans="1:39" ht="28.5" customHeight="1" x14ac:dyDescent="0.25">
      <c r="A199" s="195"/>
      <c r="B199" s="25" t="s">
        <v>297</v>
      </c>
      <c r="C199" s="251"/>
      <c r="D199" s="206"/>
      <c r="E199" s="207"/>
      <c r="F199" s="21"/>
      <c r="G199" s="28"/>
      <c r="H199" s="206"/>
      <c r="I199" s="207"/>
      <c r="J199" s="21"/>
      <c r="K199" s="28"/>
      <c r="L199" s="206"/>
      <c r="M199" s="207"/>
      <c r="N199" s="21"/>
      <c r="O199" s="28"/>
      <c r="P199" s="206"/>
      <c r="Q199" s="207"/>
      <c r="R199" s="21"/>
      <c r="S199" s="28"/>
      <c r="T199" s="206"/>
      <c r="U199" s="207"/>
      <c r="V199" s="21"/>
      <c r="W199" s="28"/>
      <c r="X199" s="206"/>
      <c r="Y199" s="207"/>
      <c r="Z199" s="21"/>
      <c r="AA199" s="28"/>
      <c r="AB199" s="206"/>
      <c r="AC199" s="207"/>
      <c r="AD199" s="21"/>
      <c r="AE199" s="28"/>
      <c r="AF199" s="206"/>
      <c r="AG199" s="207"/>
      <c r="AH199" s="21"/>
      <c r="AI199" s="28"/>
      <c r="AJ199" s="206"/>
      <c r="AK199" s="207"/>
      <c r="AL199" s="21"/>
      <c r="AM199" s="28"/>
    </row>
    <row r="200" spans="1:39" ht="25.5" x14ac:dyDescent="0.25">
      <c r="A200" s="195"/>
      <c r="B200" s="25" t="s">
        <v>196</v>
      </c>
      <c r="C200" s="251"/>
      <c r="D200" s="206" t="str">
        <f>исх.данные!D58</f>
        <v>отсутствие</v>
      </c>
      <c r="E200" s="207"/>
      <c r="F200" s="21"/>
      <c r="G200" s="28"/>
      <c r="H200" s="206" t="str">
        <f>исх.данные!F58</f>
        <v>отсутствие</v>
      </c>
      <c r="I200" s="207"/>
      <c r="J200" s="21"/>
      <c r="K200" s="28"/>
      <c r="L200" s="206" t="str">
        <f>исх.данные!H58</f>
        <v>отсутствие</v>
      </c>
      <c r="M200" s="207"/>
      <c r="N200" s="21"/>
      <c r="O200" s="28"/>
      <c r="P200" s="206" t="str">
        <f>исх.данные!J58</f>
        <v>наличие</v>
      </c>
      <c r="Q200" s="207"/>
      <c r="R200" s="21"/>
      <c r="S200" s="28"/>
      <c r="T200" s="206" t="str">
        <f>исх.данные!L58</f>
        <v>наличие</v>
      </c>
      <c r="U200" s="207"/>
      <c r="V200" s="21"/>
      <c r="W200" s="28"/>
      <c r="X200" s="206" t="str">
        <f>исх.данные!N58</f>
        <v>наличие</v>
      </c>
      <c r="Y200" s="207"/>
      <c r="Z200" s="21"/>
      <c r="AA200" s="28">
        <v>5</v>
      </c>
      <c r="AB200" s="206" t="str">
        <f>исх.данные!P58</f>
        <v>наличие</v>
      </c>
      <c r="AC200" s="207"/>
      <c r="AD200" s="21"/>
      <c r="AE200" s="28">
        <v>5</v>
      </c>
      <c r="AF200" s="206" t="str">
        <f>исх.данные!R58</f>
        <v>отсутствие</v>
      </c>
      <c r="AG200" s="207"/>
      <c r="AH200" s="21"/>
      <c r="AI200" s="28"/>
      <c r="AJ200" s="206" t="s">
        <v>433</v>
      </c>
      <c r="AK200" s="207"/>
      <c r="AL200" s="21"/>
      <c r="AM200" s="28">
        <v>5</v>
      </c>
    </row>
    <row r="201" spans="1:39" ht="25.5" x14ac:dyDescent="0.25">
      <c r="A201" s="195"/>
      <c r="B201" s="25" t="s">
        <v>197</v>
      </c>
      <c r="C201" s="251"/>
      <c r="D201" s="206" t="str">
        <f>исх.данные!D59</f>
        <v>наличие</v>
      </c>
      <c r="E201" s="207"/>
      <c r="F201" s="21"/>
      <c r="G201" s="28">
        <v>2.5</v>
      </c>
      <c r="H201" s="206" t="str">
        <f>исх.данные!F59</f>
        <v>наличие</v>
      </c>
      <c r="I201" s="207"/>
      <c r="J201" s="21"/>
      <c r="K201" s="28">
        <v>2.5</v>
      </c>
      <c r="L201" s="206" t="str">
        <f>исх.данные!H59</f>
        <v>наличие</v>
      </c>
      <c r="M201" s="207"/>
      <c r="N201" s="21"/>
      <c r="O201" s="28">
        <v>2.5</v>
      </c>
      <c r="P201" s="206" t="str">
        <f>исх.данные!J59</f>
        <v>наличие</v>
      </c>
      <c r="Q201" s="207"/>
      <c r="R201" s="21"/>
      <c r="S201" s="28"/>
      <c r="T201" s="206" t="str">
        <f>исх.данные!L59</f>
        <v>наличие</v>
      </c>
      <c r="U201" s="207"/>
      <c r="V201" s="21"/>
      <c r="W201" s="28"/>
      <c r="X201" s="206" t="str">
        <f>исх.данные!N59</f>
        <v>наличие</v>
      </c>
      <c r="Y201" s="207"/>
      <c r="Z201" s="21"/>
      <c r="AA201" s="28"/>
      <c r="AB201" s="206" t="str">
        <f>исх.данные!P59</f>
        <v>наличие</v>
      </c>
      <c r="AC201" s="207"/>
      <c r="AD201" s="21"/>
      <c r="AE201" s="28"/>
      <c r="AF201" s="206" t="str">
        <f>исх.данные!R59</f>
        <v>наличие</v>
      </c>
      <c r="AG201" s="207"/>
      <c r="AH201" s="21"/>
      <c r="AI201" s="28">
        <v>2.5</v>
      </c>
      <c r="AJ201" s="206" t="str">
        <f>исх.данные!T59</f>
        <v>наличие</v>
      </c>
      <c r="AK201" s="207"/>
      <c r="AL201" s="21"/>
      <c r="AM201" s="28"/>
    </row>
    <row r="202" spans="1:39" ht="31.5" customHeight="1" x14ac:dyDescent="0.25">
      <c r="A202" s="195"/>
      <c r="B202" s="25" t="s">
        <v>298</v>
      </c>
      <c r="C202" s="251"/>
      <c r="D202" s="206"/>
      <c r="E202" s="207"/>
      <c r="F202" s="21"/>
      <c r="G202" s="28"/>
      <c r="H202" s="206"/>
      <c r="I202" s="207"/>
      <c r="J202" s="21"/>
      <c r="K202" s="28"/>
      <c r="L202" s="206"/>
      <c r="M202" s="207"/>
      <c r="N202" s="21"/>
      <c r="O202" s="28"/>
      <c r="P202" s="206"/>
      <c r="Q202" s="207"/>
      <c r="R202" s="21"/>
      <c r="S202" s="28"/>
      <c r="T202" s="206"/>
      <c r="U202" s="207"/>
      <c r="V202" s="21"/>
      <c r="W202" s="28"/>
      <c r="X202" s="206"/>
      <c r="Y202" s="207"/>
      <c r="Z202" s="21"/>
      <c r="AA202" s="28"/>
      <c r="AB202" s="206"/>
      <c r="AC202" s="207"/>
      <c r="AD202" s="21"/>
      <c r="AE202" s="28"/>
      <c r="AF202" s="206"/>
      <c r="AG202" s="207"/>
      <c r="AH202" s="21"/>
      <c r="AI202" s="28"/>
      <c r="AJ202" s="206"/>
      <c r="AK202" s="207"/>
      <c r="AL202" s="21"/>
      <c r="AM202" s="28"/>
    </row>
    <row r="203" spans="1:39" ht="30.75" customHeight="1" x14ac:dyDescent="0.25">
      <c r="A203" s="195"/>
      <c r="B203" s="25" t="s">
        <v>299</v>
      </c>
      <c r="C203" s="251"/>
      <c r="D203" s="206"/>
      <c r="E203" s="207"/>
      <c r="F203" s="21"/>
      <c r="G203" s="28"/>
      <c r="H203" s="206"/>
      <c r="I203" s="207"/>
      <c r="J203" s="21"/>
      <c r="K203" s="28"/>
      <c r="L203" s="206"/>
      <c r="M203" s="207"/>
      <c r="N203" s="21"/>
      <c r="O203" s="28"/>
      <c r="P203" s="206"/>
      <c r="Q203" s="207"/>
      <c r="R203" s="21"/>
      <c r="S203" s="28"/>
      <c r="T203" s="206"/>
      <c r="U203" s="207"/>
      <c r="V203" s="21"/>
      <c r="W203" s="28"/>
      <c r="X203" s="206"/>
      <c r="Y203" s="207"/>
      <c r="Z203" s="21"/>
      <c r="AA203" s="28"/>
      <c r="AB203" s="206"/>
      <c r="AC203" s="207"/>
      <c r="AD203" s="21"/>
      <c r="AE203" s="28"/>
      <c r="AF203" s="206"/>
      <c r="AG203" s="207"/>
      <c r="AH203" s="21"/>
      <c r="AI203" s="28"/>
      <c r="AJ203" s="206"/>
      <c r="AK203" s="207"/>
      <c r="AL203" s="21"/>
      <c r="AM203" s="28"/>
    </row>
    <row r="204" spans="1:39" ht="20.25" customHeight="1" x14ac:dyDescent="0.25">
      <c r="A204" s="195"/>
      <c r="B204" s="26" t="s">
        <v>300</v>
      </c>
      <c r="C204" s="252"/>
      <c r="D204" s="263"/>
      <c r="E204" s="264"/>
      <c r="F204" s="22"/>
      <c r="G204" s="39"/>
      <c r="H204" s="263"/>
      <c r="I204" s="264"/>
      <c r="J204" s="22"/>
      <c r="K204" s="39"/>
      <c r="L204" s="263"/>
      <c r="M204" s="264"/>
      <c r="N204" s="22"/>
      <c r="O204" s="39"/>
      <c r="P204" s="263"/>
      <c r="Q204" s="264"/>
      <c r="R204" s="22"/>
      <c r="S204" s="39"/>
      <c r="T204" s="263"/>
      <c r="U204" s="264"/>
      <c r="V204" s="22"/>
      <c r="W204" s="39"/>
      <c r="X204" s="263"/>
      <c r="Y204" s="264"/>
      <c r="Z204" s="22"/>
      <c r="AA204" s="39"/>
      <c r="AB204" s="263"/>
      <c r="AC204" s="264"/>
      <c r="AD204" s="22"/>
      <c r="AE204" s="39"/>
      <c r="AF204" s="263"/>
      <c r="AG204" s="264"/>
      <c r="AH204" s="22"/>
      <c r="AI204" s="39"/>
      <c r="AJ204" s="263"/>
      <c r="AK204" s="264"/>
      <c r="AL204" s="22"/>
      <c r="AM204" s="39"/>
    </row>
    <row r="205" spans="1:39" ht="156.75" customHeight="1" x14ac:dyDescent="0.25">
      <c r="A205" s="196" t="s">
        <v>198</v>
      </c>
      <c r="B205" s="61" t="s">
        <v>301</v>
      </c>
      <c r="C205" s="269" t="s">
        <v>332</v>
      </c>
      <c r="D205" s="242" t="str">
        <f>исх.данные!D60</f>
        <v>наличие</v>
      </c>
      <c r="E205" s="243"/>
      <c r="F205" s="68" t="s">
        <v>104</v>
      </c>
      <c r="G205" s="68">
        <v>5</v>
      </c>
      <c r="H205" s="242" t="str">
        <f>исх.данные!F60</f>
        <v>наличие</v>
      </c>
      <c r="I205" s="243"/>
      <c r="J205" s="68" t="s">
        <v>104</v>
      </c>
      <c r="K205" s="68">
        <v>5</v>
      </c>
      <c r="L205" s="242" t="str">
        <f>исх.данные!H60</f>
        <v>наличие</v>
      </c>
      <c r="M205" s="243"/>
      <c r="N205" s="67" t="s">
        <v>104</v>
      </c>
      <c r="O205" s="68">
        <v>5</v>
      </c>
      <c r="P205" s="242" t="str">
        <f>исх.данные!J60</f>
        <v>наличие</v>
      </c>
      <c r="Q205" s="243"/>
      <c r="R205" s="68" t="s">
        <v>104</v>
      </c>
      <c r="S205" s="68">
        <v>5</v>
      </c>
      <c r="T205" s="242" t="str">
        <f>исх.данные!L60</f>
        <v>наличие</v>
      </c>
      <c r="U205" s="243"/>
      <c r="V205" s="68" t="s">
        <v>104</v>
      </c>
      <c r="W205" s="68">
        <v>5</v>
      </c>
      <c r="X205" s="242" t="str">
        <f>исх.данные!N60</f>
        <v>наличие</v>
      </c>
      <c r="Y205" s="243"/>
      <c r="Z205" s="67" t="s">
        <v>104</v>
      </c>
      <c r="AA205" s="68">
        <v>5</v>
      </c>
      <c r="AB205" s="242" t="str">
        <f>исх.данные!P60</f>
        <v>наличие</v>
      </c>
      <c r="AC205" s="243"/>
      <c r="AD205" s="67" t="s">
        <v>104</v>
      </c>
      <c r="AE205" s="68">
        <v>5</v>
      </c>
      <c r="AF205" s="242" t="str">
        <f>исх.данные!R60</f>
        <v>наличие</v>
      </c>
      <c r="AG205" s="243"/>
      <c r="AH205" s="68" t="s">
        <v>104</v>
      </c>
      <c r="AI205" s="68">
        <v>5</v>
      </c>
      <c r="AJ205" s="242" t="str">
        <f>исх.данные!T60</f>
        <v>наличие</v>
      </c>
      <c r="AK205" s="243"/>
      <c r="AL205" s="68" t="s">
        <v>104</v>
      </c>
      <c r="AM205" s="68">
        <v>5</v>
      </c>
    </row>
    <row r="206" spans="1:39" ht="27" x14ac:dyDescent="0.25">
      <c r="A206" s="196"/>
      <c r="B206" s="80" t="s">
        <v>382</v>
      </c>
      <c r="C206" s="270"/>
      <c r="D206" s="223"/>
      <c r="E206" s="224"/>
      <c r="F206" s="62"/>
      <c r="G206" s="63"/>
      <c r="H206" s="223"/>
      <c r="I206" s="224"/>
      <c r="J206" s="62"/>
      <c r="K206" s="63"/>
      <c r="L206" s="223"/>
      <c r="M206" s="224"/>
      <c r="N206" s="67"/>
      <c r="O206" s="63"/>
      <c r="P206" s="223"/>
      <c r="Q206" s="224"/>
      <c r="R206" s="62"/>
      <c r="S206" s="63"/>
      <c r="T206" s="223"/>
      <c r="U206" s="224"/>
      <c r="V206" s="62"/>
      <c r="W206" s="63"/>
      <c r="X206" s="223"/>
      <c r="Y206" s="224"/>
      <c r="Z206" s="67"/>
      <c r="AA206" s="63"/>
      <c r="AB206" s="223"/>
      <c r="AC206" s="224"/>
      <c r="AD206" s="67"/>
      <c r="AE206" s="63"/>
      <c r="AF206" s="223"/>
      <c r="AG206" s="224"/>
      <c r="AH206" s="62"/>
      <c r="AI206" s="63"/>
      <c r="AJ206" s="223"/>
      <c r="AK206" s="224"/>
      <c r="AL206" s="62"/>
      <c r="AM206" s="63"/>
    </row>
    <row r="207" spans="1:39" ht="27" x14ac:dyDescent="0.25">
      <c r="A207" s="196"/>
      <c r="B207" s="85" t="s">
        <v>383</v>
      </c>
      <c r="C207" s="271"/>
      <c r="D207" s="244"/>
      <c r="E207" s="245"/>
      <c r="F207" s="64"/>
      <c r="G207" s="65"/>
      <c r="H207" s="244"/>
      <c r="I207" s="245"/>
      <c r="J207" s="64"/>
      <c r="K207" s="65"/>
      <c r="L207" s="223"/>
      <c r="M207" s="224"/>
      <c r="N207" s="67"/>
      <c r="O207" s="65"/>
      <c r="P207" s="244"/>
      <c r="Q207" s="245"/>
      <c r="R207" s="64"/>
      <c r="S207" s="65"/>
      <c r="T207" s="244"/>
      <c r="U207" s="245"/>
      <c r="V207" s="64"/>
      <c r="W207" s="65"/>
      <c r="X207" s="223"/>
      <c r="Y207" s="224"/>
      <c r="Z207" s="67"/>
      <c r="AA207" s="65"/>
      <c r="AB207" s="223"/>
      <c r="AC207" s="224"/>
      <c r="AD207" s="67"/>
      <c r="AE207" s="65"/>
      <c r="AF207" s="244"/>
      <c r="AG207" s="245"/>
      <c r="AH207" s="64"/>
      <c r="AI207" s="65"/>
      <c r="AJ207" s="244"/>
      <c r="AK207" s="245"/>
      <c r="AL207" s="64"/>
      <c r="AM207" s="65"/>
    </row>
    <row r="208" spans="1:39" ht="30.75" customHeight="1" x14ac:dyDescent="0.25">
      <c r="A208" s="210" t="s">
        <v>130</v>
      </c>
      <c r="B208" s="211"/>
      <c r="C208" s="211"/>
      <c r="D208" s="211"/>
      <c r="E208" s="211"/>
      <c r="F208" s="212"/>
      <c r="G208" s="12">
        <f>G6+G60+G112+G155+G165</f>
        <v>77.2</v>
      </c>
      <c r="H208" s="112"/>
      <c r="I208" s="112"/>
      <c r="J208" s="112"/>
      <c r="K208" s="112">
        <f t="shared" ref="K208" si="9">K6+K60+K112+K155+K165</f>
        <v>79.900000000000006</v>
      </c>
      <c r="L208" s="40"/>
      <c r="M208" s="8"/>
      <c r="N208" s="41"/>
      <c r="O208" s="12">
        <f>O6+O60+O112+O155+O165</f>
        <v>87.9</v>
      </c>
      <c r="P208" s="40"/>
      <c r="Q208" s="8"/>
      <c r="R208" s="41"/>
      <c r="S208" s="12">
        <f>S6+S60+S112+S155+S165</f>
        <v>84.4</v>
      </c>
      <c r="T208" s="40"/>
      <c r="U208" s="8"/>
      <c r="V208" s="41"/>
      <c r="W208" s="12">
        <f>W6+W60+W112+W155+W165</f>
        <v>80</v>
      </c>
      <c r="X208" s="40"/>
      <c r="Y208" s="8"/>
      <c r="Z208" s="41"/>
      <c r="AA208" s="12">
        <f>AA6+AA60+AA112+AA155+AA165</f>
        <v>97</v>
      </c>
      <c r="AB208" s="40"/>
      <c r="AC208" s="8"/>
      <c r="AD208" s="41"/>
      <c r="AE208" s="12">
        <f>AE6+AE60+AE112+AE155+AE165</f>
        <v>99</v>
      </c>
      <c r="AF208" s="40"/>
      <c r="AG208" s="8"/>
      <c r="AH208" s="41"/>
      <c r="AI208" s="12">
        <f>AI6+AI60+AI112+AI155+AI165</f>
        <v>97.9</v>
      </c>
      <c r="AJ208" s="40"/>
      <c r="AK208" s="8"/>
      <c r="AL208" s="41"/>
      <c r="AM208" s="12">
        <f>AM6+AM60+AM112+AM155+AM165</f>
        <v>108.4</v>
      </c>
    </row>
    <row r="211" spans="1:1" x14ac:dyDescent="0.25">
      <c r="A211" s="18"/>
    </row>
  </sheetData>
  <mergeCells count="1855">
    <mergeCell ref="F15:F16"/>
    <mergeCell ref="J15:J16"/>
    <mergeCell ref="N15:N16"/>
    <mergeCell ref="R15:R16"/>
    <mergeCell ref="V15:V16"/>
    <mergeCell ref="Z15:Z16"/>
    <mergeCell ref="AD15:AD16"/>
    <mergeCell ref="AH15:AH16"/>
    <mergeCell ref="AL15:AL16"/>
    <mergeCell ref="F61:F62"/>
    <mergeCell ref="J61:J62"/>
    <mergeCell ref="N61:N62"/>
    <mergeCell ref="R61:R62"/>
    <mergeCell ref="V61:V62"/>
    <mergeCell ref="Z61:Z62"/>
    <mergeCell ref="AD61:AD62"/>
    <mergeCell ref="AH61:AH62"/>
    <mergeCell ref="AL61:AL62"/>
    <mergeCell ref="AL36:AL37"/>
    <mergeCell ref="AH36:AH37"/>
    <mergeCell ref="AD36:AD37"/>
    <mergeCell ref="Z36:Z37"/>
    <mergeCell ref="V36:V37"/>
    <mergeCell ref="R36:R37"/>
    <mergeCell ref="N36:N37"/>
    <mergeCell ref="J36:J37"/>
    <mergeCell ref="F36:F37"/>
    <mergeCell ref="F25:F27"/>
    <mergeCell ref="AJ61:AK61"/>
    <mergeCell ref="AJ62:AK62"/>
    <mergeCell ref="AJ36:AK36"/>
    <mergeCell ref="AJ37:AK37"/>
    <mergeCell ref="F179:F180"/>
    <mergeCell ref="J179:J180"/>
    <mergeCell ref="N179:N180"/>
    <mergeCell ref="R179:R180"/>
    <mergeCell ref="V179:V180"/>
    <mergeCell ref="F188:F189"/>
    <mergeCell ref="J188:J189"/>
    <mergeCell ref="N188:N189"/>
    <mergeCell ref="R188:R189"/>
    <mergeCell ref="V188:V189"/>
    <mergeCell ref="Z179:Z180"/>
    <mergeCell ref="Z188:Z189"/>
    <mergeCell ref="AD188:AD189"/>
    <mergeCell ref="AH188:AH189"/>
    <mergeCell ref="AH179:AH180"/>
    <mergeCell ref="AD179:AD180"/>
    <mergeCell ref="F169:F170"/>
    <mergeCell ref="N169:N170"/>
    <mergeCell ref="J169:J170"/>
    <mergeCell ref="R169:R170"/>
    <mergeCell ref="V169:V170"/>
    <mergeCell ref="Z169:Z170"/>
    <mergeCell ref="AD169:AD170"/>
    <mergeCell ref="AH169:AH170"/>
    <mergeCell ref="AF169:AG169"/>
    <mergeCell ref="AF170:AG170"/>
    <mergeCell ref="AF171:AG171"/>
    <mergeCell ref="AF172:AG172"/>
    <mergeCell ref="AF173:AG173"/>
    <mergeCell ref="AF174:AG174"/>
    <mergeCell ref="AF175:AG175"/>
    <mergeCell ref="AF176:AG176"/>
    <mergeCell ref="J138:J139"/>
    <mergeCell ref="N138:N139"/>
    <mergeCell ref="R138:R139"/>
    <mergeCell ref="V138:V139"/>
    <mergeCell ref="AJ205:AK205"/>
    <mergeCell ref="AJ206:AK206"/>
    <mergeCell ref="AJ207:AK207"/>
    <mergeCell ref="AJ198:AK198"/>
    <mergeCell ref="AJ199:AK199"/>
    <mergeCell ref="AJ200:AK200"/>
    <mergeCell ref="AJ201:AK201"/>
    <mergeCell ref="AJ202:AK202"/>
    <mergeCell ref="AJ203:AK203"/>
    <mergeCell ref="AJ204:AK204"/>
    <mergeCell ref="AJ188:AK188"/>
    <mergeCell ref="AJ189:AK189"/>
    <mergeCell ref="AJ190:AK190"/>
    <mergeCell ref="AJ191:AK191"/>
    <mergeCell ref="AJ192:AK192"/>
    <mergeCell ref="AJ193:AK193"/>
    <mergeCell ref="AJ194:AK194"/>
    <mergeCell ref="AJ195:AK195"/>
    <mergeCell ref="AJ196:AK196"/>
    <mergeCell ref="AJ197:AK197"/>
    <mergeCell ref="AJ162:AK162"/>
    <mergeCell ref="AJ163:AK163"/>
    <mergeCell ref="AJ164:AK164"/>
    <mergeCell ref="AJ166:AK166"/>
    <mergeCell ref="AJ167:AK167"/>
    <mergeCell ref="AJ168:AK168"/>
    <mergeCell ref="AJ156:AK156"/>
    <mergeCell ref="AJ157:AK157"/>
    <mergeCell ref="AJ137:AK137"/>
    <mergeCell ref="AL188:AL189"/>
    <mergeCell ref="AJ179:AK179"/>
    <mergeCell ref="AJ180:AK180"/>
    <mergeCell ref="AJ181:AK181"/>
    <mergeCell ref="AJ182:AK182"/>
    <mergeCell ref="AJ183:AK183"/>
    <mergeCell ref="AJ184:AK184"/>
    <mergeCell ref="AJ185:AK185"/>
    <mergeCell ref="AJ186:AK186"/>
    <mergeCell ref="AJ187:AK187"/>
    <mergeCell ref="AJ169:AK169"/>
    <mergeCell ref="AJ170:AK170"/>
    <mergeCell ref="AJ171:AK171"/>
    <mergeCell ref="AJ172:AK172"/>
    <mergeCell ref="AJ173:AK173"/>
    <mergeCell ref="AJ174:AK174"/>
    <mergeCell ref="AJ175:AK175"/>
    <mergeCell ref="AJ176:AK176"/>
    <mergeCell ref="AJ177:AK177"/>
    <mergeCell ref="AJ178:AK178"/>
    <mergeCell ref="AL179:AL180"/>
    <mergeCell ref="AL169:AL170"/>
    <mergeCell ref="AJ165:AL165"/>
    <mergeCell ref="AJ106:AK106"/>
    <mergeCell ref="AJ107:AK107"/>
    <mergeCell ref="AJ108:AK108"/>
    <mergeCell ref="AJ109:AK109"/>
    <mergeCell ref="AJ110:AK110"/>
    <mergeCell ref="AJ111:AK111"/>
    <mergeCell ref="AL124:AL125"/>
    <mergeCell ref="AL113:AL114"/>
    <mergeCell ref="AJ158:AK158"/>
    <mergeCell ref="AJ159:AK159"/>
    <mergeCell ref="AJ160:AK160"/>
    <mergeCell ref="AJ161:AK161"/>
    <mergeCell ref="AJ138:AK138"/>
    <mergeCell ref="AJ139:AK139"/>
    <mergeCell ref="AJ140:AK140"/>
    <mergeCell ref="AJ141:AK141"/>
    <mergeCell ref="AJ142:AK142"/>
    <mergeCell ref="AJ143:AK143"/>
    <mergeCell ref="AJ148:AK148"/>
    <mergeCell ref="AJ149:AK149"/>
    <mergeCell ref="AJ150:AK150"/>
    <mergeCell ref="AJ151:AK151"/>
    <mergeCell ref="AJ152:AK152"/>
    <mergeCell ref="AJ153:AK154"/>
    <mergeCell ref="AJ129:AK129"/>
    <mergeCell ref="AJ130:AK130"/>
    <mergeCell ref="AJ131:AK131"/>
    <mergeCell ref="AJ132:AK132"/>
    <mergeCell ref="AJ133:AK133"/>
    <mergeCell ref="AJ134:AK134"/>
    <mergeCell ref="AJ135:AK135"/>
    <mergeCell ref="AJ136:AK136"/>
    <mergeCell ref="AJ91:AK91"/>
    <mergeCell ref="AJ92:AK92"/>
    <mergeCell ref="AJ93:AK93"/>
    <mergeCell ref="AJ94:AK94"/>
    <mergeCell ref="AJ95:AK95"/>
    <mergeCell ref="AJ96:AK96"/>
    <mergeCell ref="AJ97:AK97"/>
    <mergeCell ref="AJ98:AK98"/>
    <mergeCell ref="AJ82:AK82"/>
    <mergeCell ref="AJ83:AK83"/>
    <mergeCell ref="AJ84:AK84"/>
    <mergeCell ref="AJ85:AK85"/>
    <mergeCell ref="AJ86:AK86"/>
    <mergeCell ref="AJ87:AK87"/>
    <mergeCell ref="AJ88:AK88"/>
    <mergeCell ref="AL138:AL139"/>
    <mergeCell ref="AL129:AL130"/>
    <mergeCell ref="AJ113:AK113"/>
    <mergeCell ref="AJ114:AK115"/>
    <mergeCell ref="AJ116:AK116"/>
    <mergeCell ref="AJ117:AK117"/>
    <mergeCell ref="AJ118:AK123"/>
    <mergeCell ref="AJ124:AK124"/>
    <mergeCell ref="AJ125:AK125"/>
    <mergeCell ref="AJ126:AK126"/>
    <mergeCell ref="AJ127:AK128"/>
    <mergeCell ref="AJ99:AK100"/>
    <mergeCell ref="AJ101:AK101"/>
    <mergeCell ref="AJ102:AK102"/>
    <mergeCell ref="AJ103:AK103"/>
    <mergeCell ref="AJ104:AK104"/>
    <mergeCell ref="AJ105:AK105"/>
    <mergeCell ref="AL89:AL90"/>
    <mergeCell ref="AJ71:AK72"/>
    <mergeCell ref="AJ73:AK73"/>
    <mergeCell ref="AJ74:AK74"/>
    <mergeCell ref="AJ76:AK76"/>
    <mergeCell ref="AJ77:AK77"/>
    <mergeCell ref="AJ78:AK78"/>
    <mergeCell ref="AJ79:AK79"/>
    <mergeCell ref="AJ80:AK80"/>
    <mergeCell ref="AJ81:AK81"/>
    <mergeCell ref="AJ63:AK63"/>
    <mergeCell ref="AJ64:AK64"/>
    <mergeCell ref="AJ65:AK65"/>
    <mergeCell ref="AJ66:AK66"/>
    <mergeCell ref="AJ67:AK67"/>
    <mergeCell ref="AJ68:AK68"/>
    <mergeCell ref="AJ69:AK69"/>
    <mergeCell ref="AJ70:AK70"/>
    <mergeCell ref="AL71:AL73"/>
    <mergeCell ref="AJ89:AK89"/>
    <mergeCell ref="AJ90:AK90"/>
    <mergeCell ref="AJ46:AK46"/>
    <mergeCell ref="AJ47:AK47"/>
    <mergeCell ref="AJ48:AK48"/>
    <mergeCell ref="AJ49:AK49"/>
    <mergeCell ref="AJ50:AK50"/>
    <mergeCell ref="AJ51:AK51"/>
    <mergeCell ref="AJ52:AK52"/>
    <mergeCell ref="AJ53:AK53"/>
    <mergeCell ref="AJ54:AK54"/>
    <mergeCell ref="AJ55:AK55"/>
    <mergeCell ref="AJ56:AK56"/>
    <mergeCell ref="AJ57:AK57"/>
    <mergeCell ref="AJ58:AK58"/>
    <mergeCell ref="AJ59:AK59"/>
    <mergeCell ref="AJ38:AK38"/>
    <mergeCell ref="AJ39:AK39"/>
    <mergeCell ref="AJ40:AK40"/>
    <mergeCell ref="AJ41:AK41"/>
    <mergeCell ref="AJ42:AK42"/>
    <mergeCell ref="AJ43:AK43"/>
    <mergeCell ref="AJ44:AK44"/>
    <mergeCell ref="AJ45:AK45"/>
    <mergeCell ref="AJ27:AK27"/>
    <mergeCell ref="AJ28:AK28"/>
    <mergeCell ref="AJ29:AK29"/>
    <mergeCell ref="AJ30:AK30"/>
    <mergeCell ref="AJ31:AK31"/>
    <mergeCell ref="AJ32:AK32"/>
    <mergeCell ref="AJ33:AK33"/>
    <mergeCell ref="AJ34:AK34"/>
    <mergeCell ref="AJ35:AK35"/>
    <mergeCell ref="AL25:AL27"/>
    <mergeCell ref="AJ18:AK18"/>
    <mergeCell ref="AJ19:AK19"/>
    <mergeCell ref="AJ20:AK20"/>
    <mergeCell ref="AJ21:AK21"/>
    <mergeCell ref="AJ22:AK22"/>
    <mergeCell ref="AJ23:AK23"/>
    <mergeCell ref="AJ24:AK24"/>
    <mergeCell ref="AJ25:AK26"/>
    <mergeCell ref="AF205:AG205"/>
    <mergeCell ref="AF206:AG206"/>
    <mergeCell ref="AF207:AG207"/>
    <mergeCell ref="AJ3:AM3"/>
    <mergeCell ref="AJ4:AK4"/>
    <mergeCell ref="AJ5:AK5"/>
    <mergeCell ref="AJ6:AK6"/>
    <mergeCell ref="AJ7:AK7"/>
    <mergeCell ref="AJ8:AK8"/>
    <mergeCell ref="AJ9:AK9"/>
    <mergeCell ref="AJ10:AK10"/>
    <mergeCell ref="AJ11:AK11"/>
    <mergeCell ref="AJ12:AK12"/>
    <mergeCell ref="AJ13:AK13"/>
    <mergeCell ref="AJ14:AK14"/>
    <mergeCell ref="AJ15:AK15"/>
    <mergeCell ref="AJ16:AK16"/>
    <mergeCell ref="AJ17:AK17"/>
    <mergeCell ref="AF198:AG198"/>
    <mergeCell ref="AF199:AG199"/>
    <mergeCell ref="AF200:AG200"/>
    <mergeCell ref="AF201:AG201"/>
    <mergeCell ref="AF202:AG202"/>
    <mergeCell ref="AF203:AG203"/>
    <mergeCell ref="AF204:AG204"/>
    <mergeCell ref="AF188:AG188"/>
    <mergeCell ref="AF189:AG189"/>
    <mergeCell ref="AF190:AG190"/>
    <mergeCell ref="AF191:AG191"/>
    <mergeCell ref="AF192:AG192"/>
    <mergeCell ref="AF193:AG193"/>
    <mergeCell ref="AF194:AG194"/>
    <mergeCell ref="AF195:AG195"/>
    <mergeCell ref="AF196:AG196"/>
    <mergeCell ref="AF197:AG197"/>
    <mergeCell ref="AF179:AG179"/>
    <mergeCell ref="AF180:AG180"/>
    <mergeCell ref="AF181:AG181"/>
    <mergeCell ref="AF182:AG182"/>
    <mergeCell ref="AF183:AG183"/>
    <mergeCell ref="AF184:AG184"/>
    <mergeCell ref="AF185:AG185"/>
    <mergeCell ref="AF186:AG186"/>
    <mergeCell ref="AF187:AG187"/>
    <mergeCell ref="AF178:AG178"/>
    <mergeCell ref="AF162:AG162"/>
    <mergeCell ref="AH162:AH164"/>
    <mergeCell ref="AF163:AG163"/>
    <mergeCell ref="AF164:AG164"/>
    <mergeCell ref="AF166:AG166"/>
    <mergeCell ref="AF167:AG167"/>
    <mergeCell ref="AF168:AG168"/>
    <mergeCell ref="AF177:AG177"/>
    <mergeCell ref="AF165:AH165"/>
    <mergeCell ref="AF156:AG156"/>
    <mergeCell ref="AF157:AG157"/>
    <mergeCell ref="AF158:AG158"/>
    <mergeCell ref="AF159:AG159"/>
    <mergeCell ref="AF160:AG160"/>
    <mergeCell ref="AF161:AG161"/>
    <mergeCell ref="AF138:AG138"/>
    <mergeCell ref="AF139:AG139"/>
    <mergeCell ref="AF140:AG140"/>
    <mergeCell ref="AF141:AG141"/>
    <mergeCell ref="AF142:AG142"/>
    <mergeCell ref="AF143:AG143"/>
    <mergeCell ref="AF148:AG148"/>
    <mergeCell ref="AF149:AG149"/>
    <mergeCell ref="AF150:AG150"/>
    <mergeCell ref="AF151:AG151"/>
    <mergeCell ref="AF152:AG152"/>
    <mergeCell ref="AF153:AG154"/>
    <mergeCell ref="AH138:AH139"/>
    <mergeCell ref="AF131:AG131"/>
    <mergeCell ref="AF132:AG132"/>
    <mergeCell ref="AF133:AG133"/>
    <mergeCell ref="AF134:AG134"/>
    <mergeCell ref="AF135:AG135"/>
    <mergeCell ref="AF136:AG136"/>
    <mergeCell ref="AF137:AG137"/>
    <mergeCell ref="AF113:AG113"/>
    <mergeCell ref="AF114:AG115"/>
    <mergeCell ref="AF116:AG116"/>
    <mergeCell ref="AF117:AG117"/>
    <mergeCell ref="AF118:AG123"/>
    <mergeCell ref="AF124:AG124"/>
    <mergeCell ref="AF125:AG125"/>
    <mergeCell ref="AF126:AG126"/>
    <mergeCell ref="AF127:AG128"/>
    <mergeCell ref="AH129:AH130"/>
    <mergeCell ref="AH124:AH125"/>
    <mergeCell ref="AH113:AH114"/>
    <mergeCell ref="AF129:AG129"/>
    <mergeCell ref="AF130:AG130"/>
    <mergeCell ref="AF92:AG92"/>
    <mergeCell ref="AF93:AG93"/>
    <mergeCell ref="AF94:AG94"/>
    <mergeCell ref="AF95:AG95"/>
    <mergeCell ref="AF96:AG96"/>
    <mergeCell ref="AF97:AG97"/>
    <mergeCell ref="AF98:AG98"/>
    <mergeCell ref="AH71:AH73"/>
    <mergeCell ref="AF99:AG100"/>
    <mergeCell ref="AF101:AG101"/>
    <mergeCell ref="AF102:AG102"/>
    <mergeCell ref="AF103:AG103"/>
    <mergeCell ref="AF104:AG104"/>
    <mergeCell ref="AF105:AG105"/>
    <mergeCell ref="AF106:AG106"/>
    <mergeCell ref="AF82:AG82"/>
    <mergeCell ref="AF83:AG83"/>
    <mergeCell ref="AF84:AG84"/>
    <mergeCell ref="AF85:AG85"/>
    <mergeCell ref="AF86:AG86"/>
    <mergeCell ref="AF87:AG87"/>
    <mergeCell ref="AF88:AG88"/>
    <mergeCell ref="AF71:AG72"/>
    <mergeCell ref="AF73:AG73"/>
    <mergeCell ref="AF74:AG74"/>
    <mergeCell ref="AF76:AG76"/>
    <mergeCell ref="AF77:AG77"/>
    <mergeCell ref="AF78:AG78"/>
    <mergeCell ref="AF79:AG79"/>
    <mergeCell ref="AF80:AG80"/>
    <mergeCell ref="AF81:AG81"/>
    <mergeCell ref="AF89:AG89"/>
    <mergeCell ref="AF107:AG107"/>
    <mergeCell ref="AF108:AG108"/>
    <mergeCell ref="AF109:AG109"/>
    <mergeCell ref="AF110:AG110"/>
    <mergeCell ref="AF111:AG111"/>
    <mergeCell ref="AF61:AG61"/>
    <mergeCell ref="AF62:AG62"/>
    <mergeCell ref="AF63:AG63"/>
    <mergeCell ref="AF64:AG64"/>
    <mergeCell ref="AF65:AG65"/>
    <mergeCell ref="AF66:AG66"/>
    <mergeCell ref="AF67:AG67"/>
    <mergeCell ref="AF68:AG68"/>
    <mergeCell ref="AF69:AG69"/>
    <mergeCell ref="AF70:AG70"/>
    <mergeCell ref="AH89:AH90"/>
    <mergeCell ref="AF46:AG46"/>
    <mergeCell ref="AF47:AG47"/>
    <mergeCell ref="AF48:AG48"/>
    <mergeCell ref="AF49:AG49"/>
    <mergeCell ref="AF50:AG50"/>
    <mergeCell ref="AF51:AG51"/>
    <mergeCell ref="AF52:AG52"/>
    <mergeCell ref="AF53:AG53"/>
    <mergeCell ref="AF54:AG54"/>
    <mergeCell ref="AF55:AG55"/>
    <mergeCell ref="AF56:AG56"/>
    <mergeCell ref="AF57:AG57"/>
    <mergeCell ref="AF58:AG58"/>
    <mergeCell ref="AF59:AG59"/>
    <mergeCell ref="AF90:AG90"/>
    <mergeCell ref="AF91:AG91"/>
    <mergeCell ref="AF36:AG36"/>
    <mergeCell ref="AF37:AG37"/>
    <mergeCell ref="AF38:AG38"/>
    <mergeCell ref="AF39:AG39"/>
    <mergeCell ref="AF40:AG40"/>
    <mergeCell ref="AF41:AG41"/>
    <mergeCell ref="AF42:AG42"/>
    <mergeCell ref="AF43:AG43"/>
    <mergeCell ref="AF44:AG44"/>
    <mergeCell ref="AF45:AG45"/>
    <mergeCell ref="AF27:AG27"/>
    <mergeCell ref="AF28:AG28"/>
    <mergeCell ref="AF29:AG29"/>
    <mergeCell ref="AF30:AG30"/>
    <mergeCell ref="AF31:AG31"/>
    <mergeCell ref="AF32:AG32"/>
    <mergeCell ref="AF33:AG33"/>
    <mergeCell ref="AF34:AG34"/>
    <mergeCell ref="AF35:AG35"/>
    <mergeCell ref="AH25:AH27"/>
    <mergeCell ref="AF18:AG18"/>
    <mergeCell ref="AF19:AG19"/>
    <mergeCell ref="AF20:AG20"/>
    <mergeCell ref="AF21:AG21"/>
    <mergeCell ref="AF22:AG22"/>
    <mergeCell ref="AF23:AG23"/>
    <mergeCell ref="AF24:AG24"/>
    <mergeCell ref="AF25:AG26"/>
    <mergeCell ref="AB205:AC205"/>
    <mergeCell ref="AB206:AC206"/>
    <mergeCell ref="AB207:AC207"/>
    <mergeCell ref="AF3:AI3"/>
    <mergeCell ref="AF4:AG4"/>
    <mergeCell ref="AF5:AG5"/>
    <mergeCell ref="AF6:AG6"/>
    <mergeCell ref="AF7:AG7"/>
    <mergeCell ref="AF8:AG8"/>
    <mergeCell ref="AF9:AG9"/>
    <mergeCell ref="AF10:AG10"/>
    <mergeCell ref="AF11:AG11"/>
    <mergeCell ref="AF12:AG12"/>
    <mergeCell ref="AF13:AG13"/>
    <mergeCell ref="AF14:AG14"/>
    <mergeCell ref="AF15:AG15"/>
    <mergeCell ref="AF16:AG16"/>
    <mergeCell ref="AF17:AG17"/>
    <mergeCell ref="AB198:AC198"/>
    <mergeCell ref="AB199:AC199"/>
    <mergeCell ref="AB200:AC200"/>
    <mergeCell ref="AB201:AC201"/>
    <mergeCell ref="AB202:AC202"/>
    <mergeCell ref="AB203:AC203"/>
    <mergeCell ref="AB204:AC204"/>
    <mergeCell ref="AB188:AC188"/>
    <mergeCell ref="AB189:AC189"/>
    <mergeCell ref="AB190:AC190"/>
    <mergeCell ref="AB191:AC191"/>
    <mergeCell ref="AB192:AC192"/>
    <mergeCell ref="AB193:AC193"/>
    <mergeCell ref="AB194:AC194"/>
    <mergeCell ref="AB195:AC195"/>
    <mergeCell ref="AB196:AC196"/>
    <mergeCell ref="AB197:AC197"/>
    <mergeCell ref="AB179:AC179"/>
    <mergeCell ref="AB180:AC180"/>
    <mergeCell ref="AB181:AC181"/>
    <mergeCell ref="AB182:AC182"/>
    <mergeCell ref="AB183:AC183"/>
    <mergeCell ref="AB184:AC184"/>
    <mergeCell ref="AB185:AC185"/>
    <mergeCell ref="AB186:AC186"/>
    <mergeCell ref="AB187:AC187"/>
    <mergeCell ref="AB169:AC169"/>
    <mergeCell ref="AB170:AC170"/>
    <mergeCell ref="AB171:AC171"/>
    <mergeCell ref="AB172:AC172"/>
    <mergeCell ref="AB173:AC173"/>
    <mergeCell ref="AB174:AC174"/>
    <mergeCell ref="AB175:AC175"/>
    <mergeCell ref="AB176:AC176"/>
    <mergeCell ref="AB177:AC177"/>
    <mergeCell ref="AB178:AC178"/>
    <mergeCell ref="AB162:AC162"/>
    <mergeCell ref="AB163:AC163"/>
    <mergeCell ref="AB164:AC164"/>
    <mergeCell ref="AB166:AC166"/>
    <mergeCell ref="AB167:AC167"/>
    <mergeCell ref="AB168:AC168"/>
    <mergeCell ref="AB156:AC156"/>
    <mergeCell ref="AB157:AC157"/>
    <mergeCell ref="AB158:AC158"/>
    <mergeCell ref="AB159:AC159"/>
    <mergeCell ref="AB160:AC160"/>
    <mergeCell ref="AB161:AC161"/>
    <mergeCell ref="AB165:AD165"/>
    <mergeCell ref="AB138:AC138"/>
    <mergeCell ref="AB139:AC139"/>
    <mergeCell ref="AB140:AC140"/>
    <mergeCell ref="AB141:AC141"/>
    <mergeCell ref="AB142:AC142"/>
    <mergeCell ref="AB143:AC143"/>
    <mergeCell ref="AB148:AC148"/>
    <mergeCell ref="AB149:AC149"/>
    <mergeCell ref="AB150:AC150"/>
    <mergeCell ref="AB151:AC151"/>
    <mergeCell ref="AB152:AC152"/>
    <mergeCell ref="AB153:AC154"/>
    <mergeCell ref="AD138:AD139"/>
    <mergeCell ref="AB129:AC129"/>
    <mergeCell ref="AB130:AC130"/>
    <mergeCell ref="AB131:AC131"/>
    <mergeCell ref="AB132:AC132"/>
    <mergeCell ref="AB133:AC133"/>
    <mergeCell ref="AB134:AC134"/>
    <mergeCell ref="AB135:AC135"/>
    <mergeCell ref="AB136:AC136"/>
    <mergeCell ref="AB137:AC137"/>
    <mergeCell ref="AB113:AC113"/>
    <mergeCell ref="AB114:AC115"/>
    <mergeCell ref="AB116:AC116"/>
    <mergeCell ref="AB117:AC117"/>
    <mergeCell ref="AB118:AC123"/>
    <mergeCell ref="AB124:AC124"/>
    <mergeCell ref="AB125:AC125"/>
    <mergeCell ref="AB126:AC126"/>
    <mergeCell ref="AB127:AC128"/>
    <mergeCell ref="AD129:AD130"/>
    <mergeCell ref="AD124:AD125"/>
    <mergeCell ref="AD113:AD114"/>
    <mergeCell ref="AB99:AC100"/>
    <mergeCell ref="AB101:AC101"/>
    <mergeCell ref="AB102:AC102"/>
    <mergeCell ref="AB103:AC103"/>
    <mergeCell ref="AB104:AC104"/>
    <mergeCell ref="AB105:AC105"/>
    <mergeCell ref="AB106:AC106"/>
    <mergeCell ref="AB107:AC107"/>
    <mergeCell ref="AB108:AC108"/>
    <mergeCell ref="AB109:AC109"/>
    <mergeCell ref="AB110:AC110"/>
    <mergeCell ref="AB111:AC111"/>
    <mergeCell ref="AB89:AC89"/>
    <mergeCell ref="AB90:AC90"/>
    <mergeCell ref="AB91:AC91"/>
    <mergeCell ref="AB92:AC92"/>
    <mergeCell ref="AB93:AC93"/>
    <mergeCell ref="AB94:AC94"/>
    <mergeCell ref="AB95:AC95"/>
    <mergeCell ref="AB96:AC96"/>
    <mergeCell ref="AB97:AC97"/>
    <mergeCell ref="AB98:AC98"/>
    <mergeCell ref="AD89:AD90"/>
    <mergeCell ref="AB82:AC82"/>
    <mergeCell ref="AB83:AC83"/>
    <mergeCell ref="AB84:AC84"/>
    <mergeCell ref="AB85:AC85"/>
    <mergeCell ref="AB86:AC86"/>
    <mergeCell ref="AB87:AC87"/>
    <mergeCell ref="AB88:AC88"/>
    <mergeCell ref="AB71:AC72"/>
    <mergeCell ref="AB73:AC73"/>
    <mergeCell ref="AB74:AC74"/>
    <mergeCell ref="AB76:AC76"/>
    <mergeCell ref="AB77:AC77"/>
    <mergeCell ref="AB78:AC78"/>
    <mergeCell ref="AB79:AC79"/>
    <mergeCell ref="AB80:AC80"/>
    <mergeCell ref="AB81:AC81"/>
    <mergeCell ref="AD71:AD73"/>
    <mergeCell ref="AB61:AC61"/>
    <mergeCell ref="AB62:AC62"/>
    <mergeCell ref="AB63:AC63"/>
    <mergeCell ref="AB64:AC64"/>
    <mergeCell ref="AB65:AC65"/>
    <mergeCell ref="AB66:AC66"/>
    <mergeCell ref="AB67:AC67"/>
    <mergeCell ref="AB68:AC68"/>
    <mergeCell ref="AB69:AC69"/>
    <mergeCell ref="AB70:AC70"/>
    <mergeCell ref="AB46:AC46"/>
    <mergeCell ref="AB47:AC47"/>
    <mergeCell ref="AB48:AC48"/>
    <mergeCell ref="AB49:AC49"/>
    <mergeCell ref="AB50:AC50"/>
    <mergeCell ref="AB51:AC51"/>
    <mergeCell ref="AB52:AC52"/>
    <mergeCell ref="AB53:AC53"/>
    <mergeCell ref="AB54:AC54"/>
    <mergeCell ref="AB55:AC55"/>
    <mergeCell ref="AB56:AC56"/>
    <mergeCell ref="AB57:AC57"/>
    <mergeCell ref="AB58:AC58"/>
    <mergeCell ref="AB59:AC59"/>
    <mergeCell ref="AB36:AC36"/>
    <mergeCell ref="AB37:AC37"/>
    <mergeCell ref="AB38:AC38"/>
    <mergeCell ref="AB39:AC39"/>
    <mergeCell ref="AB40:AC40"/>
    <mergeCell ref="AB41:AC41"/>
    <mergeCell ref="AB42:AC42"/>
    <mergeCell ref="AB43:AC43"/>
    <mergeCell ref="AB44:AC44"/>
    <mergeCell ref="AB45:AC45"/>
    <mergeCell ref="AB25:AC26"/>
    <mergeCell ref="AB27:AC27"/>
    <mergeCell ref="AB28:AC28"/>
    <mergeCell ref="AB29:AC29"/>
    <mergeCell ref="AB30:AC30"/>
    <mergeCell ref="AB31:AC31"/>
    <mergeCell ref="AB32:AC32"/>
    <mergeCell ref="AB33:AC33"/>
    <mergeCell ref="AB34:AC34"/>
    <mergeCell ref="AB35:AC35"/>
    <mergeCell ref="AD25:AD27"/>
    <mergeCell ref="AB15:AC15"/>
    <mergeCell ref="AB16:AC16"/>
    <mergeCell ref="AB17:AC17"/>
    <mergeCell ref="AB18:AC18"/>
    <mergeCell ref="AB19:AC19"/>
    <mergeCell ref="AB20:AC20"/>
    <mergeCell ref="AB21:AC21"/>
    <mergeCell ref="AB22:AC22"/>
    <mergeCell ref="AB23:AC23"/>
    <mergeCell ref="AB24:AC24"/>
    <mergeCell ref="AB3:AE3"/>
    <mergeCell ref="AB4:AC4"/>
    <mergeCell ref="AB5:AC5"/>
    <mergeCell ref="AB6:AC6"/>
    <mergeCell ref="AB7:AC7"/>
    <mergeCell ref="AB8:AC8"/>
    <mergeCell ref="AB9:AC9"/>
    <mergeCell ref="AB10:AC10"/>
    <mergeCell ref="AB11:AC11"/>
    <mergeCell ref="AB12:AC12"/>
    <mergeCell ref="AB13:AC13"/>
    <mergeCell ref="AB14:AC14"/>
    <mergeCell ref="X205:Y205"/>
    <mergeCell ref="X206:Y206"/>
    <mergeCell ref="X207:Y207"/>
    <mergeCell ref="X3:AA3"/>
    <mergeCell ref="X4:Y4"/>
    <mergeCell ref="X5:Y5"/>
    <mergeCell ref="X6:Y6"/>
    <mergeCell ref="X7:Y7"/>
    <mergeCell ref="X8:Y8"/>
    <mergeCell ref="X9:Y9"/>
    <mergeCell ref="X10:Y10"/>
    <mergeCell ref="X11:Y11"/>
    <mergeCell ref="X12:Y12"/>
    <mergeCell ref="X13:Y13"/>
    <mergeCell ref="X14:Y14"/>
    <mergeCell ref="X15:Y15"/>
    <mergeCell ref="X16:Y16"/>
    <mergeCell ref="X17:Y17"/>
    <mergeCell ref="X198:Y198"/>
    <mergeCell ref="X199:Y199"/>
    <mergeCell ref="X200:Y200"/>
    <mergeCell ref="X201:Y201"/>
    <mergeCell ref="X202:Y202"/>
    <mergeCell ref="X203:Y203"/>
    <mergeCell ref="X204:Y204"/>
    <mergeCell ref="X188:Y188"/>
    <mergeCell ref="X189:Y189"/>
    <mergeCell ref="X190:Y190"/>
    <mergeCell ref="X191:Y191"/>
    <mergeCell ref="X192:Y192"/>
    <mergeCell ref="X193:Y193"/>
    <mergeCell ref="X194:Y194"/>
    <mergeCell ref="X195:Y195"/>
    <mergeCell ref="X196:Y196"/>
    <mergeCell ref="X197:Y197"/>
    <mergeCell ref="X179:Y179"/>
    <mergeCell ref="X180:Y180"/>
    <mergeCell ref="X181:Y181"/>
    <mergeCell ref="X182:Y182"/>
    <mergeCell ref="X183:Y183"/>
    <mergeCell ref="X184:Y184"/>
    <mergeCell ref="X185:Y185"/>
    <mergeCell ref="X186:Y186"/>
    <mergeCell ref="X187:Y187"/>
    <mergeCell ref="X169:Y169"/>
    <mergeCell ref="X170:Y170"/>
    <mergeCell ref="X171:Y171"/>
    <mergeCell ref="X172:Y172"/>
    <mergeCell ref="X173:Y173"/>
    <mergeCell ref="X174:Y174"/>
    <mergeCell ref="X175:Y175"/>
    <mergeCell ref="X176:Y176"/>
    <mergeCell ref="X177:Y177"/>
    <mergeCell ref="X178:Y178"/>
    <mergeCell ref="X162:Y162"/>
    <mergeCell ref="X163:Y163"/>
    <mergeCell ref="X164:Y164"/>
    <mergeCell ref="X166:Y166"/>
    <mergeCell ref="X167:Y167"/>
    <mergeCell ref="X168:Y168"/>
    <mergeCell ref="X156:Y156"/>
    <mergeCell ref="X157:Y157"/>
    <mergeCell ref="X158:Y158"/>
    <mergeCell ref="X159:Y159"/>
    <mergeCell ref="X160:Y160"/>
    <mergeCell ref="X161:Y161"/>
    <mergeCell ref="X165:Z165"/>
    <mergeCell ref="X138:Y138"/>
    <mergeCell ref="X139:Y139"/>
    <mergeCell ref="X140:Y140"/>
    <mergeCell ref="X141:Y141"/>
    <mergeCell ref="X142:Y142"/>
    <mergeCell ref="X143:Y143"/>
    <mergeCell ref="X148:Y148"/>
    <mergeCell ref="X149:Y149"/>
    <mergeCell ref="X150:Y150"/>
    <mergeCell ref="X151:Y151"/>
    <mergeCell ref="X152:Y152"/>
    <mergeCell ref="X153:Y154"/>
    <mergeCell ref="Z138:Z139"/>
    <mergeCell ref="X129:Y129"/>
    <mergeCell ref="X130:Y130"/>
    <mergeCell ref="X131:Y131"/>
    <mergeCell ref="X132:Y132"/>
    <mergeCell ref="X133:Y133"/>
    <mergeCell ref="X134:Y134"/>
    <mergeCell ref="X135:Y135"/>
    <mergeCell ref="X136:Y136"/>
    <mergeCell ref="X137:Y137"/>
    <mergeCell ref="X113:Y113"/>
    <mergeCell ref="X114:Y115"/>
    <mergeCell ref="X116:Y116"/>
    <mergeCell ref="X117:Y117"/>
    <mergeCell ref="X118:Y123"/>
    <mergeCell ref="X124:Y124"/>
    <mergeCell ref="X125:Y125"/>
    <mergeCell ref="X126:Y126"/>
    <mergeCell ref="X127:Y128"/>
    <mergeCell ref="Z129:Z130"/>
    <mergeCell ref="Z124:Z125"/>
    <mergeCell ref="Z113:Z114"/>
    <mergeCell ref="X99:Y100"/>
    <mergeCell ref="X101:Y101"/>
    <mergeCell ref="X102:Y102"/>
    <mergeCell ref="X103:Y103"/>
    <mergeCell ref="X104:Y104"/>
    <mergeCell ref="X105:Y105"/>
    <mergeCell ref="X106:Y106"/>
    <mergeCell ref="X107:Y107"/>
    <mergeCell ref="X108:Y108"/>
    <mergeCell ref="X109:Y109"/>
    <mergeCell ref="X110:Y110"/>
    <mergeCell ref="X111:Y111"/>
    <mergeCell ref="X89:Y89"/>
    <mergeCell ref="X90:Y90"/>
    <mergeCell ref="X91:Y91"/>
    <mergeCell ref="X92:Y92"/>
    <mergeCell ref="X93:Y93"/>
    <mergeCell ref="X94:Y94"/>
    <mergeCell ref="X95:Y95"/>
    <mergeCell ref="X96:Y96"/>
    <mergeCell ref="X97:Y97"/>
    <mergeCell ref="X98:Y98"/>
    <mergeCell ref="Z89:Z90"/>
    <mergeCell ref="X82:Y82"/>
    <mergeCell ref="X83:Y83"/>
    <mergeCell ref="X84:Y84"/>
    <mergeCell ref="X85:Y85"/>
    <mergeCell ref="X86:Y86"/>
    <mergeCell ref="X87:Y87"/>
    <mergeCell ref="X88:Y88"/>
    <mergeCell ref="X71:Y72"/>
    <mergeCell ref="X73:Y73"/>
    <mergeCell ref="X74:Y74"/>
    <mergeCell ref="X76:Y76"/>
    <mergeCell ref="X77:Y77"/>
    <mergeCell ref="X78:Y78"/>
    <mergeCell ref="X79:Y79"/>
    <mergeCell ref="X80:Y80"/>
    <mergeCell ref="X81:Y81"/>
    <mergeCell ref="Z71:Z73"/>
    <mergeCell ref="X61:Y61"/>
    <mergeCell ref="X62:Y62"/>
    <mergeCell ref="X63:Y63"/>
    <mergeCell ref="X64:Y64"/>
    <mergeCell ref="X65:Y65"/>
    <mergeCell ref="X66:Y66"/>
    <mergeCell ref="X67:Y67"/>
    <mergeCell ref="X68:Y68"/>
    <mergeCell ref="X69:Y69"/>
    <mergeCell ref="X70:Y70"/>
    <mergeCell ref="X46:Y46"/>
    <mergeCell ref="X47:Y47"/>
    <mergeCell ref="X48:Y48"/>
    <mergeCell ref="X49:Y49"/>
    <mergeCell ref="X50:Y50"/>
    <mergeCell ref="X51:Y51"/>
    <mergeCell ref="X52:Y52"/>
    <mergeCell ref="X53:Y53"/>
    <mergeCell ref="X54:Y54"/>
    <mergeCell ref="X55:Y55"/>
    <mergeCell ref="X56:Y56"/>
    <mergeCell ref="X57:Y57"/>
    <mergeCell ref="X58:Y58"/>
    <mergeCell ref="X59:Y59"/>
    <mergeCell ref="X36:Y36"/>
    <mergeCell ref="X37:Y37"/>
    <mergeCell ref="X38:Y38"/>
    <mergeCell ref="X39:Y39"/>
    <mergeCell ref="X40:Y40"/>
    <mergeCell ref="X41:Y41"/>
    <mergeCell ref="X42:Y42"/>
    <mergeCell ref="X43:Y43"/>
    <mergeCell ref="X44:Y44"/>
    <mergeCell ref="X45:Y45"/>
    <mergeCell ref="X27:Y27"/>
    <mergeCell ref="X28:Y28"/>
    <mergeCell ref="X29:Y29"/>
    <mergeCell ref="X30:Y30"/>
    <mergeCell ref="X31:Y31"/>
    <mergeCell ref="X32:Y32"/>
    <mergeCell ref="X33:Y33"/>
    <mergeCell ref="X34:Y34"/>
    <mergeCell ref="X35:Y35"/>
    <mergeCell ref="Z25:Z27"/>
    <mergeCell ref="X18:Y18"/>
    <mergeCell ref="X19:Y19"/>
    <mergeCell ref="X20:Y20"/>
    <mergeCell ref="X21:Y21"/>
    <mergeCell ref="X22:Y22"/>
    <mergeCell ref="X23:Y23"/>
    <mergeCell ref="X24:Y24"/>
    <mergeCell ref="X25:Y26"/>
    <mergeCell ref="T205:U205"/>
    <mergeCell ref="T206:U206"/>
    <mergeCell ref="T207:U207"/>
    <mergeCell ref="T198:U198"/>
    <mergeCell ref="T199:U199"/>
    <mergeCell ref="T200:U200"/>
    <mergeCell ref="T201:U201"/>
    <mergeCell ref="T202:U202"/>
    <mergeCell ref="T203:U203"/>
    <mergeCell ref="T204:U204"/>
    <mergeCell ref="T188:U188"/>
    <mergeCell ref="T189:U189"/>
    <mergeCell ref="T190:U190"/>
    <mergeCell ref="T191:U191"/>
    <mergeCell ref="T192:U192"/>
    <mergeCell ref="T193:U193"/>
    <mergeCell ref="T194:U194"/>
    <mergeCell ref="T195:U195"/>
    <mergeCell ref="T196:U196"/>
    <mergeCell ref="T197:U197"/>
    <mergeCell ref="T179:U179"/>
    <mergeCell ref="T180:U180"/>
    <mergeCell ref="T181:U181"/>
    <mergeCell ref="T182:U182"/>
    <mergeCell ref="T183:U183"/>
    <mergeCell ref="T184:U184"/>
    <mergeCell ref="T185:U185"/>
    <mergeCell ref="T186:U186"/>
    <mergeCell ref="T187:U187"/>
    <mergeCell ref="T169:U169"/>
    <mergeCell ref="T170:U170"/>
    <mergeCell ref="T171:U171"/>
    <mergeCell ref="T172:U172"/>
    <mergeCell ref="T173:U173"/>
    <mergeCell ref="T174:U174"/>
    <mergeCell ref="T175:U175"/>
    <mergeCell ref="T176:U176"/>
    <mergeCell ref="T177:U177"/>
    <mergeCell ref="T178:U178"/>
    <mergeCell ref="T162:U162"/>
    <mergeCell ref="T163:U163"/>
    <mergeCell ref="T164:U164"/>
    <mergeCell ref="T166:U166"/>
    <mergeCell ref="T167:U167"/>
    <mergeCell ref="T168:U168"/>
    <mergeCell ref="T156:U156"/>
    <mergeCell ref="T157:U157"/>
    <mergeCell ref="T158:U158"/>
    <mergeCell ref="T159:U159"/>
    <mergeCell ref="T160:U160"/>
    <mergeCell ref="T161:U161"/>
    <mergeCell ref="T138:U138"/>
    <mergeCell ref="T139:U139"/>
    <mergeCell ref="T140:U140"/>
    <mergeCell ref="T141:U141"/>
    <mergeCell ref="T142:U142"/>
    <mergeCell ref="T143:U143"/>
    <mergeCell ref="T148:U148"/>
    <mergeCell ref="T149:U149"/>
    <mergeCell ref="T150:U150"/>
    <mergeCell ref="T151:U151"/>
    <mergeCell ref="T152:U152"/>
    <mergeCell ref="T153:U154"/>
    <mergeCell ref="T165:V165"/>
    <mergeCell ref="T129:U129"/>
    <mergeCell ref="T130:U130"/>
    <mergeCell ref="T131:U131"/>
    <mergeCell ref="T132:U132"/>
    <mergeCell ref="T133:U133"/>
    <mergeCell ref="T134:U134"/>
    <mergeCell ref="T135:U135"/>
    <mergeCell ref="T136:U136"/>
    <mergeCell ref="T137:U137"/>
    <mergeCell ref="V129:V130"/>
    <mergeCell ref="T113:U113"/>
    <mergeCell ref="T114:U115"/>
    <mergeCell ref="T116:U116"/>
    <mergeCell ref="T117:U117"/>
    <mergeCell ref="T118:U123"/>
    <mergeCell ref="T124:U124"/>
    <mergeCell ref="T125:U125"/>
    <mergeCell ref="T126:U126"/>
    <mergeCell ref="T127:U128"/>
    <mergeCell ref="T99:U100"/>
    <mergeCell ref="T101:U101"/>
    <mergeCell ref="T102:U102"/>
    <mergeCell ref="T103:U103"/>
    <mergeCell ref="T104:U104"/>
    <mergeCell ref="T105:U105"/>
    <mergeCell ref="T106:U106"/>
    <mergeCell ref="T107:U107"/>
    <mergeCell ref="T108:U108"/>
    <mergeCell ref="T109:U109"/>
    <mergeCell ref="T110:U110"/>
    <mergeCell ref="T111:U111"/>
    <mergeCell ref="V124:V125"/>
    <mergeCell ref="V113:V114"/>
    <mergeCell ref="T89:U89"/>
    <mergeCell ref="T90:U90"/>
    <mergeCell ref="T91:U91"/>
    <mergeCell ref="T92:U92"/>
    <mergeCell ref="T93:U93"/>
    <mergeCell ref="T94:U94"/>
    <mergeCell ref="T95:U95"/>
    <mergeCell ref="T96:U96"/>
    <mergeCell ref="T97:U97"/>
    <mergeCell ref="T98:U98"/>
    <mergeCell ref="T82:U82"/>
    <mergeCell ref="T83:U83"/>
    <mergeCell ref="T84:U84"/>
    <mergeCell ref="T85:U85"/>
    <mergeCell ref="T86:U86"/>
    <mergeCell ref="T87:U87"/>
    <mergeCell ref="T88:U88"/>
    <mergeCell ref="V89:V90"/>
    <mergeCell ref="T71:U72"/>
    <mergeCell ref="T73:U73"/>
    <mergeCell ref="T74:U74"/>
    <mergeCell ref="T76:U76"/>
    <mergeCell ref="T77:U77"/>
    <mergeCell ref="T78:U78"/>
    <mergeCell ref="T79:U79"/>
    <mergeCell ref="T80:U80"/>
    <mergeCell ref="T81:U81"/>
    <mergeCell ref="T61:U61"/>
    <mergeCell ref="T62:U62"/>
    <mergeCell ref="T63:U63"/>
    <mergeCell ref="T64:U64"/>
    <mergeCell ref="T65:U65"/>
    <mergeCell ref="T66:U66"/>
    <mergeCell ref="T67:U67"/>
    <mergeCell ref="T68:U68"/>
    <mergeCell ref="T69:U69"/>
    <mergeCell ref="T70:U70"/>
    <mergeCell ref="V71:V73"/>
    <mergeCell ref="T46:U46"/>
    <mergeCell ref="T47:U47"/>
    <mergeCell ref="T48:U48"/>
    <mergeCell ref="T49:U49"/>
    <mergeCell ref="T50:U50"/>
    <mergeCell ref="T51:U51"/>
    <mergeCell ref="T52:U52"/>
    <mergeCell ref="T53:U53"/>
    <mergeCell ref="T54:U54"/>
    <mergeCell ref="T55:U55"/>
    <mergeCell ref="T56:U56"/>
    <mergeCell ref="T57:U57"/>
    <mergeCell ref="T58:U58"/>
    <mergeCell ref="T59:U59"/>
    <mergeCell ref="T36:U36"/>
    <mergeCell ref="T37:U37"/>
    <mergeCell ref="T38:U38"/>
    <mergeCell ref="T39:U39"/>
    <mergeCell ref="T40:U40"/>
    <mergeCell ref="T41:U41"/>
    <mergeCell ref="T42:U42"/>
    <mergeCell ref="T43:U43"/>
    <mergeCell ref="T44:U44"/>
    <mergeCell ref="T45:U45"/>
    <mergeCell ref="T27:U27"/>
    <mergeCell ref="T28:U28"/>
    <mergeCell ref="T29:U29"/>
    <mergeCell ref="T30:U30"/>
    <mergeCell ref="T31:U31"/>
    <mergeCell ref="T32:U32"/>
    <mergeCell ref="T33:U33"/>
    <mergeCell ref="T34:U34"/>
    <mergeCell ref="T35:U35"/>
    <mergeCell ref="V25:V27"/>
    <mergeCell ref="T18:U18"/>
    <mergeCell ref="T19:U19"/>
    <mergeCell ref="T20:U20"/>
    <mergeCell ref="T21:U21"/>
    <mergeCell ref="T22:U22"/>
    <mergeCell ref="T23:U23"/>
    <mergeCell ref="T24:U24"/>
    <mergeCell ref="T25:U26"/>
    <mergeCell ref="P205:Q205"/>
    <mergeCell ref="P206:Q206"/>
    <mergeCell ref="P207:Q207"/>
    <mergeCell ref="T3:W3"/>
    <mergeCell ref="T4:U4"/>
    <mergeCell ref="T5:U5"/>
    <mergeCell ref="T6:U6"/>
    <mergeCell ref="T7:U7"/>
    <mergeCell ref="T8:U8"/>
    <mergeCell ref="T9:U9"/>
    <mergeCell ref="T10:U10"/>
    <mergeCell ref="T11:U11"/>
    <mergeCell ref="T12:U12"/>
    <mergeCell ref="T13:U13"/>
    <mergeCell ref="T14:U14"/>
    <mergeCell ref="T15:U15"/>
    <mergeCell ref="T16:U16"/>
    <mergeCell ref="T17:U17"/>
    <mergeCell ref="P198:Q198"/>
    <mergeCell ref="P199:Q199"/>
    <mergeCell ref="P200:Q200"/>
    <mergeCell ref="P201:Q201"/>
    <mergeCell ref="P202:Q202"/>
    <mergeCell ref="P203:Q203"/>
    <mergeCell ref="P204:Q204"/>
    <mergeCell ref="P188:Q188"/>
    <mergeCell ref="P189:Q189"/>
    <mergeCell ref="P190:Q190"/>
    <mergeCell ref="P191:Q191"/>
    <mergeCell ref="P192:Q192"/>
    <mergeCell ref="P193:Q193"/>
    <mergeCell ref="P194:Q194"/>
    <mergeCell ref="P195:Q195"/>
    <mergeCell ref="P196:Q196"/>
    <mergeCell ref="P197:Q197"/>
    <mergeCell ref="P179:Q179"/>
    <mergeCell ref="P180:Q180"/>
    <mergeCell ref="P181:Q181"/>
    <mergeCell ref="P182:Q182"/>
    <mergeCell ref="P183:Q183"/>
    <mergeCell ref="P184:Q184"/>
    <mergeCell ref="P185:Q185"/>
    <mergeCell ref="P186:Q186"/>
    <mergeCell ref="P187:Q187"/>
    <mergeCell ref="P169:Q169"/>
    <mergeCell ref="P170:Q170"/>
    <mergeCell ref="P171:Q171"/>
    <mergeCell ref="P172:Q172"/>
    <mergeCell ref="P173:Q173"/>
    <mergeCell ref="P174:Q174"/>
    <mergeCell ref="P175:Q175"/>
    <mergeCell ref="P176:Q176"/>
    <mergeCell ref="P177:Q177"/>
    <mergeCell ref="P178:Q178"/>
    <mergeCell ref="P162:Q162"/>
    <mergeCell ref="P163:Q163"/>
    <mergeCell ref="P164:Q164"/>
    <mergeCell ref="P166:Q166"/>
    <mergeCell ref="P167:Q167"/>
    <mergeCell ref="P168:Q168"/>
    <mergeCell ref="P156:Q156"/>
    <mergeCell ref="P157:Q157"/>
    <mergeCell ref="P158:Q158"/>
    <mergeCell ref="P159:Q159"/>
    <mergeCell ref="P160:Q160"/>
    <mergeCell ref="P161:Q161"/>
    <mergeCell ref="P165:R165"/>
    <mergeCell ref="P138:Q138"/>
    <mergeCell ref="P139:Q139"/>
    <mergeCell ref="P140:Q140"/>
    <mergeCell ref="P141:Q141"/>
    <mergeCell ref="P142:Q142"/>
    <mergeCell ref="P143:Q143"/>
    <mergeCell ref="P148:Q148"/>
    <mergeCell ref="P149:Q149"/>
    <mergeCell ref="P150:Q150"/>
    <mergeCell ref="P151:Q151"/>
    <mergeCell ref="P152:Q152"/>
    <mergeCell ref="P153:Q154"/>
    <mergeCell ref="P129:Q129"/>
    <mergeCell ref="P130:Q130"/>
    <mergeCell ref="P131:Q131"/>
    <mergeCell ref="P132:Q132"/>
    <mergeCell ref="P133:Q133"/>
    <mergeCell ref="P134:Q134"/>
    <mergeCell ref="P135:Q135"/>
    <mergeCell ref="P136:Q136"/>
    <mergeCell ref="P137:Q137"/>
    <mergeCell ref="P113:Q113"/>
    <mergeCell ref="P114:Q115"/>
    <mergeCell ref="P116:Q116"/>
    <mergeCell ref="P117:Q117"/>
    <mergeCell ref="P118:Q123"/>
    <mergeCell ref="P124:Q124"/>
    <mergeCell ref="P125:Q125"/>
    <mergeCell ref="P126:Q126"/>
    <mergeCell ref="P127:Q128"/>
    <mergeCell ref="R124:R125"/>
    <mergeCell ref="R129:R130"/>
    <mergeCell ref="R113:R114"/>
    <mergeCell ref="P99:Q100"/>
    <mergeCell ref="P101:Q101"/>
    <mergeCell ref="P102:Q102"/>
    <mergeCell ref="P103:Q103"/>
    <mergeCell ref="P104:Q104"/>
    <mergeCell ref="P105:Q105"/>
    <mergeCell ref="P106:Q106"/>
    <mergeCell ref="P107:Q107"/>
    <mergeCell ref="P108:Q108"/>
    <mergeCell ref="P109:Q109"/>
    <mergeCell ref="P110:Q110"/>
    <mergeCell ref="P111:Q111"/>
    <mergeCell ref="P89:Q89"/>
    <mergeCell ref="P90:Q90"/>
    <mergeCell ref="P91:Q91"/>
    <mergeCell ref="P92:Q92"/>
    <mergeCell ref="P93:Q93"/>
    <mergeCell ref="P94:Q94"/>
    <mergeCell ref="P95:Q95"/>
    <mergeCell ref="P96:Q96"/>
    <mergeCell ref="P97:Q97"/>
    <mergeCell ref="P98:Q98"/>
    <mergeCell ref="R89:R90"/>
    <mergeCell ref="P82:Q82"/>
    <mergeCell ref="P83:Q83"/>
    <mergeCell ref="P84:Q84"/>
    <mergeCell ref="P85:Q85"/>
    <mergeCell ref="P86:Q86"/>
    <mergeCell ref="P87:Q87"/>
    <mergeCell ref="P88:Q88"/>
    <mergeCell ref="P71:Q72"/>
    <mergeCell ref="P73:Q73"/>
    <mergeCell ref="P74:Q74"/>
    <mergeCell ref="P76:Q76"/>
    <mergeCell ref="P77:Q77"/>
    <mergeCell ref="P78:Q78"/>
    <mergeCell ref="P79:Q79"/>
    <mergeCell ref="P80:Q80"/>
    <mergeCell ref="P81:Q81"/>
    <mergeCell ref="R71:R73"/>
    <mergeCell ref="P61:Q61"/>
    <mergeCell ref="P62:Q62"/>
    <mergeCell ref="P63:Q63"/>
    <mergeCell ref="P64:Q64"/>
    <mergeCell ref="P65:Q65"/>
    <mergeCell ref="P66:Q66"/>
    <mergeCell ref="P67:Q67"/>
    <mergeCell ref="P68:Q68"/>
    <mergeCell ref="P69:Q69"/>
    <mergeCell ref="P70:Q70"/>
    <mergeCell ref="P46:Q46"/>
    <mergeCell ref="P47:Q47"/>
    <mergeCell ref="P48:Q48"/>
    <mergeCell ref="P49:Q49"/>
    <mergeCell ref="P50:Q50"/>
    <mergeCell ref="P51:Q51"/>
    <mergeCell ref="P52:Q52"/>
    <mergeCell ref="P53:Q53"/>
    <mergeCell ref="P54:Q54"/>
    <mergeCell ref="P55:Q55"/>
    <mergeCell ref="P56:Q56"/>
    <mergeCell ref="P57:Q57"/>
    <mergeCell ref="P58:Q58"/>
    <mergeCell ref="P59:Q59"/>
    <mergeCell ref="P36:Q36"/>
    <mergeCell ref="P37:Q37"/>
    <mergeCell ref="P38:Q38"/>
    <mergeCell ref="P39:Q39"/>
    <mergeCell ref="P40:Q40"/>
    <mergeCell ref="P41:Q41"/>
    <mergeCell ref="P42:Q42"/>
    <mergeCell ref="P43:Q43"/>
    <mergeCell ref="P44:Q44"/>
    <mergeCell ref="P45:Q45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R25:R27"/>
    <mergeCell ref="P18:Q18"/>
    <mergeCell ref="P19:Q19"/>
    <mergeCell ref="P20:Q20"/>
    <mergeCell ref="P21:Q21"/>
    <mergeCell ref="P22:Q22"/>
    <mergeCell ref="P23:Q23"/>
    <mergeCell ref="P24:Q24"/>
    <mergeCell ref="P25:Q26"/>
    <mergeCell ref="L205:M205"/>
    <mergeCell ref="L206:M206"/>
    <mergeCell ref="L207:M207"/>
    <mergeCell ref="P3:S3"/>
    <mergeCell ref="P4:Q4"/>
    <mergeCell ref="P5:Q5"/>
    <mergeCell ref="P6:Q6"/>
    <mergeCell ref="P7:Q7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17:Q17"/>
    <mergeCell ref="L198:M198"/>
    <mergeCell ref="L199:M199"/>
    <mergeCell ref="L200:M200"/>
    <mergeCell ref="L201:M201"/>
    <mergeCell ref="L202:M202"/>
    <mergeCell ref="L203:M203"/>
    <mergeCell ref="L204:M204"/>
    <mergeCell ref="L188:M188"/>
    <mergeCell ref="L189:M189"/>
    <mergeCell ref="L190:M190"/>
    <mergeCell ref="L191:M191"/>
    <mergeCell ref="L192:M192"/>
    <mergeCell ref="L193:M193"/>
    <mergeCell ref="L194:M194"/>
    <mergeCell ref="L195:M195"/>
    <mergeCell ref="L196:M196"/>
    <mergeCell ref="L197:M197"/>
    <mergeCell ref="L179:M179"/>
    <mergeCell ref="L180:M180"/>
    <mergeCell ref="L181:M181"/>
    <mergeCell ref="L182:M182"/>
    <mergeCell ref="L183:M183"/>
    <mergeCell ref="L184:M184"/>
    <mergeCell ref="L185:M185"/>
    <mergeCell ref="L186:M186"/>
    <mergeCell ref="L187:M187"/>
    <mergeCell ref="L169:M169"/>
    <mergeCell ref="L170:M170"/>
    <mergeCell ref="L171:M171"/>
    <mergeCell ref="L172:M172"/>
    <mergeCell ref="L173:M173"/>
    <mergeCell ref="L174:M174"/>
    <mergeCell ref="L175:M175"/>
    <mergeCell ref="L176:M176"/>
    <mergeCell ref="L177:M177"/>
    <mergeCell ref="L178:M178"/>
    <mergeCell ref="L163:M163"/>
    <mergeCell ref="L164:M164"/>
    <mergeCell ref="L166:M166"/>
    <mergeCell ref="L167:M167"/>
    <mergeCell ref="L168:M168"/>
    <mergeCell ref="L156:M156"/>
    <mergeCell ref="L157:M157"/>
    <mergeCell ref="L158:M158"/>
    <mergeCell ref="L159:M159"/>
    <mergeCell ref="L160:M160"/>
    <mergeCell ref="L161:M161"/>
    <mergeCell ref="L138:M138"/>
    <mergeCell ref="L139:M139"/>
    <mergeCell ref="L140:M140"/>
    <mergeCell ref="L141:M141"/>
    <mergeCell ref="L142:M142"/>
    <mergeCell ref="L143:M143"/>
    <mergeCell ref="L148:M148"/>
    <mergeCell ref="L149:M149"/>
    <mergeCell ref="L150:M150"/>
    <mergeCell ref="L151:M151"/>
    <mergeCell ref="L152:M152"/>
    <mergeCell ref="L153:M154"/>
    <mergeCell ref="L165:N165"/>
    <mergeCell ref="L131:M131"/>
    <mergeCell ref="L132:M132"/>
    <mergeCell ref="L133:M133"/>
    <mergeCell ref="L134:M134"/>
    <mergeCell ref="L135:M135"/>
    <mergeCell ref="L136:M136"/>
    <mergeCell ref="L137:M137"/>
    <mergeCell ref="L113:M113"/>
    <mergeCell ref="L114:M115"/>
    <mergeCell ref="L116:M116"/>
    <mergeCell ref="L117:M117"/>
    <mergeCell ref="L118:M123"/>
    <mergeCell ref="L124:M124"/>
    <mergeCell ref="L125:M125"/>
    <mergeCell ref="L126:M126"/>
    <mergeCell ref="L127:M128"/>
    <mergeCell ref="L162:M162"/>
    <mergeCell ref="N124:N125"/>
    <mergeCell ref="N129:N130"/>
    <mergeCell ref="N113:N114"/>
    <mergeCell ref="L99:M100"/>
    <mergeCell ref="L101:M101"/>
    <mergeCell ref="L102:M102"/>
    <mergeCell ref="L103:M103"/>
    <mergeCell ref="L104:M104"/>
    <mergeCell ref="L105:M105"/>
    <mergeCell ref="L106:M106"/>
    <mergeCell ref="L107:M107"/>
    <mergeCell ref="L108:M108"/>
    <mergeCell ref="L109:M109"/>
    <mergeCell ref="L110:M110"/>
    <mergeCell ref="L111:M111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N89:N90"/>
    <mergeCell ref="L129:M129"/>
    <mergeCell ref="L130:M130"/>
    <mergeCell ref="L82:M82"/>
    <mergeCell ref="L83:M83"/>
    <mergeCell ref="L84:M84"/>
    <mergeCell ref="L85:M85"/>
    <mergeCell ref="L86:M86"/>
    <mergeCell ref="L87:M87"/>
    <mergeCell ref="L88:M88"/>
    <mergeCell ref="L71:M72"/>
    <mergeCell ref="L73:M73"/>
    <mergeCell ref="L74:M74"/>
    <mergeCell ref="L76:M76"/>
    <mergeCell ref="L77:M77"/>
    <mergeCell ref="L78:M78"/>
    <mergeCell ref="L79:M79"/>
    <mergeCell ref="L80:M80"/>
    <mergeCell ref="L81:M81"/>
    <mergeCell ref="N71:N73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N25:N27"/>
    <mergeCell ref="L18:M18"/>
    <mergeCell ref="L19:M19"/>
    <mergeCell ref="L20:M20"/>
    <mergeCell ref="L21:M21"/>
    <mergeCell ref="L22:M22"/>
    <mergeCell ref="L23:M23"/>
    <mergeCell ref="L24:M24"/>
    <mergeCell ref="L25:M26"/>
    <mergeCell ref="H205:I205"/>
    <mergeCell ref="H206:I206"/>
    <mergeCell ref="H207:I207"/>
    <mergeCell ref="L3:O3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H198:I198"/>
    <mergeCell ref="H199:I199"/>
    <mergeCell ref="H200:I200"/>
    <mergeCell ref="H201:I201"/>
    <mergeCell ref="H202:I202"/>
    <mergeCell ref="H203:I203"/>
    <mergeCell ref="H204:I204"/>
    <mergeCell ref="H188:I188"/>
    <mergeCell ref="H189:I189"/>
    <mergeCell ref="H190:I190"/>
    <mergeCell ref="H191:I191"/>
    <mergeCell ref="H192:I192"/>
    <mergeCell ref="H193:I193"/>
    <mergeCell ref="H194:I194"/>
    <mergeCell ref="H195:I195"/>
    <mergeCell ref="H196:I196"/>
    <mergeCell ref="H197:I197"/>
    <mergeCell ref="H179:I179"/>
    <mergeCell ref="H180:I180"/>
    <mergeCell ref="H181:I181"/>
    <mergeCell ref="H182:I182"/>
    <mergeCell ref="H183:I183"/>
    <mergeCell ref="H184:I184"/>
    <mergeCell ref="H185:I185"/>
    <mergeCell ref="H186:I186"/>
    <mergeCell ref="H187:I187"/>
    <mergeCell ref="H169:I169"/>
    <mergeCell ref="H170:I170"/>
    <mergeCell ref="H171:I171"/>
    <mergeCell ref="H172:I172"/>
    <mergeCell ref="H173:I173"/>
    <mergeCell ref="H174:I174"/>
    <mergeCell ref="H175:I175"/>
    <mergeCell ref="H176:I176"/>
    <mergeCell ref="H177:I177"/>
    <mergeCell ref="H178:I178"/>
    <mergeCell ref="H162:I162"/>
    <mergeCell ref="H163:I163"/>
    <mergeCell ref="H164:I164"/>
    <mergeCell ref="H166:I166"/>
    <mergeCell ref="H167:I167"/>
    <mergeCell ref="H168:I168"/>
    <mergeCell ref="H156:I156"/>
    <mergeCell ref="H157:I157"/>
    <mergeCell ref="H158:I158"/>
    <mergeCell ref="H159:I159"/>
    <mergeCell ref="H160:I160"/>
    <mergeCell ref="H161:I161"/>
    <mergeCell ref="H165:J165"/>
    <mergeCell ref="H138:I138"/>
    <mergeCell ref="H139:I139"/>
    <mergeCell ref="H140:I140"/>
    <mergeCell ref="H141:I141"/>
    <mergeCell ref="H142:I142"/>
    <mergeCell ref="H143:I143"/>
    <mergeCell ref="H148:I148"/>
    <mergeCell ref="H149:I149"/>
    <mergeCell ref="H150:I150"/>
    <mergeCell ref="H151:I151"/>
    <mergeCell ref="H152:I152"/>
    <mergeCell ref="H153:I154"/>
    <mergeCell ref="H129:I129"/>
    <mergeCell ref="H130:I130"/>
    <mergeCell ref="H131:I131"/>
    <mergeCell ref="H132:I132"/>
    <mergeCell ref="H133:I133"/>
    <mergeCell ref="H134:I134"/>
    <mergeCell ref="H135:I135"/>
    <mergeCell ref="H136:I136"/>
    <mergeCell ref="H137:I137"/>
    <mergeCell ref="H113:I113"/>
    <mergeCell ref="H114:I115"/>
    <mergeCell ref="H116:I116"/>
    <mergeCell ref="H117:I117"/>
    <mergeCell ref="H118:I123"/>
    <mergeCell ref="H124:I124"/>
    <mergeCell ref="H125:I125"/>
    <mergeCell ref="H126:I126"/>
    <mergeCell ref="H127:I128"/>
    <mergeCell ref="J124:J125"/>
    <mergeCell ref="J129:J130"/>
    <mergeCell ref="J113:J114"/>
    <mergeCell ref="H99:I100"/>
    <mergeCell ref="H101:I101"/>
    <mergeCell ref="H102:I102"/>
    <mergeCell ref="H103:I103"/>
    <mergeCell ref="H104:I104"/>
    <mergeCell ref="H105:I105"/>
    <mergeCell ref="H106:I106"/>
    <mergeCell ref="H107:I107"/>
    <mergeCell ref="H108:I108"/>
    <mergeCell ref="H109:I109"/>
    <mergeCell ref="H110:I110"/>
    <mergeCell ref="H111:I111"/>
    <mergeCell ref="H89:I89"/>
    <mergeCell ref="H90:I90"/>
    <mergeCell ref="H91:I91"/>
    <mergeCell ref="H92:I92"/>
    <mergeCell ref="H93:I93"/>
    <mergeCell ref="H94:I94"/>
    <mergeCell ref="H95:I95"/>
    <mergeCell ref="H96:I96"/>
    <mergeCell ref="H97:I97"/>
    <mergeCell ref="H98:I98"/>
    <mergeCell ref="J89:J90"/>
    <mergeCell ref="H82:I82"/>
    <mergeCell ref="H83:I83"/>
    <mergeCell ref="H84:I84"/>
    <mergeCell ref="H85:I85"/>
    <mergeCell ref="H86:I86"/>
    <mergeCell ref="H87:I87"/>
    <mergeCell ref="H88:I88"/>
    <mergeCell ref="H71:I72"/>
    <mergeCell ref="H73:I73"/>
    <mergeCell ref="H74:I74"/>
    <mergeCell ref="H76:I76"/>
    <mergeCell ref="H77:I77"/>
    <mergeCell ref="H78:I78"/>
    <mergeCell ref="H79:I79"/>
    <mergeCell ref="H80:I80"/>
    <mergeCell ref="H81:I81"/>
    <mergeCell ref="J71:J73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46:I46"/>
    <mergeCell ref="J46:J51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25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J25:J27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3:K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C179:C187"/>
    <mergeCell ref="C188:C197"/>
    <mergeCell ref="C198:C204"/>
    <mergeCell ref="C205:C207"/>
    <mergeCell ref="D63:E63"/>
    <mergeCell ref="D64:E64"/>
    <mergeCell ref="D74:E74"/>
    <mergeCell ref="D91:E91"/>
    <mergeCell ref="D92:E92"/>
    <mergeCell ref="D116:E116"/>
    <mergeCell ref="D117:E117"/>
    <mergeCell ref="D126:E126"/>
    <mergeCell ref="D132:E132"/>
    <mergeCell ref="D133:E133"/>
    <mergeCell ref="D140:E140"/>
    <mergeCell ref="D148:E148"/>
    <mergeCell ref="D149:E149"/>
    <mergeCell ref="D150:E150"/>
    <mergeCell ref="D151:E151"/>
    <mergeCell ref="D152:E152"/>
    <mergeCell ref="C113:C123"/>
    <mergeCell ref="C124:C128"/>
    <mergeCell ref="C129:C137"/>
    <mergeCell ref="C138:C142"/>
    <mergeCell ref="C143:C154"/>
    <mergeCell ref="C156:C158"/>
    <mergeCell ref="C159:C161"/>
    <mergeCell ref="B155:F155"/>
    <mergeCell ref="C46:C51"/>
    <mergeCell ref="D52:E52"/>
    <mergeCell ref="C52:C59"/>
    <mergeCell ref="C61:C70"/>
    <mergeCell ref="C71:C81"/>
    <mergeCell ref="C82:C88"/>
    <mergeCell ref="C89:C98"/>
    <mergeCell ref="D65:E65"/>
    <mergeCell ref="D61:E61"/>
    <mergeCell ref="D62:E62"/>
    <mergeCell ref="D59:E59"/>
    <mergeCell ref="F113:F114"/>
    <mergeCell ref="B61:B62"/>
    <mergeCell ref="D141:E141"/>
    <mergeCell ref="D142:E142"/>
    <mergeCell ref="D153:E154"/>
    <mergeCell ref="F129:F130"/>
    <mergeCell ref="F124:F125"/>
    <mergeCell ref="F89:F90"/>
    <mergeCell ref="F71:F73"/>
    <mergeCell ref="F138:F139"/>
    <mergeCell ref="D111:E111"/>
    <mergeCell ref="D98:E98"/>
    <mergeCell ref="D73:E73"/>
    <mergeCell ref="A205:A207"/>
    <mergeCell ref="D205:E205"/>
    <mergeCell ref="D206:E206"/>
    <mergeCell ref="D207:E207"/>
    <mergeCell ref="A198:A204"/>
    <mergeCell ref="D199:E199"/>
    <mergeCell ref="D200:E200"/>
    <mergeCell ref="D201:E201"/>
    <mergeCell ref="D202:E202"/>
    <mergeCell ref="D203:E203"/>
    <mergeCell ref="D204:E204"/>
    <mergeCell ref="A162:A164"/>
    <mergeCell ref="A156:A158"/>
    <mergeCell ref="D124:E124"/>
    <mergeCell ref="D125:E125"/>
    <mergeCell ref="D127:E128"/>
    <mergeCell ref="D129:E129"/>
    <mergeCell ref="D188:E188"/>
    <mergeCell ref="D189:E189"/>
    <mergeCell ref="D192:E192"/>
    <mergeCell ref="D183:E183"/>
    <mergeCell ref="C169:C178"/>
    <mergeCell ref="D196:E196"/>
    <mergeCell ref="D197:E197"/>
    <mergeCell ref="D198:E198"/>
    <mergeCell ref="A166:A168"/>
    <mergeCell ref="D159:E159"/>
    <mergeCell ref="D160:E160"/>
    <mergeCell ref="D161:E161"/>
    <mergeCell ref="C162:C164"/>
    <mergeCell ref="D138:E138"/>
    <mergeCell ref="D139:E139"/>
    <mergeCell ref="D193:E193"/>
    <mergeCell ref="D194:E194"/>
    <mergeCell ref="D195:E195"/>
    <mergeCell ref="D191:E191"/>
    <mergeCell ref="D184:E184"/>
    <mergeCell ref="D185:E185"/>
    <mergeCell ref="D186:E186"/>
    <mergeCell ref="D187:E187"/>
    <mergeCell ref="D162:E162"/>
    <mergeCell ref="D163:E163"/>
    <mergeCell ref="D164:E164"/>
    <mergeCell ref="D166:E166"/>
    <mergeCell ref="D167:E167"/>
    <mergeCell ref="D168:E168"/>
    <mergeCell ref="C166:C168"/>
    <mergeCell ref="D156:E156"/>
    <mergeCell ref="D157:E157"/>
    <mergeCell ref="D158:E158"/>
    <mergeCell ref="D171:E171"/>
    <mergeCell ref="D172:E172"/>
    <mergeCell ref="D190:E190"/>
    <mergeCell ref="D107:E107"/>
    <mergeCell ref="C7:C14"/>
    <mergeCell ref="D8:E8"/>
    <mergeCell ref="D18:E18"/>
    <mergeCell ref="D17:E17"/>
    <mergeCell ref="C15:C24"/>
    <mergeCell ref="D28:E28"/>
    <mergeCell ref="D29:E29"/>
    <mergeCell ref="C25:C35"/>
    <mergeCell ref="D38:E38"/>
    <mergeCell ref="D39:E39"/>
    <mergeCell ref="C36:C45"/>
    <mergeCell ref="D46:E46"/>
    <mergeCell ref="D47:E47"/>
    <mergeCell ref="D48:E48"/>
    <mergeCell ref="D101:E101"/>
    <mergeCell ref="D102:E102"/>
    <mergeCell ref="D103:E103"/>
    <mergeCell ref="D49:E49"/>
    <mergeCell ref="D50:E50"/>
    <mergeCell ref="D51:E51"/>
    <mergeCell ref="A129:A137"/>
    <mergeCell ref="D137:E137"/>
    <mergeCell ref="D130:E130"/>
    <mergeCell ref="D131:E131"/>
    <mergeCell ref="D134:E134"/>
    <mergeCell ref="D135:E135"/>
    <mergeCell ref="A138:A142"/>
    <mergeCell ref="B165:F165"/>
    <mergeCell ref="A159:A161"/>
    <mergeCell ref="D4:E4"/>
    <mergeCell ref="D5:E5"/>
    <mergeCell ref="D7:E7"/>
    <mergeCell ref="D9:E9"/>
    <mergeCell ref="D10:E10"/>
    <mergeCell ref="D11:E11"/>
    <mergeCell ref="D12:E12"/>
    <mergeCell ref="D13:E13"/>
    <mergeCell ref="D30:E30"/>
    <mergeCell ref="D36:E36"/>
    <mergeCell ref="D37:E37"/>
    <mergeCell ref="D41:E41"/>
    <mergeCell ref="D42:E42"/>
    <mergeCell ref="D89:E89"/>
    <mergeCell ref="D90:E90"/>
    <mergeCell ref="D82:E82"/>
    <mergeCell ref="D83:E83"/>
    <mergeCell ref="D84:E84"/>
    <mergeCell ref="D85:E85"/>
    <mergeCell ref="D43:E43"/>
    <mergeCell ref="D44:E44"/>
    <mergeCell ref="D45:E45"/>
    <mergeCell ref="D32:E32"/>
    <mergeCell ref="D110:E110"/>
    <mergeCell ref="A124:A128"/>
    <mergeCell ref="A71:A81"/>
    <mergeCell ref="A82:A88"/>
    <mergeCell ref="D96:E96"/>
    <mergeCell ref="D97:E97"/>
    <mergeCell ref="A99:A111"/>
    <mergeCell ref="C99:C105"/>
    <mergeCell ref="D58:E58"/>
    <mergeCell ref="D14:E14"/>
    <mergeCell ref="D15:E15"/>
    <mergeCell ref="D16:E16"/>
    <mergeCell ref="D113:E113"/>
    <mergeCell ref="D114:E115"/>
    <mergeCell ref="D76:E76"/>
    <mergeCell ref="D77:E77"/>
    <mergeCell ref="D78:E78"/>
    <mergeCell ref="D79:E79"/>
    <mergeCell ref="D80:E80"/>
    <mergeCell ref="D81:E81"/>
    <mergeCell ref="D33:E33"/>
    <mergeCell ref="D34:E34"/>
    <mergeCell ref="D35:E35"/>
    <mergeCell ref="D55:E55"/>
    <mergeCell ref="D56:E56"/>
    <mergeCell ref="D57:E57"/>
    <mergeCell ref="D104:E104"/>
    <mergeCell ref="D105:E105"/>
    <mergeCell ref="D106:E106"/>
    <mergeCell ref="D93:E93"/>
    <mergeCell ref="D94:E94"/>
    <mergeCell ref="D95:E95"/>
    <mergeCell ref="D136:E136"/>
    <mergeCell ref="A208:F208"/>
    <mergeCell ref="D3:G3"/>
    <mergeCell ref="A15:A24"/>
    <mergeCell ref="A188:A197"/>
    <mergeCell ref="A179:A187"/>
    <mergeCell ref="A169:A178"/>
    <mergeCell ref="D169:E169"/>
    <mergeCell ref="D170:E170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82:E182"/>
    <mergeCell ref="A46:A51"/>
    <mergeCell ref="D54:E54"/>
    <mergeCell ref="D40:E40"/>
    <mergeCell ref="A143:A154"/>
    <mergeCell ref="D143:E143"/>
    <mergeCell ref="A3:A4"/>
    <mergeCell ref="B6:E6"/>
    <mergeCell ref="B3:B4"/>
    <mergeCell ref="C3:C4"/>
    <mergeCell ref="D53:E53"/>
    <mergeCell ref="B129:B131"/>
    <mergeCell ref="D108:E108"/>
    <mergeCell ref="D109:E109"/>
    <mergeCell ref="A1:G1"/>
    <mergeCell ref="A36:A45"/>
    <mergeCell ref="A25:A35"/>
    <mergeCell ref="A117:A123"/>
    <mergeCell ref="B112:F112"/>
    <mergeCell ref="A113:A116"/>
    <mergeCell ref="A89:A98"/>
    <mergeCell ref="B113:B115"/>
    <mergeCell ref="D31:E31"/>
    <mergeCell ref="D25:E26"/>
    <mergeCell ref="D27:E27"/>
    <mergeCell ref="A61:A70"/>
    <mergeCell ref="A52:A59"/>
    <mergeCell ref="B60:F60"/>
    <mergeCell ref="A7:A14"/>
    <mergeCell ref="D19:E19"/>
    <mergeCell ref="D20:E20"/>
    <mergeCell ref="D21:E21"/>
    <mergeCell ref="D22:E22"/>
    <mergeCell ref="D23:E23"/>
    <mergeCell ref="D24:E24"/>
    <mergeCell ref="D66:E66"/>
    <mergeCell ref="D67:E67"/>
    <mergeCell ref="D68:E68"/>
    <mergeCell ref="D69:E69"/>
    <mergeCell ref="D86:E86"/>
    <mergeCell ref="D87:E87"/>
    <mergeCell ref="D88:E88"/>
    <mergeCell ref="D71:E72"/>
    <mergeCell ref="D118:E123"/>
    <mergeCell ref="D70:E70"/>
    <mergeCell ref="D99:E100"/>
  </mergeCells>
  <pageMargins left="0.11811023622047245" right="0.11811023622047245" top="0.15748031496062992" bottom="0.15748031496062992" header="0.31496062992125984" footer="0.31496062992125984"/>
  <pageSetup paperSize="9" scale="80" orientation="landscape" r:id="rId1"/>
  <ignoredErrors>
    <ignoredError sqref="L170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pane xSplit="2" ySplit="6" topLeftCell="C16" activePane="bottomRight" state="frozen"/>
      <selection pane="topRight" activeCell="C1" sqref="C1"/>
      <selection pane="bottomLeft" activeCell="A7" sqref="A7"/>
      <selection pane="bottomRight" activeCell="J37" sqref="J37"/>
    </sheetView>
  </sheetViews>
  <sheetFormatPr defaultRowHeight="15.75" x14ac:dyDescent="0.25"/>
  <cols>
    <col min="1" max="1" width="9.140625" style="6"/>
    <col min="2" max="2" width="33.42578125" style="6" customWidth="1"/>
    <col min="3" max="4" width="13.85546875" style="6" customWidth="1"/>
    <col min="5" max="5" width="17.140625" style="6" customWidth="1"/>
    <col min="6" max="6" width="17.42578125" style="6" customWidth="1"/>
    <col min="7" max="11" width="13.140625" style="6" customWidth="1"/>
    <col min="12" max="12" width="14.5703125" style="4" customWidth="1"/>
    <col min="13" max="16384" width="9.140625" style="4"/>
  </cols>
  <sheetData>
    <row r="1" spans="1:12" ht="33.75" customHeight="1" x14ac:dyDescent="0.25">
      <c r="C1" s="86" t="s">
        <v>83</v>
      </c>
      <c r="D1" s="86" t="s">
        <v>87</v>
      </c>
      <c r="E1" s="86" t="s">
        <v>84</v>
      </c>
      <c r="F1" s="86" t="s">
        <v>363</v>
      </c>
      <c r="G1" s="86" t="s">
        <v>86</v>
      </c>
      <c r="H1" s="86" t="s">
        <v>88</v>
      </c>
      <c r="I1" s="86" t="s">
        <v>90</v>
      </c>
      <c r="J1" s="86" t="s">
        <v>364</v>
      </c>
      <c r="K1" s="86" t="s">
        <v>91</v>
      </c>
      <c r="L1" s="4" t="s">
        <v>439</v>
      </c>
    </row>
    <row r="2" spans="1:12" ht="15.75" customHeight="1" x14ac:dyDescent="0.25">
      <c r="A2" s="232" t="s">
        <v>333</v>
      </c>
      <c r="B2" s="232" t="s">
        <v>351</v>
      </c>
      <c r="C2" s="232" t="s">
        <v>379</v>
      </c>
      <c r="D2" s="232" t="s">
        <v>379</v>
      </c>
      <c r="E2" s="232" t="s">
        <v>379</v>
      </c>
      <c r="F2" s="232" t="s">
        <v>379</v>
      </c>
      <c r="G2" s="232" t="s">
        <v>379</v>
      </c>
      <c r="H2" s="232" t="s">
        <v>379</v>
      </c>
      <c r="I2" s="232" t="s">
        <v>379</v>
      </c>
      <c r="J2" s="232" t="s">
        <v>379</v>
      </c>
      <c r="K2" s="232" t="s">
        <v>379</v>
      </c>
      <c r="L2" s="232" t="s">
        <v>437</v>
      </c>
    </row>
    <row r="3" spans="1:12" x14ac:dyDescent="0.2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x14ac:dyDescent="0.2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1:12" x14ac:dyDescent="0.25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</row>
    <row r="6" spans="1:12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94">
        <v>12</v>
      </c>
    </row>
    <row r="7" spans="1:12" ht="37.5" customHeight="1" x14ac:dyDescent="0.25">
      <c r="A7" s="287" t="s">
        <v>334</v>
      </c>
      <c r="B7" s="287"/>
      <c r="C7" s="5">
        <f>C8+C9+C10+C11+C12+C13</f>
        <v>15</v>
      </c>
      <c r="D7" s="11">
        <f t="shared" ref="D7:K7" si="0">D8+D9+D10+D11+D12+D13</f>
        <v>15</v>
      </c>
      <c r="E7" s="11">
        <f t="shared" si="0"/>
        <v>16</v>
      </c>
      <c r="F7" s="11">
        <f t="shared" si="0"/>
        <v>20</v>
      </c>
      <c r="G7" s="11">
        <f t="shared" si="0"/>
        <v>20</v>
      </c>
      <c r="H7" s="11">
        <f t="shared" si="0"/>
        <v>25</v>
      </c>
      <c r="I7" s="11">
        <f t="shared" si="0"/>
        <v>30</v>
      </c>
      <c r="J7" s="11">
        <f t="shared" si="0"/>
        <v>30</v>
      </c>
      <c r="K7" s="11">
        <f t="shared" si="0"/>
        <v>30</v>
      </c>
      <c r="L7" s="95"/>
    </row>
    <row r="8" spans="1:12" ht="47.25" x14ac:dyDescent="0.25">
      <c r="A8" s="3" t="s">
        <v>49</v>
      </c>
      <c r="B8" s="3" t="s">
        <v>335</v>
      </c>
      <c r="C8" s="3">
        <f>'перечень показателей'!G7</f>
        <v>5</v>
      </c>
      <c r="D8" s="3">
        <f>'перечень показателей'!K7</f>
        <v>5</v>
      </c>
      <c r="E8" s="3">
        <f>'перечень показателей'!O7</f>
        <v>5</v>
      </c>
      <c r="F8" s="19">
        <f>'перечень показателей'!S7</f>
        <v>5</v>
      </c>
      <c r="G8" s="19">
        <f>'перечень показателей'!W7</f>
        <v>5</v>
      </c>
      <c r="H8" s="19">
        <f>'перечень показателей'!AA7</f>
        <v>5</v>
      </c>
      <c r="I8" s="19">
        <f>'перечень показателей'!AE7</f>
        <v>5</v>
      </c>
      <c r="J8" s="2">
        <f>'перечень показателей'!AI7</f>
        <v>5</v>
      </c>
      <c r="K8" s="19">
        <f>'перечень показателей'!AM7</f>
        <v>5</v>
      </c>
      <c r="L8" s="95">
        <f>(C8+D8+E8+F8+G8+H8+I8+J8+K8)/9</f>
        <v>5</v>
      </c>
    </row>
    <row r="9" spans="1:12" ht="63" x14ac:dyDescent="0.25">
      <c r="A9" s="3" t="s">
        <v>51</v>
      </c>
      <c r="B9" s="3" t="s">
        <v>336</v>
      </c>
      <c r="C9" s="57">
        <f>'перечень показателей'!G16</f>
        <v>0</v>
      </c>
      <c r="D9" s="57">
        <f>'перечень показателей'!K16</f>
        <v>0</v>
      </c>
      <c r="E9" s="3">
        <f>'перечень показателей'!O16</f>
        <v>1</v>
      </c>
      <c r="F9" s="3">
        <f>'перечень показателей'!S16</f>
        <v>5</v>
      </c>
      <c r="G9" s="3">
        <f>'перечень показателей'!W16</f>
        <v>5</v>
      </c>
      <c r="H9" s="3">
        <f>'перечень показателей'!AA16</f>
        <v>5</v>
      </c>
      <c r="I9" s="3">
        <f>'перечень показателей'!AE16</f>
        <v>5</v>
      </c>
      <c r="J9" s="2">
        <f>'перечень показателей'!AI16</f>
        <v>5</v>
      </c>
      <c r="K9" s="3">
        <f>'перечень показателей'!AM16</f>
        <v>5</v>
      </c>
      <c r="L9" s="95">
        <f>(C9+D9+E9+F9+G9+H9+I9+J9+K9)/7</f>
        <v>4.4285714285714288</v>
      </c>
    </row>
    <row r="10" spans="1:12" ht="110.25" x14ac:dyDescent="0.25">
      <c r="A10" s="3" t="s">
        <v>349</v>
      </c>
      <c r="B10" s="3" t="s">
        <v>337</v>
      </c>
      <c r="C10" s="57">
        <f>'перечень показателей'!G27</f>
        <v>0</v>
      </c>
      <c r="D10" s="57">
        <f>'перечень показателей'!K27</f>
        <v>0</v>
      </c>
      <c r="E10" s="57">
        <f>'перечень показателей'!O27</f>
        <v>0</v>
      </c>
      <c r="F10" s="57">
        <f>'перечень показателей'!S27</f>
        <v>0</v>
      </c>
      <c r="G10" s="57">
        <f>'перечень показателей'!W27</f>
        <v>0</v>
      </c>
      <c r="H10" s="3">
        <f>'перечень показателей'!AA27</f>
        <v>0</v>
      </c>
      <c r="I10" s="3">
        <f>'перечень показателей'!AE27</f>
        <v>5</v>
      </c>
      <c r="J10" s="2">
        <f>'перечень показателей'!AI27</f>
        <v>5</v>
      </c>
      <c r="K10" s="3">
        <f>'перечень показателей'!AM27</f>
        <v>5</v>
      </c>
      <c r="L10" s="95">
        <f>(C10+D10+E10+F10+G10+H10+I10+J10+K10)/4</f>
        <v>3.75</v>
      </c>
    </row>
    <row r="11" spans="1:12" ht="31.5" x14ac:dyDescent="0.25">
      <c r="A11" s="3" t="s">
        <v>53</v>
      </c>
      <c r="B11" s="3" t="s">
        <v>338</v>
      </c>
      <c r="C11" s="3">
        <f>'перечень показателей'!G37</f>
        <v>5</v>
      </c>
      <c r="D11" s="3">
        <f>'перечень показателей'!K37</f>
        <v>5</v>
      </c>
      <c r="E11" s="3">
        <f>'перечень показателей'!O37</f>
        <v>5</v>
      </c>
      <c r="F11" s="3">
        <f>'перечень показателей'!S37</f>
        <v>5</v>
      </c>
      <c r="G11" s="3">
        <f>'перечень показателей'!W37</f>
        <v>5</v>
      </c>
      <c r="H11" s="3">
        <f>'перечень показателей'!AA37</f>
        <v>5</v>
      </c>
      <c r="I11" s="3">
        <f>'перечень показателей'!AE37</f>
        <v>5</v>
      </c>
      <c r="J11" s="2">
        <f>'перечень показателей'!AI37</f>
        <v>5</v>
      </c>
      <c r="K11" s="3">
        <f>'перечень показателей'!AM37</f>
        <v>5</v>
      </c>
      <c r="L11" s="95">
        <f t="shared" ref="L11:L36" si="1">(C11+D11+E11+F11+G11+H11+I11+J11+K11)/9</f>
        <v>5</v>
      </c>
    </row>
    <row r="12" spans="1:12" ht="63" x14ac:dyDescent="0.25">
      <c r="A12" s="3" t="s">
        <v>54</v>
      </c>
      <c r="B12" s="3" t="s">
        <v>339</v>
      </c>
      <c r="C12" s="3">
        <f>'перечень показателей'!G46</f>
        <v>5</v>
      </c>
      <c r="D12" s="3">
        <f>'перечень показателей'!K46</f>
        <v>5</v>
      </c>
      <c r="E12" s="3">
        <f>'перечень показателей'!O46</f>
        <v>5</v>
      </c>
      <c r="F12" s="3">
        <f>'перечень показателей'!S46</f>
        <v>5</v>
      </c>
      <c r="G12" s="3">
        <f>'перечень показателей'!W46</f>
        <v>5</v>
      </c>
      <c r="H12" s="3">
        <f>'перечень показателей'!AA46</f>
        <v>5</v>
      </c>
      <c r="I12" s="3">
        <f>'перечень показателей'!AE46</f>
        <v>5</v>
      </c>
      <c r="J12" s="2">
        <f>'перечень показателей'!AI46</f>
        <v>5</v>
      </c>
      <c r="K12" s="3">
        <f>'перечень показателей'!AM46</f>
        <v>5</v>
      </c>
      <c r="L12" s="95">
        <f t="shared" si="1"/>
        <v>5</v>
      </c>
    </row>
    <row r="13" spans="1:12" ht="31.5" x14ac:dyDescent="0.25">
      <c r="A13" s="3" t="s">
        <v>55</v>
      </c>
      <c r="B13" s="3" t="s">
        <v>340</v>
      </c>
      <c r="C13" s="57">
        <f>'перечень показателей'!G52</f>
        <v>0</v>
      </c>
      <c r="D13" s="57">
        <f>'перечень показателей'!K52</f>
        <v>0</v>
      </c>
      <c r="E13" s="57">
        <f>'перечень показателей'!O52</f>
        <v>0</v>
      </c>
      <c r="F13" s="57">
        <f>'перечень показателей'!S52</f>
        <v>0</v>
      </c>
      <c r="G13" s="57">
        <f>'перечень показателей'!W52</f>
        <v>0</v>
      </c>
      <c r="H13" s="3">
        <f>'перечень показателей'!AA52</f>
        <v>5</v>
      </c>
      <c r="I13" s="3">
        <f>'перечень показателей'!AE52</f>
        <v>5</v>
      </c>
      <c r="J13" s="2">
        <f>'перечень показателей'!AI52</f>
        <v>5</v>
      </c>
      <c r="K13" s="3">
        <f>'перечень показателей'!AM52</f>
        <v>5</v>
      </c>
      <c r="L13" s="95">
        <f>(C13+D13+E13+F13+G13+H13+I13+J13+K13)/4</f>
        <v>5</v>
      </c>
    </row>
    <row r="14" spans="1:12" ht="54.75" customHeight="1" x14ac:dyDescent="0.25">
      <c r="A14" s="311" t="s">
        <v>381</v>
      </c>
      <c r="B14" s="317"/>
      <c r="C14" s="11">
        <f>C15+C16+C17+C18+C19</f>
        <v>13</v>
      </c>
      <c r="D14" s="11">
        <f t="shared" ref="D14:K14" si="2">D15+D16+D17+D18+D19</f>
        <v>14</v>
      </c>
      <c r="E14" s="11">
        <f t="shared" si="2"/>
        <v>22</v>
      </c>
      <c r="F14" s="11">
        <f t="shared" si="2"/>
        <v>11</v>
      </c>
      <c r="G14" s="11">
        <f t="shared" si="2"/>
        <v>10</v>
      </c>
      <c r="H14" s="11">
        <f t="shared" si="2"/>
        <v>21</v>
      </c>
      <c r="I14" s="11">
        <f t="shared" si="2"/>
        <v>17</v>
      </c>
      <c r="J14" s="11">
        <f t="shared" si="2"/>
        <v>14</v>
      </c>
      <c r="K14" s="11">
        <f t="shared" si="2"/>
        <v>21</v>
      </c>
      <c r="L14" s="95"/>
    </row>
    <row r="15" spans="1:12" ht="78.75" x14ac:dyDescent="0.25">
      <c r="A15" s="3" t="s">
        <v>56</v>
      </c>
      <c r="B15" s="3" t="s">
        <v>341</v>
      </c>
      <c r="C15" s="3">
        <f>'перечень показателей'!G62</f>
        <v>5</v>
      </c>
      <c r="D15" s="3">
        <f>'перечень показателей'!K62</f>
        <v>5</v>
      </c>
      <c r="E15" s="3">
        <f>'перечень показателей'!O62</f>
        <v>4</v>
      </c>
      <c r="F15" s="3">
        <f>'перечень показателей'!S62</f>
        <v>4</v>
      </c>
      <c r="G15" s="3">
        <f>'перечень показателей'!W62</f>
        <v>5</v>
      </c>
      <c r="H15" s="3">
        <f>'перечень показателей'!AA62</f>
        <v>4</v>
      </c>
      <c r="I15" s="3">
        <f>'перечень показателей'!AE62</f>
        <v>4</v>
      </c>
      <c r="J15" s="2">
        <f>'перечень показателей'!AI62</f>
        <v>4</v>
      </c>
      <c r="K15" s="3">
        <f>'перечень показателей'!AM62</f>
        <v>4</v>
      </c>
      <c r="L15" s="95">
        <f t="shared" si="1"/>
        <v>4.333333333333333</v>
      </c>
    </row>
    <row r="16" spans="1:12" ht="18.75" x14ac:dyDescent="0.25">
      <c r="A16" s="3" t="s">
        <v>57</v>
      </c>
      <c r="B16" s="3" t="s">
        <v>342</v>
      </c>
      <c r="C16" s="3">
        <f>'перечень показателей'!G73</f>
        <v>4</v>
      </c>
      <c r="D16" s="3">
        <f>'перечень показателей'!K73</f>
        <v>4</v>
      </c>
      <c r="E16" s="3">
        <f>'перечень показателей'!O73</f>
        <v>5</v>
      </c>
      <c r="F16" s="3">
        <f>'перечень показателей'!S73</f>
        <v>3</v>
      </c>
      <c r="G16" s="3">
        <f>'перечень показателей'!W73</f>
        <v>1</v>
      </c>
      <c r="H16" s="3">
        <f>'перечень показателей'!AA73</f>
        <v>4</v>
      </c>
      <c r="I16" s="3">
        <f>'перечень показателей'!AE73</f>
        <v>4</v>
      </c>
      <c r="J16" s="2">
        <f>'перечень показателей'!AI73</f>
        <v>1</v>
      </c>
      <c r="K16" s="3">
        <f>'перечень показателей'!AM73</f>
        <v>3</v>
      </c>
      <c r="L16" s="95">
        <f t="shared" si="1"/>
        <v>3.2222222222222223</v>
      </c>
    </row>
    <row r="17" spans="1:12" ht="78.75" x14ac:dyDescent="0.25">
      <c r="A17" s="3" t="s">
        <v>350</v>
      </c>
      <c r="B17" s="3" t="s">
        <v>343</v>
      </c>
      <c r="C17" s="57">
        <f>'перечень показателей'!G82</f>
        <v>0</v>
      </c>
      <c r="D17" s="57">
        <f>'перечень показателей'!K82</f>
        <v>0</v>
      </c>
      <c r="E17" s="3">
        <f>'перечень показателей'!O82</f>
        <v>5</v>
      </c>
      <c r="F17" s="57">
        <f>'перечень показателей'!S82</f>
        <v>0</v>
      </c>
      <c r="G17" s="57">
        <f>'перечень показателей'!W82</f>
        <v>0</v>
      </c>
      <c r="H17" s="3">
        <f>'перечень показателей'!AA82</f>
        <v>5</v>
      </c>
      <c r="I17" s="3">
        <f>'перечень показателей'!AE82</f>
        <v>5</v>
      </c>
      <c r="J17" s="2">
        <f>'перечень показателей'!AI82</f>
        <v>5</v>
      </c>
      <c r="K17" s="3">
        <f>'перечень показателей'!AM82</f>
        <v>5</v>
      </c>
      <c r="L17" s="95">
        <f>(C17+D17+E17+F17+G17+H17+I17+J17+K17)/5</f>
        <v>5</v>
      </c>
    </row>
    <row r="18" spans="1:12" ht="47.25" x14ac:dyDescent="0.25">
      <c r="A18" s="3" t="s">
        <v>59</v>
      </c>
      <c r="B18" s="3" t="s">
        <v>344</v>
      </c>
      <c r="C18" s="3">
        <f>'перечень показателей'!G90</f>
        <v>4</v>
      </c>
      <c r="D18" s="3">
        <f>'перечень показателей'!K90</f>
        <v>5</v>
      </c>
      <c r="E18" s="3">
        <f>'перечень показателей'!O90</f>
        <v>3</v>
      </c>
      <c r="F18" s="3">
        <f>'перечень показателей'!S90</f>
        <v>4</v>
      </c>
      <c r="G18" s="3">
        <f>'перечень показателей'!W90</f>
        <v>4</v>
      </c>
      <c r="H18" s="3">
        <f>'перечень показателей'!AA90</f>
        <v>3</v>
      </c>
      <c r="I18" s="3">
        <f>'перечень показателей'!AE90</f>
        <v>4</v>
      </c>
      <c r="J18" s="2">
        <f>'перечень показателей'!AI90</f>
        <v>4</v>
      </c>
      <c r="K18" s="3">
        <f>'перечень показателей'!AM90</f>
        <v>4</v>
      </c>
      <c r="L18" s="95">
        <f t="shared" si="1"/>
        <v>3.8888888888888888</v>
      </c>
    </row>
    <row r="19" spans="1:12" ht="78.75" x14ac:dyDescent="0.25">
      <c r="A19" s="3" t="s">
        <v>60</v>
      </c>
      <c r="B19" s="3" t="s">
        <v>345</v>
      </c>
      <c r="C19" s="57">
        <f>'перечень показателей'!G100</f>
        <v>0</v>
      </c>
      <c r="D19" s="57">
        <f>'перечень показателей'!K100</f>
        <v>0</v>
      </c>
      <c r="E19" s="3">
        <f>'перечень показателей'!O100</f>
        <v>5</v>
      </c>
      <c r="F19" s="57">
        <f>'перечень показателей'!S100</f>
        <v>0</v>
      </c>
      <c r="G19" s="57">
        <f>'перечень показателей'!W100</f>
        <v>0</v>
      </c>
      <c r="H19" s="3">
        <f>'перечень показателей'!AA100</f>
        <v>5</v>
      </c>
      <c r="I19" s="57">
        <f>'перечень показателей'!AE100</f>
        <v>0</v>
      </c>
      <c r="J19" s="60">
        <f>'перечень показателей'!AI100</f>
        <v>0</v>
      </c>
      <c r="K19" s="3">
        <f>'перечень показателей'!AM100</f>
        <v>5</v>
      </c>
      <c r="L19" s="95">
        <f>(C19+D19+E19+F19+G19+H19+I19+J19+K19)/3</f>
        <v>5</v>
      </c>
    </row>
    <row r="20" spans="1:12" ht="37.5" customHeight="1" x14ac:dyDescent="0.25">
      <c r="A20" s="311" t="s">
        <v>346</v>
      </c>
      <c r="B20" s="317"/>
      <c r="C20" s="11">
        <f>C21+C22+C23+C24+C25</f>
        <v>21.7</v>
      </c>
      <c r="D20" s="11">
        <f t="shared" ref="D20:K20" si="3">D21+D22+D23+D24+D25</f>
        <v>23.4</v>
      </c>
      <c r="E20" s="11">
        <f t="shared" si="3"/>
        <v>22.4</v>
      </c>
      <c r="F20" s="11">
        <f t="shared" si="3"/>
        <v>23.4</v>
      </c>
      <c r="G20" s="11">
        <f t="shared" si="3"/>
        <v>20</v>
      </c>
      <c r="H20" s="11">
        <f t="shared" si="3"/>
        <v>16</v>
      </c>
      <c r="I20" s="11">
        <f t="shared" si="3"/>
        <v>12</v>
      </c>
      <c r="J20" s="11">
        <f t="shared" si="3"/>
        <v>16.399999999999999</v>
      </c>
      <c r="K20" s="11">
        <f t="shared" si="3"/>
        <v>17.399999999999999</v>
      </c>
      <c r="L20" s="95"/>
    </row>
    <row r="21" spans="1:12" ht="63" x14ac:dyDescent="0.25">
      <c r="A21" s="3" t="s">
        <v>66</v>
      </c>
      <c r="B21" s="3" t="s">
        <v>347</v>
      </c>
      <c r="C21" s="87">
        <f>'перечень показателей'!G113</f>
        <v>5</v>
      </c>
      <c r="D21" s="87">
        <f>'перечень показателей'!K113</f>
        <v>5</v>
      </c>
      <c r="E21" s="87">
        <f>'перечень показателей'!O113</f>
        <v>4</v>
      </c>
      <c r="F21" s="87">
        <f>'перечень показателей'!S113</f>
        <v>5</v>
      </c>
      <c r="G21" s="87">
        <f>'перечень показателей'!W113</f>
        <v>5</v>
      </c>
      <c r="H21" s="87">
        <f>'перечень показателей'!AA113</f>
        <v>1</v>
      </c>
      <c r="I21" s="87">
        <f>'перечень показателей'!AE113</f>
        <v>2</v>
      </c>
      <c r="J21" s="88">
        <f>'перечень показателей'!AI113</f>
        <v>3</v>
      </c>
      <c r="K21" s="87">
        <f>'перечень показателей'!AM113</f>
        <v>4</v>
      </c>
      <c r="L21" s="95">
        <f t="shared" si="1"/>
        <v>3.7777777777777777</v>
      </c>
    </row>
    <row r="22" spans="1:12" ht="69" customHeight="1" x14ac:dyDescent="0.25">
      <c r="A22" s="3" t="s">
        <v>67</v>
      </c>
      <c r="B22" s="3" t="s">
        <v>348</v>
      </c>
      <c r="C22" s="87">
        <f>'перечень показателей'!G124</f>
        <v>5</v>
      </c>
      <c r="D22" s="87">
        <f>'перечень показателей'!K124</f>
        <v>5</v>
      </c>
      <c r="E22" s="87">
        <f>'перечень показателей'!O124</f>
        <v>5</v>
      </c>
      <c r="F22" s="87">
        <f>'перечень показателей'!S124</f>
        <v>5</v>
      </c>
      <c r="G22" s="87">
        <f>'перечень показателей'!W124</f>
        <v>5</v>
      </c>
      <c r="H22" s="87">
        <f>'перечень показателей'!AA124</f>
        <v>5</v>
      </c>
      <c r="I22" s="87">
        <f>'перечень показателей'!AE124</f>
        <v>5</v>
      </c>
      <c r="J22" s="88">
        <f>'перечень показателей'!AI124</f>
        <v>5</v>
      </c>
      <c r="K22" s="87">
        <f>'перечень показателей'!AM124</f>
        <v>5</v>
      </c>
      <c r="L22" s="95">
        <f t="shared" si="1"/>
        <v>5</v>
      </c>
    </row>
    <row r="23" spans="1:12" ht="94.5" x14ac:dyDescent="0.25">
      <c r="A23" s="3" t="s">
        <v>68</v>
      </c>
      <c r="B23" s="3" t="s">
        <v>116</v>
      </c>
      <c r="C23" s="98">
        <f>'перечень показателей'!G129</f>
        <v>1.7</v>
      </c>
      <c r="D23" s="98">
        <f>'перечень показателей'!K129</f>
        <v>3.4</v>
      </c>
      <c r="E23" s="98">
        <f>'перечень показателей'!O129</f>
        <v>3.4</v>
      </c>
      <c r="F23" s="98">
        <f>'перечень показателей'!S129</f>
        <v>3.4</v>
      </c>
      <c r="G23" s="98">
        <f>'перечень показателей'!W129</f>
        <v>0</v>
      </c>
      <c r="H23" s="98">
        <f>'перечень показателей'!AA129</f>
        <v>0</v>
      </c>
      <c r="I23" s="98">
        <f>'перечень показателей'!AE129</f>
        <v>0</v>
      </c>
      <c r="J23" s="99">
        <f>'перечень показателей'!AI129</f>
        <v>3.4</v>
      </c>
      <c r="K23" s="98">
        <f>'перечень показателей'!AM129</f>
        <v>3.4</v>
      </c>
      <c r="L23" s="95">
        <f t="shared" si="1"/>
        <v>2.0777777777777775</v>
      </c>
    </row>
    <row r="24" spans="1:12" ht="63" x14ac:dyDescent="0.25">
      <c r="A24" s="3" t="s">
        <v>69</v>
      </c>
      <c r="B24" s="3" t="s">
        <v>352</v>
      </c>
      <c r="C24" s="98">
        <f>'перечень показателей'!G138</f>
        <v>5</v>
      </c>
      <c r="D24" s="98">
        <f>'перечень показателей'!K138</f>
        <v>5</v>
      </c>
      <c r="E24" s="98">
        <f>'перечень показателей'!O138</f>
        <v>5</v>
      </c>
      <c r="F24" s="98">
        <f>'перечень показателей'!S138</f>
        <v>5</v>
      </c>
      <c r="G24" s="98">
        <f>'перечень показателей'!W138</f>
        <v>5</v>
      </c>
      <c r="H24" s="98">
        <f>'перечень показателей'!AA138</f>
        <v>5</v>
      </c>
      <c r="I24" s="98">
        <f>'перечень показателей'!AE138</f>
        <v>5</v>
      </c>
      <c r="J24" s="99">
        <f>'перечень показателей'!AI138</f>
        <v>5</v>
      </c>
      <c r="K24" s="98">
        <f>'перечень показателей'!AM138</f>
        <v>5</v>
      </c>
      <c r="L24" s="95">
        <f t="shared" si="1"/>
        <v>5</v>
      </c>
    </row>
    <row r="25" spans="1:12" ht="78.75" x14ac:dyDescent="0.25">
      <c r="A25" s="3" t="s">
        <v>70</v>
      </c>
      <c r="B25" s="3" t="s">
        <v>353</v>
      </c>
      <c r="C25" s="98">
        <f>'перечень показателей'!G143</f>
        <v>5</v>
      </c>
      <c r="D25" s="98">
        <f>'перечень показателей'!K143</f>
        <v>5</v>
      </c>
      <c r="E25" s="98">
        <f>'перечень показателей'!O143</f>
        <v>5</v>
      </c>
      <c r="F25" s="98">
        <f>'перечень показателей'!S143</f>
        <v>5</v>
      </c>
      <c r="G25" s="98">
        <f>'перечень показателей'!W143</f>
        <v>5</v>
      </c>
      <c r="H25" s="98">
        <f>'перечень показателей'!AA143</f>
        <v>5</v>
      </c>
      <c r="I25" s="98">
        <f>'перечень показателей'!AE143</f>
        <v>0</v>
      </c>
      <c r="J25" s="99">
        <f>'перечень показателей'!AI143</f>
        <v>0</v>
      </c>
      <c r="K25" s="98">
        <f>'перечень показателей'!AM143</f>
        <v>0</v>
      </c>
      <c r="L25" s="95">
        <f t="shared" si="1"/>
        <v>3.3333333333333335</v>
      </c>
    </row>
    <row r="26" spans="1:12" ht="19.5" customHeight="1" x14ac:dyDescent="0.25">
      <c r="A26" s="311" t="s">
        <v>354</v>
      </c>
      <c r="B26" s="317"/>
      <c r="C26" s="96">
        <f>C27+C28+C29</f>
        <v>15</v>
      </c>
      <c r="D26" s="96">
        <f t="shared" ref="D26:K26" si="4">D27+D28+D29</f>
        <v>15</v>
      </c>
      <c r="E26" s="96">
        <f t="shared" si="4"/>
        <v>15</v>
      </c>
      <c r="F26" s="96">
        <f t="shared" si="4"/>
        <v>15</v>
      </c>
      <c r="G26" s="96">
        <f t="shared" si="4"/>
        <v>15</v>
      </c>
      <c r="H26" s="96">
        <f t="shared" si="4"/>
        <v>15</v>
      </c>
      <c r="I26" s="96">
        <f t="shared" si="4"/>
        <v>15</v>
      </c>
      <c r="J26" s="96">
        <f t="shared" si="4"/>
        <v>15</v>
      </c>
      <c r="K26" s="96">
        <f t="shared" si="4"/>
        <v>15</v>
      </c>
      <c r="L26" s="95"/>
    </row>
    <row r="27" spans="1:12" ht="47.25" x14ac:dyDescent="0.25">
      <c r="A27" s="3" t="s">
        <v>71</v>
      </c>
      <c r="B27" s="3" t="s">
        <v>355</v>
      </c>
      <c r="C27" s="98">
        <f>'перечень показателей'!G156</f>
        <v>5</v>
      </c>
      <c r="D27" s="98">
        <f>'перечень показателей'!K156</f>
        <v>5</v>
      </c>
      <c r="E27" s="98">
        <f>'перечень показателей'!O156</f>
        <v>5</v>
      </c>
      <c r="F27" s="98">
        <f>'перечень показателей'!S156</f>
        <v>5</v>
      </c>
      <c r="G27" s="98">
        <f>'перечень показателей'!W156</f>
        <v>5</v>
      </c>
      <c r="H27" s="98">
        <f>'перечень показателей'!AA156</f>
        <v>5</v>
      </c>
      <c r="I27" s="98">
        <f>'перечень показателей'!AE156</f>
        <v>5</v>
      </c>
      <c r="J27" s="99">
        <f>'перечень показателей'!AI156</f>
        <v>5</v>
      </c>
      <c r="K27" s="98">
        <f>'перечень показателей'!AM156</f>
        <v>5</v>
      </c>
      <c r="L27" s="95">
        <f t="shared" si="1"/>
        <v>5</v>
      </c>
    </row>
    <row r="28" spans="1:12" ht="47.25" x14ac:dyDescent="0.25">
      <c r="A28" s="3" t="s">
        <v>72</v>
      </c>
      <c r="B28" s="3" t="s">
        <v>123</v>
      </c>
      <c r="C28" s="98">
        <f>'перечень показателей'!G159</f>
        <v>5</v>
      </c>
      <c r="D28" s="98">
        <f>'перечень показателей'!K159</f>
        <v>5</v>
      </c>
      <c r="E28" s="98">
        <f>'перечень показателей'!O159</f>
        <v>5</v>
      </c>
      <c r="F28" s="98">
        <f>'перечень показателей'!S159</f>
        <v>5</v>
      </c>
      <c r="G28" s="98">
        <f>'перечень показателей'!W159</f>
        <v>5</v>
      </c>
      <c r="H28" s="98">
        <f>'перечень показателей'!AA159</f>
        <v>5</v>
      </c>
      <c r="I28" s="98">
        <f>'перечень показателей'!AE159</f>
        <v>5</v>
      </c>
      <c r="J28" s="99">
        <f>'перечень показателей'!AI159</f>
        <v>5</v>
      </c>
      <c r="K28" s="98">
        <f>'перечень показателей'!AM159</f>
        <v>5</v>
      </c>
      <c r="L28" s="95">
        <f t="shared" si="1"/>
        <v>5</v>
      </c>
    </row>
    <row r="29" spans="1:12" ht="63" x14ac:dyDescent="0.25">
      <c r="A29" s="3" t="s">
        <v>73</v>
      </c>
      <c r="B29" s="3" t="s">
        <v>124</v>
      </c>
      <c r="C29" s="98">
        <f>'перечень показателей'!G162</f>
        <v>5</v>
      </c>
      <c r="D29" s="98">
        <f>'перечень показателей'!K162</f>
        <v>5</v>
      </c>
      <c r="E29" s="98">
        <f>'перечень показателей'!O162</f>
        <v>5</v>
      </c>
      <c r="F29" s="98">
        <f>'перечень показателей'!S162</f>
        <v>5</v>
      </c>
      <c r="G29" s="98">
        <f>'перечень показателей'!W162</f>
        <v>5</v>
      </c>
      <c r="H29" s="98">
        <f>'перечень показателей'!AA162</f>
        <v>5</v>
      </c>
      <c r="I29" s="98">
        <f>'перечень показателей'!AE162</f>
        <v>5</v>
      </c>
      <c r="J29" s="99">
        <f>'перечень показателей'!AI162</f>
        <v>5</v>
      </c>
      <c r="K29" s="98">
        <f>'перечень показателей'!AM162</f>
        <v>5</v>
      </c>
      <c r="L29" s="95">
        <f t="shared" si="1"/>
        <v>5</v>
      </c>
    </row>
    <row r="30" spans="1:12" ht="34.5" customHeight="1" x14ac:dyDescent="0.25">
      <c r="A30" s="311" t="s">
        <v>356</v>
      </c>
      <c r="B30" s="317"/>
      <c r="C30" s="97">
        <f>C31+C32+C33+C34+C35+C36</f>
        <v>12.5</v>
      </c>
      <c r="D30" s="97">
        <f t="shared" ref="D30:K30" si="5">D31+D32+D33+D34+D35+D36</f>
        <v>12.5</v>
      </c>
      <c r="E30" s="97">
        <f t="shared" si="5"/>
        <v>12.5</v>
      </c>
      <c r="F30" s="97">
        <f t="shared" si="5"/>
        <v>15</v>
      </c>
      <c r="G30" s="97">
        <f t="shared" si="5"/>
        <v>15</v>
      </c>
      <c r="H30" s="97">
        <f t="shared" si="5"/>
        <v>20</v>
      </c>
      <c r="I30" s="97">
        <f t="shared" si="5"/>
        <v>25</v>
      </c>
      <c r="J30" s="97">
        <f t="shared" si="5"/>
        <v>22.5</v>
      </c>
      <c r="K30" s="97">
        <f t="shared" si="5"/>
        <v>25</v>
      </c>
      <c r="L30" s="95"/>
    </row>
    <row r="31" spans="1:12" ht="63" x14ac:dyDescent="0.25">
      <c r="A31" s="3" t="s">
        <v>361</v>
      </c>
      <c r="B31" s="3" t="s">
        <v>357</v>
      </c>
      <c r="C31" s="168">
        <f>'перечень показателей'!G166</f>
        <v>0</v>
      </c>
      <c r="D31" s="168">
        <f>'перечень показателей'!K166</f>
        <v>0</v>
      </c>
      <c r="E31" s="140">
        <f>'перечень показателей'!O166</f>
        <v>0</v>
      </c>
      <c r="F31" s="140">
        <f>'перечень показателей'!S166</f>
        <v>0</v>
      </c>
      <c r="G31" s="140">
        <f>'перечень показателей'!W166</f>
        <v>0</v>
      </c>
      <c r="H31" s="137">
        <f>'перечень показателей'!AA166</f>
        <v>0</v>
      </c>
      <c r="I31" s="159">
        <f>'перечень показателей'!AE166</f>
        <v>5</v>
      </c>
      <c r="J31" s="138">
        <f>'перечень показателей'!AI166</f>
        <v>0</v>
      </c>
      <c r="K31" s="157">
        <f>'перечень показателей'!AM166</f>
        <v>0</v>
      </c>
      <c r="L31" s="95">
        <f>(C31+D31+E31+F31+G31+H31+I31+J31+K31)/4</f>
        <v>1.25</v>
      </c>
    </row>
    <row r="32" spans="1:12" ht="63" x14ac:dyDescent="0.25">
      <c r="A32" s="3" t="s">
        <v>362</v>
      </c>
      <c r="B32" s="3" t="s">
        <v>358</v>
      </c>
      <c r="C32" s="140">
        <f>'перечень показателей'!G170</f>
        <v>0</v>
      </c>
      <c r="D32" s="140">
        <f>'перечень показателей'!K170</f>
        <v>0</v>
      </c>
      <c r="E32" s="140">
        <f>'перечень показателей'!O170</f>
        <v>0</v>
      </c>
      <c r="F32" s="140">
        <f>'перечень показателей'!S170</f>
        <v>0</v>
      </c>
      <c r="G32" s="140">
        <f>'перечень показателей'!W170</f>
        <v>0</v>
      </c>
      <c r="H32" s="137">
        <f>'перечень показателей'!AA170</f>
        <v>0</v>
      </c>
      <c r="I32" s="159">
        <f>'перечень показателей'!AE170</f>
        <v>0</v>
      </c>
      <c r="J32" s="138">
        <f>'перечень показателей'!AI170</f>
        <v>5</v>
      </c>
      <c r="K32" s="157">
        <v>5</v>
      </c>
      <c r="L32" s="95">
        <f>(C32+D32+E32+F32+G32+H32+I32+J32+K32)/4</f>
        <v>2.5</v>
      </c>
    </row>
    <row r="33" spans="1:12" ht="94.5" x14ac:dyDescent="0.25">
      <c r="A33" s="3" t="s">
        <v>76</v>
      </c>
      <c r="B33" s="3" t="s">
        <v>127</v>
      </c>
      <c r="C33" s="137">
        <f>'перечень показателей'!G180</f>
        <v>5</v>
      </c>
      <c r="D33" s="157">
        <f>'перечень показателей'!K180</f>
        <v>5</v>
      </c>
      <c r="E33" s="157">
        <f>'перечень показателей'!O180</f>
        <v>5</v>
      </c>
      <c r="F33" s="157">
        <f>'перечень показателей'!S180</f>
        <v>5</v>
      </c>
      <c r="G33" s="157">
        <f>'перечень показателей'!W180</f>
        <v>5</v>
      </c>
      <c r="H33" s="137">
        <f>'перечень показателей'!AA180</f>
        <v>5</v>
      </c>
      <c r="I33" s="159">
        <f>'перечень показателей'!AE180</f>
        <v>5</v>
      </c>
      <c r="J33" s="138">
        <f>'перечень показателей'!AI180</f>
        <v>5</v>
      </c>
      <c r="K33" s="157">
        <f>'перечень показателей'!AM180</f>
        <v>5</v>
      </c>
      <c r="L33" s="95">
        <f t="shared" si="1"/>
        <v>5</v>
      </c>
    </row>
    <row r="34" spans="1:12" ht="94.5" x14ac:dyDescent="0.25">
      <c r="A34" s="3" t="s">
        <v>77</v>
      </c>
      <c r="B34" s="3" t="s">
        <v>359</v>
      </c>
      <c r="C34" s="140">
        <f>'перечень показателей'!G189</f>
        <v>0</v>
      </c>
      <c r="D34" s="140">
        <f>'перечень показателей'!K189</f>
        <v>0</v>
      </c>
      <c r="E34" s="140">
        <f>'перечень показателей'!O189</f>
        <v>0</v>
      </c>
      <c r="F34" s="140">
        <f>'перечень показателей'!S189</f>
        <v>0</v>
      </c>
      <c r="G34" s="140">
        <f>'перечень показателей'!W189</f>
        <v>0</v>
      </c>
      <c r="H34" s="137">
        <f>'перечень показателей'!AA189</f>
        <v>5</v>
      </c>
      <c r="I34" s="159">
        <f>'перечень показателей'!AE189</f>
        <v>5</v>
      </c>
      <c r="J34" s="138">
        <f>'перечень показателей'!AI189</f>
        <v>5</v>
      </c>
      <c r="K34" s="157">
        <f>'перечень показателей'!AM189</f>
        <v>5</v>
      </c>
      <c r="L34" s="95">
        <f>(C34+D34+E34+F34+G34+H34+I34+J34+K34)/4</f>
        <v>5</v>
      </c>
    </row>
    <row r="35" spans="1:12" ht="47.25" x14ac:dyDescent="0.25">
      <c r="A35" s="3" t="s">
        <v>78</v>
      </c>
      <c r="B35" s="3" t="s">
        <v>129</v>
      </c>
      <c r="C35" s="137">
        <f>'перечень показателей'!G198</f>
        <v>2.5</v>
      </c>
      <c r="D35" s="157">
        <f>'перечень показателей'!K198</f>
        <v>2.5</v>
      </c>
      <c r="E35" s="157">
        <f>'перечень показателей'!O198</f>
        <v>2.5</v>
      </c>
      <c r="F35" s="157">
        <f>'перечень показателей'!S198</f>
        <v>5</v>
      </c>
      <c r="G35" s="157">
        <f>'перечень показателей'!W198</f>
        <v>5</v>
      </c>
      <c r="H35" s="137">
        <f>'перечень показателей'!AA198</f>
        <v>5</v>
      </c>
      <c r="I35" s="159">
        <f>'перечень показателей'!AE198</f>
        <v>5</v>
      </c>
      <c r="J35" s="138">
        <f>'перечень показателей'!AI198</f>
        <v>2.5</v>
      </c>
      <c r="K35" s="157">
        <f>'перечень показателей'!AM198</f>
        <v>5</v>
      </c>
      <c r="L35" s="95">
        <f t="shared" si="1"/>
        <v>3.8888888888888888</v>
      </c>
    </row>
    <row r="36" spans="1:12" ht="18.75" x14ac:dyDescent="0.25">
      <c r="A36" s="3" t="s">
        <v>81</v>
      </c>
      <c r="B36" s="3" t="s">
        <v>360</v>
      </c>
      <c r="C36" s="98">
        <f>'перечень показателей'!G205</f>
        <v>5</v>
      </c>
      <c r="D36" s="98">
        <f>'перечень показателей'!K205</f>
        <v>5</v>
      </c>
      <c r="E36" s="98">
        <f>'перечень показателей'!O205</f>
        <v>5</v>
      </c>
      <c r="F36" s="98">
        <f>'перечень показателей'!S205</f>
        <v>5</v>
      </c>
      <c r="G36" s="98">
        <f>'перечень показателей'!W205</f>
        <v>5</v>
      </c>
      <c r="H36" s="98">
        <f>'перечень показателей'!AA205</f>
        <v>5</v>
      </c>
      <c r="I36" s="98">
        <f>'перечень показателей'!AE205</f>
        <v>5</v>
      </c>
      <c r="J36" s="99">
        <f>'перечень показателей'!AI205</f>
        <v>5</v>
      </c>
      <c r="K36" s="98">
        <f>'перечень показателей'!AM205</f>
        <v>5</v>
      </c>
      <c r="L36" s="98">
        <f t="shared" si="1"/>
        <v>5</v>
      </c>
    </row>
    <row r="37" spans="1:12" x14ac:dyDescent="0.25">
      <c r="A37" s="42"/>
      <c r="B37" s="42" t="s">
        <v>380</v>
      </c>
      <c r="C37" s="100">
        <f>C7+C14+C20+C26+C30</f>
        <v>77.2</v>
      </c>
      <c r="D37" s="100">
        <f t="shared" ref="D37:K37" si="6">D7+D14+D20+D26+D30</f>
        <v>79.900000000000006</v>
      </c>
      <c r="E37" s="100">
        <f t="shared" si="6"/>
        <v>87.9</v>
      </c>
      <c r="F37" s="100">
        <f t="shared" si="6"/>
        <v>84.4</v>
      </c>
      <c r="G37" s="100">
        <f t="shared" si="6"/>
        <v>80</v>
      </c>
      <c r="H37" s="100">
        <f t="shared" si="6"/>
        <v>97</v>
      </c>
      <c r="I37" s="100">
        <f t="shared" si="6"/>
        <v>99</v>
      </c>
      <c r="J37" s="100">
        <f t="shared" si="6"/>
        <v>97.9</v>
      </c>
      <c r="K37" s="100">
        <f t="shared" si="6"/>
        <v>108.4</v>
      </c>
      <c r="L37" s="101"/>
    </row>
  </sheetData>
  <mergeCells count="17">
    <mergeCell ref="L2:L5"/>
    <mergeCell ref="J2:J5"/>
    <mergeCell ref="K2:K5"/>
    <mergeCell ref="E2:E5"/>
    <mergeCell ref="F2:F5"/>
    <mergeCell ref="G2:G5"/>
    <mergeCell ref="H2:H5"/>
    <mergeCell ref="A20:B20"/>
    <mergeCell ref="A30:B30"/>
    <mergeCell ref="A14:B14"/>
    <mergeCell ref="A26:B26"/>
    <mergeCell ref="I2:I5"/>
    <mergeCell ref="A2:A5"/>
    <mergeCell ref="B2:B5"/>
    <mergeCell ref="C2:C5"/>
    <mergeCell ref="A7:B7"/>
    <mergeCell ref="D2:D5"/>
  </mergeCells>
  <pageMargins left="0.11811023622047245" right="0" top="0" bottom="0" header="0.31496062992125984" footer="0.31496062992125984"/>
  <pageSetup paperSize="9" scale="4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16" zoomScale="70" zoomScaleNormal="70" workbookViewId="0">
      <selection activeCell="M18" sqref="M18"/>
    </sheetView>
  </sheetViews>
  <sheetFormatPr defaultRowHeight="14.25" x14ac:dyDescent="0.2"/>
  <cols>
    <col min="1" max="1" width="9.140625" style="169"/>
    <col min="2" max="2" width="28.7109375" style="169" customWidth="1"/>
    <col min="3" max="3" width="22.7109375" style="170" customWidth="1"/>
    <col min="4" max="4" width="27.42578125" style="169" customWidth="1"/>
    <col min="5" max="5" width="52.42578125" style="169" customWidth="1"/>
    <col min="6" max="6" width="39.42578125" style="169" customWidth="1"/>
    <col min="7" max="16384" width="9.140625" style="169"/>
  </cols>
  <sheetData>
    <row r="1" spans="1:6" ht="15" x14ac:dyDescent="0.2">
      <c r="E1" s="319" t="s">
        <v>369</v>
      </c>
      <c r="F1" s="319"/>
    </row>
    <row r="2" spans="1:6" ht="37.5" customHeight="1" x14ac:dyDescent="0.25">
      <c r="A2" s="320" t="s">
        <v>493</v>
      </c>
      <c r="B2" s="320"/>
      <c r="C2" s="320"/>
      <c r="D2" s="320"/>
      <c r="E2" s="320"/>
      <c r="F2" s="320"/>
    </row>
    <row r="3" spans="1:6" ht="16.5" customHeight="1" x14ac:dyDescent="0.25">
      <c r="A3" s="171"/>
      <c r="B3" s="171"/>
      <c r="C3" s="171"/>
      <c r="D3" s="171"/>
      <c r="E3" s="171"/>
      <c r="F3" s="171"/>
    </row>
    <row r="4" spans="1:6" ht="72" x14ac:dyDescent="0.2">
      <c r="A4" s="172" t="s">
        <v>3</v>
      </c>
      <c r="B4" s="172" t="s">
        <v>351</v>
      </c>
      <c r="C4" s="173" t="s">
        <v>365</v>
      </c>
      <c r="D4" s="173" t="s">
        <v>366</v>
      </c>
      <c r="E4" s="173" t="s">
        <v>367</v>
      </c>
      <c r="F4" s="173" t="s">
        <v>368</v>
      </c>
    </row>
    <row r="5" spans="1:6" ht="18" x14ac:dyDescent="0.2">
      <c r="A5" s="172">
        <v>1</v>
      </c>
      <c r="B5" s="172">
        <v>2</v>
      </c>
      <c r="C5" s="172">
        <v>3</v>
      </c>
      <c r="D5" s="172">
        <v>4</v>
      </c>
      <c r="E5" s="172">
        <v>5</v>
      </c>
      <c r="F5" s="172">
        <v>6</v>
      </c>
    </row>
    <row r="6" spans="1:6" ht="37.5" customHeight="1" x14ac:dyDescent="0.2">
      <c r="A6" s="321" t="s">
        <v>334</v>
      </c>
      <c r="B6" s="321"/>
      <c r="C6" s="321"/>
      <c r="D6" s="321"/>
      <c r="E6" s="321"/>
      <c r="F6" s="321"/>
    </row>
    <row r="7" spans="1:6" ht="204" customHeight="1" x14ac:dyDescent="0.2">
      <c r="A7" s="174" t="s">
        <v>446</v>
      </c>
      <c r="B7" s="174" t="s">
        <v>335</v>
      </c>
      <c r="C7" s="172">
        <f>(вспомогательная!C8+вспомогательная!D8+вспомогательная!E8+вспомогательная!F8+вспомогательная!G8+вспомогательная!H8+вспомогательная!I8+вспомогательная!J8+вспомогательная!K8)/9</f>
        <v>5</v>
      </c>
      <c r="D7" s="172" t="s">
        <v>438</v>
      </c>
      <c r="E7" s="175" t="s">
        <v>445</v>
      </c>
      <c r="F7" s="172" t="s">
        <v>438</v>
      </c>
    </row>
    <row r="8" spans="1:6" ht="126.75" customHeight="1" x14ac:dyDescent="0.2">
      <c r="A8" s="174" t="s">
        <v>447</v>
      </c>
      <c r="B8" s="174" t="s">
        <v>336</v>
      </c>
      <c r="C8" s="176">
        <f>(вспомогательная!C9+вспомогательная!D9+вспомогательная!E9+вспомогательная!F9+вспомогательная!G9+вспомогательная!H9+вспомогательная!I9+вспомогательная!J9+вспомогательная!K9)/7</f>
        <v>4.4285714285714288</v>
      </c>
      <c r="D8" s="172" t="s">
        <v>401</v>
      </c>
      <c r="E8" s="175" t="s">
        <v>472</v>
      </c>
      <c r="F8" s="174" t="s">
        <v>473</v>
      </c>
    </row>
    <row r="9" spans="1:6" ht="184.5" customHeight="1" x14ac:dyDescent="0.2">
      <c r="A9" s="174" t="s">
        <v>448</v>
      </c>
      <c r="B9" s="174" t="s">
        <v>337</v>
      </c>
      <c r="C9" s="176">
        <f>(вспомогательная!C10+вспомогательная!D10+вспомогательная!E10+вспомогательная!F10+вспомогательная!G10+вспомогательная!H10+вспомогательная!I10+вспомогательная!J10+вспомогательная!K10)/4</f>
        <v>3.75</v>
      </c>
      <c r="D9" s="172" t="s">
        <v>475</v>
      </c>
      <c r="E9" s="175" t="s">
        <v>476</v>
      </c>
      <c r="F9" s="174" t="s">
        <v>474</v>
      </c>
    </row>
    <row r="10" spans="1:6" ht="204" customHeight="1" x14ac:dyDescent="0.2">
      <c r="A10" s="174" t="s">
        <v>449</v>
      </c>
      <c r="B10" s="174" t="s">
        <v>338</v>
      </c>
      <c r="C10" s="176">
        <f>(вспомогательная!C11+вспомогательная!D11+вспомогательная!E11+вспомогательная!F11+вспомогательная!G11+вспомогательная!H11+вспомогательная!I11+вспомогательная!J11+вспомогательная!K11)/9</f>
        <v>5</v>
      </c>
      <c r="D10" s="172" t="s">
        <v>438</v>
      </c>
      <c r="E10" s="175" t="s">
        <v>445</v>
      </c>
      <c r="F10" s="172" t="s">
        <v>438</v>
      </c>
    </row>
    <row r="11" spans="1:6" ht="205.5" customHeight="1" x14ac:dyDescent="0.2">
      <c r="A11" s="174" t="s">
        <v>450</v>
      </c>
      <c r="B11" s="174" t="s">
        <v>339</v>
      </c>
      <c r="C11" s="176">
        <f>(вспомогательная!C12+вспомогательная!D12+вспомогательная!E12+вспомогательная!F12+вспомогательная!G12+вспомогательная!H12+вспомогательная!I12+вспомогательная!J12+вспомогательная!K12)/9</f>
        <v>5</v>
      </c>
      <c r="D11" s="172" t="s">
        <v>438</v>
      </c>
      <c r="E11" s="175" t="s">
        <v>445</v>
      </c>
      <c r="F11" s="172" t="s">
        <v>438</v>
      </c>
    </row>
    <row r="12" spans="1:6" ht="183" customHeight="1" x14ac:dyDescent="0.2">
      <c r="A12" s="174" t="s">
        <v>451</v>
      </c>
      <c r="B12" s="174" t="s">
        <v>340</v>
      </c>
      <c r="C12" s="176">
        <f>(вспомогательная!C13+вспомогательная!D13+вспомогательная!E13+вспомогательная!F13+вспомогательная!G13+вспомогательная!H13+вспомогательная!I13+вспомогательная!J13+вспомогательная!K13)/4</f>
        <v>5</v>
      </c>
      <c r="D12" s="174"/>
      <c r="E12" s="175" t="s">
        <v>477</v>
      </c>
      <c r="F12" s="174" t="s">
        <v>474</v>
      </c>
    </row>
    <row r="13" spans="1:6" ht="37.5" customHeight="1" x14ac:dyDescent="0.2">
      <c r="A13" s="322" t="s">
        <v>452</v>
      </c>
      <c r="B13" s="322"/>
      <c r="C13" s="322"/>
      <c r="D13" s="322"/>
      <c r="E13" s="322"/>
      <c r="F13" s="322"/>
    </row>
    <row r="14" spans="1:6" ht="203.25" customHeight="1" x14ac:dyDescent="0.2">
      <c r="A14" s="174" t="s">
        <v>453</v>
      </c>
      <c r="B14" s="174" t="s">
        <v>341</v>
      </c>
      <c r="C14" s="176">
        <f>(вспомогательная!C15+вспомогательная!D15+вспомогательная!E15+вспомогательная!F15+вспомогательная!G15+вспомогательная!H15+вспомогательная!I15+вспомогательная!J15+вспомогательная!K15)/9</f>
        <v>4.333333333333333</v>
      </c>
      <c r="D14" s="172" t="s">
        <v>438</v>
      </c>
      <c r="E14" s="175" t="s">
        <v>445</v>
      </c>
      <c r="F14" s="172" t="s">
        <v>438</v>
      </c>
    </row>
    <row r="15" spans="1:6" ht="161.25" customHeight="1" x14ac:dyDescent="0.2">
      <c r="A15" s="174" t="s">
        <v>454</v>
      </c>
      <c r="B15" s="174" t="s">
        <v>342</v>
      </c>
      <c r="C15" s="176">
        <f>(вспомогательная!C16+вспомогательная!D16+вспомогательная!E16+вспомогательная!F16+вспомогательная!G16+вспомогательная!H16+вспомогательная!I16+вспомогательная!J16+вспомогательная!K16)/9</f>
        <v>3.2222222222222223</v>
      </c>
      <c r="D15" s="177" t="s">
        <v>478</v>
      </c>
      <c r="E15" s="175" t="s">
        <v>479</v>
      </c>
      <c r="F15" s="172" t="s">
        <v>438</v>
      </c>
    </row>
    <row r="16" spans="1:6" ht="180" customHeight="1" x14ac:dyDescent="0.2">
      <c r="A16" s="175" t="s">
        <v>455</v>
      </c>
      <c r="B16" s="175" t="s">
        <v>343</v>
      </c>
      <c r="C16" s="178">
        <f>(вспомогательная!C17+вспомогательная!D17+вспомогательная!E17+вспомогательная!F17+вспомогательная!G17+вспомогательная!H17+вспомогательная!I17+вспомогательная!J17+вспомогательная!K17)/5</f>
        <v>5</v>
      </c>
      <c r="D16" s="173" t="s">
        <v>438</v>
      </c>
      <c r="E16" s="175" t="s">
        <v>480</v>
      </c>
      <c r="F16" s="174" t="s">
        <v>474</v>
      </c>
    </row>
    <row r="17" spans="1:6" ht="202.5" customHeight="1" x14ac:dyDescent="0.2">
      <c r="A17" s="175" t="s">
        <v>456</v>
      </c>
      <c r="B17" s="175" t="s">
        <v>344</v>
      </c>
      <c r="C17" s="178">
        <f>(вспомогательная!C18+вспомогательная!D18+вспомогательная!E18+вспомогательная!F18+вспомогательная!G18+вспомогательная!H18+вспомогательная!I18+вспомогательная!J18+вспомогательная!K18)/9</f>
        <v>3.8888888888888888</v>
      </c>
      <c r="D17" s="173" t="s">
        <v>438</v>
      </c>
      <c r="E17" s="175" t="s">
        <v>445</v>
      </c>
      <c r="F17" s="173" t="s">
        <v>438</v>
      </c>
    </row>
    <row r="18" spans="1:6" ht="219" customHeight="1" x14ac:dyDescent="0.2">
      <c r="A18" s="175" t="s">
        <v>457</v>
      </c>
      <c r="B18" s="175" t="s">
        <v>345</v>
      </c>
      <c r="C18" s="178">
        <f>(вспомогательная!C19+вспомогательная!D19+вспомогательная!E19+вспомогательная!F19+вспомогательная!G19+вспомогательная!H19+вспомогательная!I19+вспомогательная!J19+вспомогательная!K19)/3</f>
        <v>5</v>
      </c>
      <c r="D18" s="173" t="s">
        <v>438</v>
      </c>
      <c r="E18" s="175" t="s">
        <v>481</v>
      </c>
      <c r="F18" s="175" t="s">
        <v>494</v>
      </c>
    </row>
    <row r="19" spans="1:6" ht="37.5" customHeight="1" x14ac:dyDescent="0.2">
      <c r="A19" s="318" t="s">
        <v>346</v>
      </c>
      <c r="B19" s="318"/>
      <c r="C19" s="318"/>
      <c r="D19" s="318"/>
      <c r="E19" s="318"/>
      <c r="F19" s="318"/>
    </row>
    <row r="20" spans="1:6" ht="162.75" customHeight="1" x14ac:dyDescent="0.2">
      <c r="A20" s="175" t="s">
        <v>458</v>
      </c>
      <c r="B20" s="175" t="s">
        <v>347</v>
      </c>
      <c r="C20" s="178">
        <f>(вспомогательная!C21+вспомогательная!D21+вспомогательная!E21+вспомогательная!F21+вспомогательная!G21+вспомогательная!H21+вспомогательная!I21+вспомогательная!J21+вспомогательная!K21)/9</f>
        <v>3.7777777777777777</v>
      </c>
      <c r="D20" s="175" t="s">
        <v>482</v>
      </c>
      <c r="E20" s="175" t="s">
        <v>483</v>
      </c>
      <c r="F20" s="173" t="s">
        <v>438</v>
      </c>
    </row>
    <row r="21" spans="1:6" ht="205.5" customHeight="1" x14ac:dyDescent="0.2">
      <c r="A21" s="175" t="s">
        <v>459</v>
      </c>
      <c r="B21" s="175" t="s">
        <v>348</v>
      </c>
      <c r="C21" s="178">
        <f>(вспомогательная!C22+вспомогательная!D22+вспомогательная!E22+вспомогательная!F22+вспомогательная!G22+вспомогательная!H22+вспомогательная!I22+вспомогательная!J22+вспомогательная!K22)/9</f>
        <v>5</v>
      </c>
      <c r="D21" s="173" t="s">
        <v>438</v>
      </c>
      <c r="E21" s="175" t="s">
        <v>445</v>
      </c>
      <c r="F21" s="173" t="s">
        <v>438</v>
      </c>
    </row>
    <row r="22" spans="1:6" ht="198" x14ac:dyDescent="0.2">
      <c r="A22" s="175" t="s">
        <v>460</v>
      </c>
      <c r="B22" s="175" t="s">
        <v>116</v>
      </c>
      <c r="C22" s="178">
        <f>(вспомогательная!C23+вспомогательная!D23+вспомогательная!E23+вспомогательная!F23+вспомогательная!G23+вспомогательная!H23+вспомогательная!I23+вспомогательная!J23+вспомогательная!K23)/9</f>
        <v>2.0777777777777775</v>
      </c>
      <c r="D22" s="175" t="s">
        <v>484</v>
      </c>
      <c r="E22" s="175" t="s">
        <v>485</v>
      </c>
      <c r="F22" s="173" t="s">
        <v>438</v>
      </c>
    </row>
    <row r="23" spans="1:6" ht="201" customHeight="1" x14ac:dyDescent="0.2">
      <c r="A23" s="175" t="s">
        <v>461</v>
      </c>
      <c r="B23" s="175" t="s">
        <v>352</v>
      </c>
      <c r="C23" s="178">
        <f>(вспомогательная!C24+вспомогательная!D24+вспомогательная!E24+вспомогательная!F24+вспомогательная!G24+вспомогательная!H24+вспомогательная!I24+вспомогательная!J24+вспомогательная!K24)/9</f>
        <v>5</v>
      </c>
      <c r="D23" s="173" t="s">
        <v>438</v>
      </c>
      <c r="E23" s="175" t="s">
        <v>445</v>
      </c>
      <c r="F23" s="173" t="s">
        <v>438</v>
      </c>
    </row>
    <row r="24" spans="1:6" ht="154.5" customHeight="1" x14ac:dyDescent="0.2">
      <c r="A24" s="175" t="s">
        <v>462</v>
      </c>
      <c r="B24" s="175" t="s">
        <v>353</v>
      </c>
      <c r="C24" s="178">
        <f>(вспомогательная!C25+вспомогательная!D25+вспомогательная!E25+вспомогательная!F25+вспомогательная!G25+вспомогательная!H25+вспомогательная!I25+вспомогательная!J25+вспомогательная!K25)/9</f>
        <v>3.3333333333333335</v>
      </c>
      <c r="D24" s="175" t="s">
        <v>486</v>
      </c>
      <c r="E24" s="175" t="s">
        <v>487</v>
      </c>
      <c r="F24" s="173" t="s">
        <v>438</v>
      </c>
    </row>
    <row r="25" spans="1:6" ht="18" x14ac:dyDescent="0.2">
      <c r="A25" s="318" t="s">
        <v>354</v>
      </c>
      <c r="B25" s="318"/>
      <c r="C25" s="318"/>
      <c r="D25" s="318"/>
      <c r="E25" s="318"/>
      <c r="F25" s="318"/>
    </row>
    <row r="26" spans="1:6" ht="207.75" customHeight="1" x14ac:dyDescent="0.2">
      <c r="A26" s="175" t="s">
        <v>463</v>
      </c>
      <c r="B26" s="175" t="s">
        <v>355</v>
      </c>
      <c r="C26" s="173">
        <f>(вспомогательная!C27+вспомогательная!D27+вспомогательная!E27+вспомогательная!F27+вспомогательная!G27+вспомогательная!H27+вспомогательная!I27+вспомогательная!J27+вспомогательная!K27)/9</f>
        <v>5</v>
      </c>
      <c r="D26" s="173" t="s">
        <v>438</v>
      </c>
      <c r="E26" s="175" t="s">
        <v>445</v>
      </c>
      <c r="F26" s="173" t="s">
        <v>438</v>
      </c>
    </row>
    <row r="27" spans="1:6" ht="201.75" customHeight="1" x14ac:dyDescent="0.2">
      <c r="A27" s="175" t="s">
        <v>464</v>
      </c>
      <c r="B27" s="175" t="s">
        <v>123</v>
      </c>
      <c r="C27" s="173">
        <f>(вспомогательная!C28+вспомогательная!D28+вспомогательная!E28+вспомогательная!F28+вспомогательная!G28+вспомогательная!H28+вспомогательная!I28+вспомогательная!J28+вспомогательная!K28)/9</f>
        <v>5</v>
      </c>
      <c r="D27" s="173" t="s">
        <v>438</v>
      </c>
      <c r="E27" s="175" t="s">
        <v>445</v>
      </c>
      <c r="F27" s="173" t="s">
        <v>438</v>
      </c>
    </row>
    <row r="28" spans="1:6" ht="201.75" customHeight="1" x14ac:dyDescent="0.2">
      <c r="A28" s="175" t="s">
        <v>465</v>
      </c>
      <c r="B28" s="175" t="s">
        <v>124</v>
      </c>
      <c r="C28" s="173">
        <f>(вспомогательная!C29+вспомогательная!D29+вспомогательная!E29+вспомогательная!F29+вспомогательная!G29+вспомогательная!H29+вспомогательная!I29+вспомогательная!J29+вспомогательная!K29)/9</f>
        <v>5</v>
      </c>
      <c r="D28" s="173" t="s">
        <v>438</v>
      </c>
      <c r="E28" s="175" t="s">
        <v>445</v>
      </c>
      <c r="F28" s="173" t="s">
        <v>438</v>
      </c>
    </row>
    <row r="29" spans="1:6" ht="18" x14ac:dyDescent="0.2">
      <c r="A29" s="318" t="s">
        <v>356</v>
      </c>
      <c r="B29" s="318"/>
      <c r="C29" s="318"/>
      <c r="D29" s="318"/>
      <c r="E29" s="318"/>
      <c r="F29" s="318"/>
    </row>
    <row r="30" spans="1:6" ht="168.75" customHeight="1" x14ac:dyDescent="0.2">
      <c r="A30" s="175" t="s">
        <v>466</v>
      </c>
      <c r="B30" s="175" t="s">
        <v>357</v>
      </c>
      <c r="C30" s="173">
        <f>(вспомогательная!C31+вспомогательная!D31+вспомогательная!E31+вспомогательная!F31+вспомогательная!G31+вспомогательная!H31+вспомогательная!I31+вспомогательная!J31+вспомогательная!K31)/4</f>
        <v>1.25</v>
      </c>
      <c r="D30" s="175" t="s">
        <v>488</v>
      </c>
      <c r="E30" s="175" t="s">
        <v>489</v>
      </c>
      <c r="F30" s="175" t="s">
        <v>474</v>
      </c>
    </row>
    <row r="31" spans="1:6" ht="171" customHeight="1" x14ac:dyDescent="0.2">
      <c r="A31" s="175" t="s">
        <v>467</v>
      </c>
      <c r="B31" s="175" t="s">
        <v>358</v>
      </c>
      <c r="C31" s="178">
        <f>(вспомогательная!C32+вспомогательная!D32+вспомогательная!E32+вспомогательная!F32+вспомогательная!G32+вспомогательная!H32+вспомогательная!I32+вспомогательная!J32+вспомогательная!K32)/4</f>
        <v>2.5</v>
      </c>
      <c r="D31" s="175" t="s">
        <v>482</v>
      </c>
      <c r="E31" s="175" t="s">
        <v>492</v>
      </c>
      <c r="F31" s="175" t="s">
        <v>474</v>
      </c>
    </row>
    <row r="32" spans="1:6" ht="202.5" customHeight="1" x14ac:dyDescent="0.2">
      <c r="A32" s="175" t="s">
        <v>468</v>
      </c>
      <c r="B32" s="175" t="s">
        <v>127</v>
      </c>
      <c r="C32" s="178">
        <f>(вспомогательная!C33+вспомогательная!D33+вспомогательная!E33+вспомогательная!F33+вспомогательная!G33+вспомогательная!H33+вспомогательная!I33+вспомогательная!J33+вспомогательная!K33)/9</f>
        <v>5</v>
      </c>
      <c r="D32" s="173" t="s">
        <v>438</v>
      </c>
      <c r="E32" s="175" t="s">
        <v>445</v>
      </c>
      <c r="F32" s="173" t="s">
        <v>438</v>
      </c>
    </row>
    <row r="33" spans="1:6" ht="170.25" customHeight="1" x14ac:dyDescent="0.2">
      <c r="A33" s="175" t="s">
        <v>469</v>
      </c>
      <c r="B33" s="175" t="s">
        <v>359</v>
      </c>
      <c r="C33" s="178">
        <f>(вспомогательная!C34+вспомогательная!D34+вспомогательная!E34+вспомогательная!F34+вспомогательная!G34+вспомогательная!H34+вспомогательная!I34+вспомогательная!J34+вспомогательная!K34)/4</f>
        <v>5</v>
      </c>
      <c r="D33" s="173" t="s">
        <v>438</v>
      </c>
      <c r="E33" s="175" t="s">
        <v>477</v>
      </c>
      <c r="F33" s="175" t="s">
        <v>474</v>
      </c>
    </row>
    <row r="34" spans="1:6" ht="241.5" customHeight="1" x14ac:dyDescent="0.2">
      <c r="A34" s="175" t="s">
        <v>470</v>
      </c>
      <c r="B34" s="175" t="s">
        <v>129</v>
      </c>
      <c r="C34" s="178">
        <f>(вспомогательная!C35+вспомогательная!D35+вспомогательная!E35+вспомогательная!F35+вспомогательная!G35+вспомогательная!H35+вспомогательная!I35+вспомогательная!J35+вспомогательная!K35)/9</f>
        <v>3.8888888888888888</v>
      </c>
      <c r="D34" s="175" t="s">
        <v>491</v>
      </c>
      <c r="E34" s="175" t="s">
        <v>490</v>
      </c>
      <c r="F34" s="173" t="s">
        <v>438</v>
      </c>
    </row>
    <row r="35" spans="1:6" ht="204" customHeight="1" x14ac:dyDescent="0.2">
      <c r="A35" s="175" t="s">
        <v>471</v>
      </c>
      <c r="B35" s="175" t="s">
        <v>360</v>
      </c>
      <c r="C35" s="173">
        <f>(вспомогательная!C36+вспомогательная!D36+вспомогательная!E36+вспомогательная!F36+вспомогательная!G36+вспомогательная!H36+вспомогательная!I36+вспомогательная!J36+вспомогательная!K36)/9</f>
        <v>5</v>
      </c>
      <c r="D35" s="173" t="s">
        <v>438</v>
      </c>
      <c r="E35" s="175" t="s">
        <v>445</v>
      </c>
      <c r="F35" s="173" t="s">
        <v>438</v>
      </c>
    </row>
  </sheetData>
  <mergeCells count="7">
    <mergeCell ref="A29:F29"/>
    <mergeCell ref="E1:F1"/>
    <mergeCell ref="A2:F2"/>
    <mergeCell ref="A6:F6"/>
    <mergeCell ref="A13:F13"/>
    <mergeCell ref="A19:F19"/>
    <mergeCell ref="A25:F25"/>
  </mergeCells>
  <pageMargins left="0.11811023622047245" right="0.19685039370078741" top="0.15748031496062992" bottom="0.15748031496062992" header="0.31496062992125984" footer="0.31496062992125984"/>
  <pageSetup paperSize="9" scale="6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H6" sqref="H6"/>
    </sheetView>
  </sheetViews>
  <sheetFormatPr defaultColWidth="24.7109375" defaultRowHeight="15" x14ac:dyDescent="0.25"/>
  <cols>
    <col min="1" max="1" width="5.7109375" style="107" customWidth="1"/>
    <col min="2" max="2" width="36.28515625" style="106" customWidth="1"/>
    <col min="3" max="3" width="16" style="107" customWidth="1"/>
    <col min="4" max="4" width="17.42578125" style="107" customWidth="1"/>
    <col min="5" max="5" width="20.140625" style="107" customWidth="1"/>
    <col min="6" max="6" width="20.5703125" style="106" customWidth="1"/>
    <col min="7" max="16384" width="24.7109375" style="106"/>
  </cols>
  <sheetData>
    <row r="1" spans="1:6" s="104" customFormat="1" x14ac:dyDescent="0.25">
      <c r="A1" s="105"/>
      <c r="C1" s="105"/>
      <c r="D1" s="105"/>
      <c r="E1" s="105"/>
    </row>
    <row r="2" spans="1:6" s="104" customFormat="1" ht="42.75" customHeight="1" x14ac:dyDescent="0.3">
      <c r="A2" s="324" t="s">
        <v>444</v>
      </c>
      <c r="B2" s="324"/>
      <c r="C2" s="324"/>
      <c r="D2" s="324"/>
      <c r="E2" s="324"/>
      <c r="F2" s="324"/>
    </row>
    <row r="4" spans="1:6" ht="96" customHeight="1" x14ac:dyDescent="0.25">
      <c r="A4" s="7" t="s">
        <v>392</v>
      </c>
      <c r="B4" s="7" t="s">
        <v>384</v>
      </c>
      <c r="C4" s="108" t="s">
        <v>393</v>
      </c>
      <c r="D4" s="108" t="s">
        <v>408</v>
      </c>
      <c r="E4" s="108" t="s">
        <v>385</v>
      </c>
      <c r="F4" s="108" t="s">
        <v>386</v>
      </c>
    </row>
    <row r="5" spans="1:6" ht="17.25" customHeight="1" x14ac:dyDescent="0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</row>
    <row r="6" spans="1:6" ht="66" customHeight="1" x14ac:dyDescent="0.25">
      <c r="A6" s="7" t="s">
        <v>394</v>
      </c>
      <c r="B6" s="102" t="s">
        <v>400</v>
      </c>
      <c r="C6" s="103">
        <f>D6*5</f>
        <v>4.541176470588236</v>
      </c>
      <c r="D6" s="103">
        <f>E6/F6</f>
        <v>0.90823529411764714</v>
      </c>
      <c r="E6" s="7">
        <f>вспомогательная!C37</f>
        <v>77.2</v>
      </c>
      <c r="F6" s="108">
        <v>85</v>
      </c>
    </row>
    <row r="7" spans="1:6" ht="37.5" x14ac:dyDescent="0.25">
      <c r="A7" s="7" t="s">
        <v>387</v>
      </c>
      <c r="B7" s="102" t="s">
        <v>440</v>
      </c>
      <c r="C7" s="103">
        <f t="shared" ref="C7:C14" si="0">D7*5</f>
        <v>4.7</v>
      </c>
      <c r="D7" s="103">
        <f t="shared" ref="D7:D14" si="1">E7/F7</f>
        <v>0.94000000000000006</v>
      </c>
      <c r="E7" s="7">
        <f>вспомогательная!D37</f>
        <v>79.900000000000006</v>
      </c>
      <c r="F7" s="108">
        <v>85</v>
      </c>
    </row>
    <row r="8" spans="1:6" ht="37.5" x14ac:dyDescent="0.25">
      <c r="A8" s="7" t="s">
        <v>388</v>
      </c>
      <c r="B8" s="102" t="s">
        <v>401</v>
      </c>
      <c r="C8" s="103">
        <f t="shared" si="0"/>
        <v>4.3949999999999996</v>
      </c>
      <c r="D8" s="103">
        <f t="shared" si="1"/>
        <v>0.879</v>
      </c>
      <c r="E8" s="7">
        <f>вспомогательная!E37</f>
        <v>87.9</v>
      </c>
      <c r="F8" s="108">
        <v>100</v>
      </c>
    </row>
    <row r="9" spans="1:6" ht="56.25" x14ac:dyDescent="0.25">
      <c r="A9" s="7" t="s">
        <v>389</v>
      </c>
      <c r="B9" s="102" t="s">
        <v>403</v>
      </c>
      <c r="C9" s="103">
        <f t="shared" si="0"/>
        <v>4.6888888888888891</v>
      </c>
      <c r="D9" s="103">
        <f t="shared" si="1"/>
        <v>0.93777777777777782</v>
      </c>
      <c r="E9" s="7">
        <f>вспомогательная!F37</f>
        <v>84.4</v>
      </c>
      <c r="F9" s="108">
        <v>90</v>
      </c>
    </row>
    <row r="10" spans="1:6" ht="60.75" customHeight="1" x14ac:dyDescent="0.25">
      <c r="A10" s="7" t="s">
        <v>395</v>
      </c>
      <c r="B10" s="102" t="s">
        <v>402</v>
      </c>
      <c r="C10" s="103">
        <f t="shared" si="0"/>
        <v>4.4444444444444446</v>
      </c>
      <c r="D10" s="103">
        <f t="shared" si="1"/>
        <v>0.88888888888888884</v>
      </c>
      <c r="E10" s="7">
        <f>вспомогательная!G37</f>
        <v>80</v>
      </c>
      <c r="F10" s="108">
        <v>90</v>
      </c>
    </row>
    <row r="11" spans="1:6" ht="66.75" customHeight="1" x14ac:dyDescent="0.25">
      <c r="A11" s="7" t="s">
        <v>396</v>
      </c>
      <c r="B11" s="102" t="s">
        <v>404</v>
      </c>
      <c r="C11" s="103">
        <f t="shared" si="0"/>
        <v>3.88</v>
      </c>
      <c r="D11" s="103">
        <f t="shared" si="1"/>
        <v>0.77600000000000002</v>
      </c>
      <c r="E11" s="7">
        <f>вспомогательная!H37</f>
        <v>97</v>
      </c>
      <c r="F11" s="108">
        <v>125</v>
      </c>
    </row>
    <row r="12" spans="1:6" ht="80.25" customHeight="1" x14ac:dyDescent="0.25">
      <c r="A12" s="7" t="s">
        <v>397</v>
      </c>
      <c r="B12" s="102" t="s">
        <v>405</v>
      </c>
      <c r="C12" s="103">
        <f t="shared" si="0"/>
        <v>4.125</v>
      </c>
      <c r="D12" s="103">
        <f t="shared" si="1"/>
        <v>0.82499999999999996</v>
      </c>
      <c r="E12" s="7">
        <f>вспомогательная!I37</f>
        <v>99</v>
      </c>
      <c r="F12" s="7">
        <v>120</v>
      </c>
    </row>
    <row r="13" spans="1:6" ht="63" customHeight="1" x14ac:dyDescent="0.25">
      <c r="A13" s="7" t="s">
        <v>398</v>
      </c>
      <c r="B13" s="102" t="s">
        <v>406</v>
      </c>
      <c r="C13" s="103">
        <f t="shared" si="0"/>
        <v>4.0791666666666675</v>
      </c>
      <c r="D13" s="103">
        <f t="shared" si="1"/>
        <v>0.81583333333333341</v>
      </c>
      <c r="E13" s="7">
        <f>вспомогательная!J37</f>
        <v>97.9</v>
      </c>
      <c r="F13" s="7">
        <v>120</v>
      </c>
    </row>
    <row r="14" spans="1:6" ht="50.25" customHeight="1" x14ac:dyDescent="0.25">
      <c r="A14" s="7" t="s">
        <v>399</v>
      </c>
      <c r="B14" s="102" t="s">
        <v>407</v>
      </c>
      <c r="C14" s="103">
        <f t="shared" si="0"/>
        <v>4.3360000000000003</v>
      </c>
      <c r="D14" s="103">
        <f t="shared" si="1"/>
        <v>0.86720000000000008</v>
      </c>
      <c r="E14" s="7">
        <f>вспомогательная!K37</f>
        <v>108.4</v>
      </c>
      <c r="F14" s="7">
        <v>125</v>
      </c>
    </row>
    <row r="15" spans="1:6" ht="18.75" hidden="1" x14ac:dyDescent="0.25">
      <c r="A15" s="111"/>
      <c r="B15" s="102"/>
      <c r="C15" s="7"/>
      <c r="D15" s="7"/>
      <c r="E15" s="7"/>
      <c r="F15" s="102"/>
    </row>
    <row r="16" spans="1:6" ht="73.5" customHeight="1" x14ac:dyDescent="0.25">
      <c r="A16" s="323" t="s">
        <v>390</v>
      </c>
      <c r="B16" s="323"/>
      <c r="C16" s="109">
        <f>(C6+C7+C8+C9+C10+C11+C12+C13+C14)/9</f>
        <v>4.3544084967320265</v>
      </c>
      <c r="D16" s="109">
        <f>(D6+D7+D8+D9+D10+D11+D12+D13+D14)/9</f>
        <v>0.87088169934640525</v>
      </c>
      <c r="E16" s="110" t="s">
        <v>391</v>
      </c>
      <c r="F16" s="110" t="s">
        <v>391</v>
      </c>
    </row>
  </sheetData>
  <mergeCells count="2">
    <mergeCell ref="A16:B16"/>
    <mergeCell ref="A2:F2"/>
  </mergeCells>
  <pageMargins left="0.70866141732283472" right="0.11811023622047245" top="0.15748031496062992" bottom="0.15748031496062992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10" zoomScaleNormal="100" workbookViewId="0">
      <selection activeCell="H11" sqref="H11"/>
    </sheetView>
  </sheetViews>
  <sheetFormatPr defaultColWidth="24.7109375" defaultRowHeight="15" x14ac:dyDescent="0.25"/>
  <cols>
    <col min="1" max="1" width="5.7109375" style="107" customWidth="1"/>
    <col min="2" max="2" width="36.28515625" style="106" customWidth="1"/>
    <col min="3" max="3" width="16" style="107" customWidth="1"/>
    <col min="4" max="4" width="17.42578125" style="107" customWidth="1"/>
    <col min="5" max="5" width="20.140625" style="107" customWidth="1"/>
    <col min="6" max="6" width="20.5703125" style="106" customWidth="1"/>
    <col min="7" max="16384" width="24.7109375" style="106"/>
  </cols>
  <sheetData>
    <row r="1" spans="1:6" s="104" customFormat="1" x14ac:dyDescent="0.25">
      <c r="A1" s="105"/>
      <c r="C1" s="105"/>
      <c r="D1" s="105"/>
      <c r="E1" s="105"/>
    </row>
    <row r="2" spans="1:6" s="104" customFormat="1" ht="42.75" customHeight="1" x14ac:dyDescent="0.3">
      <c r="A2" s="324" t="s">
        <v>444</v>
      </c>
      <c r="B2" s="324"/>
      <c r="C2" s="324"/>
      <c r="D2" s="324"/>
      <c r="E2" s="324"/>
      <c r="F2" s="324"/>
    </row>
    <row r="4" spans="1:6" ht="96" customHeight="1" x14ac:dyDescent="0.25">
      <c r="A4" s="7" t="s">
        <v>392</v>
      </c>
      <c r="B4" s="7" t="s">
        <v>384</v>
      </c>
      <c r="C4" s="108" t="s">
        <v>393</v>
      </c>
      <c r="D4" s="108" t="s">
        <v>408</v>
      </c>
      <c r="E4" s="108" t="s">
        <v>385</v>
      </c>
      <c r="F4" s="108" t="s">
        <v>386</v>
      </c>
    </row>
    <row r="5" spans="1:6" ht="17.25" customHeight="1" x14ac:dyDescent="0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</row>
    <row r="6" spans="1:6" ht="37.5" x14ac:dyDescent="0.25">
      <c r="A6" s="7">
        <v>1</v>
      </c>
      <c r="B6" s="167" t="s">
        <v>440</v>
      </c>
      <c r="C6" s="103">
        <f t="shared" ref="C6:C13" si="0">D6*5</f>
        <v>4.7</v>
      </c>
      <c r="D6" s="103">
        <f t="shared" ref="D6:D13" si="1">E6/F6</f>
        <v>0.94000000000000006</v>
      </c>
      <c r="E6" s="7">
        <f>вспомогательная!D37</f>
        <v>79.900000000000006</v>
      </c>
      <c r="F6" s="108">
        <v>85</v>
      </c>
    </row>
    <row r="7" spans="1:6" ht="56.25" x14ac:dyDescent="0.25">
      <c r="A7" s="7">
        <v>2</v>
      </c>
      <c r="B7" s="167" t="s">
        <v>403</v>
      </c>
      <c r="C7" s="103">
        <f t="shared" si="0"/>
        <v>4.6888888888888891</v>
      </c>
      <c r="D7" s="103">
        <f t="shared" si="1"/>
        <v>0.93777777777777782</v>
      </c>
      <c r="E7" s="7">
        <f>вспомогательная!F37</f>
        <v>84.4</v>
      </c>
      <c r="F7" s="108">
        <v>90</v>
      </c>
    </row>
    <row r="8" spans="1:6" ht="66" customHeight="1" x14ac:dyDescent="0.25">
      <c r="A8" s="7">
        <v>3</v>
      </c>
      <c r="B8" s="167" t="s">
        <v>400</v>
      </c>
      <c r="C8" s="103">
        <f>D8*5</f>
        <v>4.541176470588236</v>
      </c>
      <c r="D8" s="103">
        <f>E8/F8</f>
        <v>0.90823529411764714</v>
      </c>
      <c r="E8" s="7">
        <f>вспомогательная!C37</f>
        <v>77.2</v>
      </c>
      <c r="F8" s="108">
        <v>85</v>
      </c>
    </row>
    <row r="9" spans="1:6" ht="37.5" x14ac:dyDescent="0.25">
      <c r="A9" s="7">
        <v>4</v>
      </c>
      <c r="B9" s="167" t="s">
        <v>401</v>
      </c>
      <c r="C9" s="103">
        <f>D9*5</f>
        <v>4.3949999999999996</v>
      </c>
      <c r="D9" s="103">
        <f>E9/F9</f>
        <v>0.879</v>
      </c>
      <c r="E9" s="7">
        <f>вспомогательная!E37</f>
        <v>87.9</v>
      </c>
      <c r="F9" s="108">
        <v>100</v>
      </c>
    </row>
    <row r="10" spans="1:6" ht="60.75" customHeight="1" x14ac:dyDescent="0.25">
      <c r="A10" s="7">
        <v>5</v>
      </c>
      <c r="B10" s="167" t="s">
        <v>402</v>
      </c>
      <c r="C10" s="103">
        <f t="shared" si="0"/>
        <v>4.4444444444444446</v>
      </c>
      <c r="D10" s="103">
        <f t="shared" si="1"/>
        <v>0.88888888888888884</v>
      </c>
      <c r="E10" s="7">
        <f>вспомогательная!G37</f>
        <v>80</v>
      </c>
      <c r="F10" s="108">
        <v>90</v>
      </c>
    </row>
    <row r="11" spans="1:6" ht="50.25" customHeight="1" x14ac:dyDescent="0.25">
      <c r="A11" s="7">
        <v>6</v>
      </c>
      <c r="B11" s="167" t="s">
        <v>407</v>
      </c>
      <c r="C11" s="103">
        <f>D11*5</f>
        <v>4.3360000000000003</v>
      </c>
      <c r="D11" s="103">
        <f>E11/F11</f>
        <v>0.86720000000000008</v>
      </c>
      <c r="E11" s="7">
        <f>вспомогательная!K37</f>
        <v>108.4</v>
      </c>
      <c r="F11" s="7">
        <v>125</v>
      </c>
    </row>
    <row r="12" spans="1:6" ht="80.25" customHeight="1" x14ac:dyDescent="0.25">
      <c r="A12" s="7">
        <v>7</v>
      </c>
      <c r="B12" s="167" t="s">
        <v>405</v>
      </c>
      <c r="C12" s="103">
        <f t="shared" si="0"/>
        <v>4.125</v>
      </c>
      <c r="D12" s="103">
        <f t="shared" si="1"/>
        <v>0.82499999999999996</v>
      </c>
      <c r="E12" s="7">
        <f>вспомогательная!I37</f>
        <v>99</v>
      </c>
      <c r="F12" s="7">
        <v>120</v>
      </c>
    </row>
    <row r="13" spans="1:6" ht="63" customHeight="1" x14ac:dyDescent="0.25">
      <c r="A13" s="7">
        <v>8</v>
      </c>
      <c r="B13" s="167" t="s">
        <v>406</v>
      </c>
      <c r="C13" s="103">
        <f t="shared" si="0"/>
        <v>4.0791666666666675</v>
      </c>
      <c r="D13" s="103">
        <f t="shared" si="1"/>
        <v>0.81583333333333341</v>
      </c>
      <c r="E13" s="7">
        <f>вспомогательная!J37</f>
        <v>97.9</v>
      </c>
      <c r="F13" s="7">
        <v>120</v>
      </c>
    </row>
    <row r="14" spans="1:6" ht="18.75" hidden="1" x14ac:dyDescent="0.25">
      <c r="A14" s="111"/>
      <c r="B14" s="167"/>
      <c r="C14" s="7"/>
      <c r="D14" s="7"/>
      <c r="E14" s="7"/>
      <c r="F14" s="167"/>
    </row>
    <row r="15" spans="1:6" ht="66.75" customHeight="1" x14ac:dyDescent="0.25">
      <c r="A15" s="7">
        <v>9</v>
      </c>
      <c r="B15" s="167" t="s">
        <v>404</v>
      </c>
      <c r="C15" s="103">
        <f>D15*5</f>
        <v>3.88</v>
      </c>
      <c r="D15" s="103">
        <f>E15/F15</f>
        <v>0.77600000000000002</v>
      </c>
      <c r="E15" s="7">
        <f>вспомогательная!H37</f>
        <v>97</v>
      </c>
      <c r="F15" s="108">
        <v>125</v>
      </c>
    </row>
    <row r="16" spans="1:6" ht="73.5" customHeight="1" x14ac:dyDescent="0.25">
      <c r="A16" s="323" t="s">
        <v>390</v>
      </c>
      <c r="B16" s="323"/>
      <c r="C16" s="109">
        <f>(C8+C6+C9+C7+C10+C15+C12+C13+C11)/9</f>
        <v>4.3544084967320265</v>
      </c>
      <c r="D16" s="109">
        <f>(D8+D6+D9+D7+D10+D15+D12+D13+D11)/9</f>
        <v>0.87088169934640525</v>
      </c>
      <c r="E16" s="110" t="s">
        <v>391</v>
      </c>
      <c r="F16" s="110" t="s">
        <v>391</v>
      </c>
    </row>
  </sheetData>
  <mergeCells count="2">
    <mergeCell ref="A2:F2"/>
    <mergeCell ref="A16:B16"/>
  </mergeCells>
  <pageMargins left="0.70866141732283472" right="0.11811023622047245" top="0.15748031496062992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исх.данные</vt:lpstr>
      <vt:lpstr>перечень показателей</vt:lpstr>
      <vt:lpstr>вспомогательная</vt:lpstr>
      <vt:lpstr>Результаты качества фин.менеджм</vt:lpstr>
      <vt:lpstr>Сводный рейтинг ГРБС</vt:lpstr>
      <vt:lpstr>Сводный рейтинг ГРБС </vt:lpstr>
      <vt:lpstr>'перечень показателей'!_ftn1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Мекшун</dc:creator>
  <cp:lastModifiedBy>Сарсымбаева</cp:lastModifiedBy>
  <cp:lastPrinted>2019-03-14T06:55:04Z</cp:lastPrinted>
  <dcterms:created xsi:type="dcterms:W3CDTF">2017-04-13T00:09:47Z</dcterms:created>
  <dcterms:modified xsi:type="dcterms:W3CDTF">2019-03-15T00:04:36Z</dcterms:modified>
</cp:coreProperties>
</file>