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80" windowWidth="20730" windowHeight="9225"/>
  </bookViews>
  <sheets>
    <sheet name="исп.01.10.2024" sheetId="4" r:id="rId1"/>
  </sheets>
  <definedNames>
    <definedName name="_xlnm.Print_Area" localSheetId="0">исп.01.10.2024!$A$1:$P$206</definedName>
  </definedNames>
  <calcPr calcId="162913"/>
</workbook>
</file>

<file path=xl/calcChain.xml><?xml version="1.0" encoding="utf-8"?>
<calcChain xmlns="http://schemas.openxmlformats.org/spreadsheetml/2006/main">
  <c r="O123" i="4" l="1"/>
  <c r="J198" i="4" l="1"/>
  <c r="J24" i="4" l="1"/>
  <c r="J193" i="4" l="1"/>
  <c r="J162" i="4"/>
  <c r="I123" i="4" l="1"/>
  <c r="H193" i="4"/>
  <c r="J141" i="4" l="1"/>
  <c r="J116" i="4"/>
  <c r="O186" i="4" l="1"/>
  <c r="L186" i="4"/>
  <c r="K186" i="4"/>
  <c r="J186" i="4"/>
  <c r="J183" i="4" s="1"/>
  <c r="I186" i="4"/>
  <c r="I183" i="4" s="1"/>
  <c r="H186" i="4"/>
  <c r="H183" i="4" s="1"/>
  <c r="I162" i="4"/>
  <c r="H162" i="4"/>
  <c r="I193" i="4"/>
  <c r="O193" i="4"/>
  <c r="L193" i="4"/>
  <c r="K193" i="4"/>
  <c r="I198" i="4"/>
  <c r="L123" i="4"/>
  <c r="K123" i="4" l="1"/>
  <c r="J123" i="4"/>
  <c r="H123" i="4"/>
  <c r="O189" i="4"/>
  <c r="L189" i="4"/>
  <c r="K189" i="4"/>
  <c r="J189" i="4"/>
  <c r="I189" i="4"/>
  <c r="H189" i="4"/>
  <c r="O191" i="4"/>
  <c r="L191" i="4"/>
  <c r="K191" i="4"/>
  <c r="J191" i="4"/>
  <c r="I191" i="4"/>
  <c r="H191" i="4"/>
  <c r="I141" i="4" l="1"/>
  <c r="I116" i="4"/>
  <c r="O183" i="4" l="1"/>
  <c r="L183" i="4"/>
  <c r="K183" i="4"/>
  <c r="O198" i="4" l="1"/>
  <c r="L198" i="4"/>
  <c r="K198" i="4"/>
  <c r="H198" i="4"/>
  <c r="O162" i="4"/>
  <c r="O155" i="4" s="1"/>
  <c r="L162" i="4"/>
  <c r="L155" i="4" s="1"/>
  <c r="K162" i="4"/>
  <c r="K155" i="4" s="1"/>
  <c r="J155" i="4"/>
  <c r="I155" i="4"/>
  <c r="H155" i="4"/>
  <c r="O141" i="4"/>
  <c r="O127" i="4" s="1"/>
  <c r="L141" i="4"/>
  <c r="L127" i="4" s="1"/>
  <c r="K141" i="4"/>
  <c r="K127" i="4" s="1"/>
  <c r="J127" i="4"/>
  <c r="I127" i="4"/>
  <c r="I122" i="4" s="1"/>
  <c r="I121" i="4" s="1"/>
  <c r="H141" i="4"/>
  <c r="H127" i="4" s="1"/>
  <c r="H122" i="4" s="1"/>
  <c r="O116" i="4"/>
  <c r="L116" i="4"/>
  <c r="K116" i="4"/>
  <c r="H116" i="4"/>
  <c r="O79" i="4"/>
  <c r="L79" i="4"/>
  <c r="K79" i="4"/>
  <c r="J79" i="4"/>
  <c r="I79" i="4"/>
  <c r="H79" i="4"/>
  <c r="O74" i="4"/>
  <c r="L74" i="4"/>
  <c r="K74" i="4"/>
  <c r="J74" i="4"/>
  <c r="I74" i="4"/>
  <c r="H74" i="4"/>
  <c r="O67" i="4"/>
  <c r="L67" i="4"/>
  <c r="K67" i="4"/>
  <c r="J67" i="4"/>
  <c r="I67" i="4"/>
  <c r="H67" i="4"/>
  <c r="O62" i="4"/>
  <c r="L62" i="4"/>
  <c r="K62" i="4"/>
  <c r="J62" i="4"/>
  <c r="I62" i="4"/>
  <c r="H62" i="4"/>
  <c r="O53" i="4"/>
  <c r="L53" i="4"/>
  <c r="K53" i="4"/>
  <c r="J53" i="4"/>
  <c r="I53" i="4"/>
  <c r="H53" i="4"/>
  <c r="O50" i="4"/>
  <c r="L50" i="4"/>
  <c r="K50" i="4"/>
  <c r="J50" i="4"/>
  <c r="I50" i="4"/>
  <c r="H50" i="4"/>
  <c r="O47" i="4"/>
  <c r="L47" i="4"/>
  <c r="K47" i="4"/>
  <c r="J47" i="4"/>
  <c r="I47" i="4"/>
  <c r="H47" i="4"/>
  <c r="O43" i="4"/>
  <c r="L43" i="4"/>
  <c r="K43" i="4"/>
  <c r="J43" i="4"/>
  <c r="I43" i="4"/>
  <c r="H43" i="4"/>
  <c r="O37" i="4"/>
  <c r="L37" i="4"/>
  <c r="K37" i="4"/>
  <c r="J37" i="4"/>
  <c r="I37" i="4"/>
  <c r="H37" i="4"/>
  <c r="O32" i="4"/>
  <c r="L32" i="4"/>
  <c r="K32" i="4"/>
  <c r="J32" i="4"/>
  <c r="I32" i="4"/>
  <c r="H32" i="4"/>
  <c r="O24" i="4"/>
  <c r="O23" i="4" s="1"/>
  <c r="L24" i="4"/>
  <c r="L23" i="4" s="1"/>
  <c r="K24" i="4"/>
  <c r="K23" i="4" s="1"/>
  <c r="J23" i="4"/>
  <c r="I24" i="4"/>
  <c r="I23" i="4" s="1"/>
  <c r="H24" i="4"/>
  <c r="H23" i="4" s="1"/>
  <c r="H121" i="4" l="1"/>
  <c r="J122" i="4"/>
  <c r="J121" i="4" s="1"/>
  <c r="K122" i="4"/>
  <c r="K121" i="4" s="1"/>
  <c r="J52" i="4"/>
  <c r="I22" i="4"/>
  <c r="H22" i="4"/>
  <c r="L122" i="4"/>
  <c r="L121" i="4" s="1"/>
  <c r="I52" i="4"/>
  <c r="J22" i="4"/>
  <c r="H52" i="4"/>
  <c r="O52" i="4"/>
  <c r="L52" i="4"/>
  <c r="K52" i="4"/>
  <c r="O22" i="4"/>
  <c r="L22" i="4"/>
  <c r="K22" i="4"/>
  <c r="O122" i="4"/>
  <c r="O121" i="4" s="1"/>
  <c r="I120" i="4" l="1"/>
  <c r="J120" i="4"/>
  <c r="J205" i="4" s="1"/>
  <c r="H120" i="4"/>
  <c r="H205" i="4" s="1"/>
  <c r="O120" i="4"/>
  <c r="O205" i="4" s="1"/>
  <c r="L120" i="4"/>
  <c r="L205" i="4" s="1"/>
  <c r="K120" i="4"/>
  <c r="K205" i="4" s="1"/>
  <c r="I205" i="4"/>
</calcChain>
</file>

<file path=xl/sharedStrings.xml><?xml version="1.0" encoding="utf-8"?>
<sst xmlns="http://schemas.openxmlformats.org/spreadsheetml/2006/main" count="732" uniqueCount="378">
  <si>
    <t>Коды</t>
  </si>
  <si>
    <t>Дата</t>
  </si>
  <si>
    <t>Глава по БК</t>
  </si>
  <si>
    <t>по ОКЕИ</t>
  </si>
  <si>
    <t>Форма по ОКУД</t>
  </si>
  <si>
    <t>Итого</t>
  </si>
  <si>
    <t>по ОКТМО</t>
  </si>
  <si>
    <t>Наименование группы источников доходов бюджетов /
наимнование источника дохода бюджета</t>
  </si>
  <si>
    <t>Наименование главного администратора доходов областного бюджета</t>
  </si>
  <si>
    <t>Показатели прогноза доходов бюджета по источнику доходов бюджета, сформированные в целях составления и утверждения закона о бюджете</t>
  </si>
  <si>
    <t>Наименование финансового органа                             (органа управления Территориального фонда обязательного медицинского страхования Амурской области</t>
  </si>
  <si>
    <t>Наименование бюджета</t>
  </si>
  <si>
    <t>код</t>
  </si>
  <si>
    <t>наименование</t>
  </si>
  <si>
    <t>Единица измерения: тыс.руб.</t>
  </si>
  <si>
    <t>Классификация доходов бюджетов</t>
  </si>
  <si>
    <t>384</t>
  </si>
  <si>
    <t>Реестр источников доходов бюджета города Белогорск</t>
  </si>
  <si>
    <t>Налог на доходы физических лиц с доходов, источником которых является  налоговый агент, за исключением доходов, в отношении  которых исчисление  и уплата  налога осуществляются  в соответствии  со статьями  227,227.1 и 228  Налогового кодекса Российской Федерации</t>
  </si>
  <si>
    <t>Налог на доходы физических лиц с доходов, полученных от осуществления  деятельности  физическими  лицами, зарегистрированными  в качестве индивидуальных  предпринимателей, нотариусов, занимающихся  частной практикой, адвокатов, учредивших адвокатские кабинеты и других лиц, занимающихся  частной 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</si>
  <si>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 со статьей 228 Налогового кодекса Российской Федерации</t>
  </si>
  <si>
    <t>Единый налог на вмененный доход для отдельных видов деятельности</t>
  </si>
  <si>
    <t>Единый сельскогохозяйственный налог</t>
  </si>
  <si>
    <t>Налог, взимаемый  в связи  с применением 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</si>
  <si>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</si>
  <si>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</si>
  <si>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</si>
  <si>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>Государственная пошлина по делам, рассматриваемым в судах общей юрисдикции, мировыми судьями (за исключением    Верховного   Суда   Российской Федерации)</t>
  </si>
  <si>
    <t>Доходы от уплаты акцизов  на дизельное топливо, подлежащие распределению между  бюджетами  субъектов 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</si>
  <si>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 на моторные масла для дизельных  и (или)  карбюраторных (инжекторных) двигателей, подлежащие распределению между  бюджетами  субъектов 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</si>
  <si>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 на автомобильный бензин,  подлежащие распределению между  бюджетами  субъектов 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</si>
  <si>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 на прямогонный  бензин, подлежащие распределению между  бюджетами  субъектов  Российской Федерации и местными бюджетами с учетом установленных дифференцированных нормативов отчислений в местные бюджеты</t>
  </si>
  <si>
    <t>Государственная пошлина за выдачу разрешения на установку рекламной конструкции</t>
  </si>
  <si>
    <t>МКУ "Комитет имущественных отношений Администрации г. Белогорск"</t>
  </si>
  <si>
    <t>Доходы, получаемые в виде арендной  платы за земельные участки, государственная собственность на которые не разграничена и которые расположены в   границах  городских 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</si>
  <si>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 платы, а также средства от продажи права на заключение договоров аренды  за земли, находящиеся в собственности городских округов, (за исключением земельных участков муниципальных бюджетных и автономных учреждений).</t>
  </si>
  <si>
    <t>Доходы от перечисления 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</si>
  <si>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</si>
  <si>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городских округов( 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 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</si>
  <si>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</si>
  <si>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 собственности городских округов ( за исключением земельных участков муниципальных бюджетных и автономных учреждений).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</si>
  <si>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</si>
  <si>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Налоги на прибыль, доходы</t>
  </si>
  <si>
    <t>18210102010010000110</t>
  </si>
  <si>
    <t>18210102020010000110</t>
  </si>
  <si>
    <t>18210102030010000110</t>
  </si>
  <si>
    <t>НАЛОГИ НА ПРИБЫЛЬ ДОХОДЫ</t>
  </si>
  <si>
    <t>НАЛОГИ НА СОВОКУПНЫЙ ДОХОД</t>
  </si>
  <si>
    <t>18210502010020000110</t>
  </si>
  <si>
    <t>18210503010010000110</t>
  </si>
  <si>
    <t>НАЛОГИ НА ИМУЩЕСТВО</t>
  </si>
  <si>
    <t>Налоги на имущество</t>
  </si>
  <si>
    <t>НАЛОГОВЫЕ ДОХОДЫ</t>
  </si>
  <si>
    <t>00010000000000000000</t>
  </si>
  <si>
    <t>Налоговые доходы</t>
  </si>
  <si>
    <t>Налог на доходы физических лий</t>
  </si>
  <si>
    <t>000105000000000000000</t>
  </si>
  <si>
    <t>налоги на совокупный доход</t>
  </si>
  <si>
    <t>000106000000000000000</t>
  </si>
  <si>
    <t>18210803010010000110</t>
  </si>
  <si>
    <t>ГОСУДАРСТВЕННАЯ ПОШЛИНА</t>
  </si>
  <si>
    <t>000108000000000000000</t>
  </si>
  <si>
    <t>Государственная пошлина</t>
  </si>
  <si>
    <t>МКУ "Управление жилищно-коммунального хозяйства Администрации г. Белогорск"</t>
  </si>
  <si>
    <t>НАЛОГИ НА ТОВАРЫ (РАБОТЫ, УСЛУГИ), РЕАЛИЗУЕМЫЕ  НА ТЕРРИТОРИИ РОССИЙСКОЙ ФЕДЕРАЦИИ</t>
  </si>
  <si>
    <t>Налоги на товары (работы,услуги,реализуемые на территории Российской Федерации)</t>
  </si>
  <si>
    <t>ЗАДОЛЖЕННОСТЬ И ПЕРЕРАСЧЕТЫ ПО ОТМЕНЕННЫМ НАЛОГАМ СБОРАМ И ИНЫМ ОБЯЗАТЕЛЬНЫМ ПЛАТЕЖАМ</t>
  </si>
  <si>
    <t>000109000000000000000</t>
  </si>
  <si>
    <t>Задолженность и ререрасчеты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</si>
  <si>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 (пени по соответствующему платежу)</t>
  </si>
  <si>
    <t>18210904052040000110</t>
  </si>
  <si>
    <t>ДОХОДЫ ОТ ИСПОЛЬЗОВАНИЯ  ИМУЩЕСТВА НАХОДЯЩЕГОСЯ В ГОСУДАРСТВЕННОЙ И МУНИЦИПАЛЬНОЙ СОБСТВЕННОСТИ</t>
  </si>
  <si>
    <t>Дооходы от использования имущества, находящегося в государственной и муниципальной собственности</t>
  </si>
  <si>
    <t>000111000000000000000</t>
  </si>
  <si>
    <t>Администрация города Белогорск</t>
  </si>
  <si>
    <t>00411105012040000120</t>
  </si>
  <si>
    <t>00411107014040000120</t>
  </si>
  <si>
    <t>00411109044040000120</t>
  </si>
  <si>
    <t>00711109044040000120</t>
  </si>
  <si>
    <t>ПЛАТЕЖИ  ПРИ ПОЛЬЗОВАНИИ  ПРИРОДНЫМИ РЕСУРСАМИ</t>
  </si>
  <si>
    <t>Платежи при пользовании  природными ресурсами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</si>
  <si>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</si>
  <si>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водные объекты</t>
  </si>
  <si>
    <t>Управление Федеральной службы по надзору в сфере природопользования (Росприроднадзора) по Амурской области</t>
  </si>
  <si>
    <t>ДОХОДЫ ОТ ОКАЗАНИЯ ПЛАТНЫХ УСЛУГ (РАБОТ) И КОМПЕНСАЦИИ ЗАТРАТ ГОСУДАРСТВА</t>
  </si>
  <si>
    <t>Доходы от оказания платных услуг (работ) и компенсации затрат государства</t>
  </si>
  <si>
    <t>000113000000000000000</t>
  </si>
  <si>
    <t>00711301994040000130</t>
  </si>
  <si>
    <t>00711302994040000130</t>
  </si>
  <si>
    <t>00211302994040000130</t>
  </si>
  <si>
    <t>Прочие доходы от  оказания  платных услуг (работ)   получателями средств  бюджетов городских округов</t>
  </si>
  <si>
    <t>Прочие доходы от компенсации затрат бюджетов городских округов</t>
  </si>
  <si>
    <t>00211301994040000130</t>
  </si>
  <si>
    <t>ДОХОДЫ ОТ ПРОДАЖИ МАТЕРИАЛЬНЫХ И НЕМАТЕРИАЛЬНЫХ АКТИВОВ</t>
  </si>
  <si>
    <t>000114000000000000000</t>
  </si>
  <si>
    <t>Доходы от продажи материальных и нематериальных активов</t>
  </si>
  <si>
    <t>НЕНАЛОГОВЫЕ ДОХОДЫ</t>
  </si>
  <si>
    <t>000116000000000000000</t>
  </si>
  <si>
    <t>Штрафы, санкции, возмещение ущерба</t>
  </si>
  <si>
    <t>ШТРАФЫ, САНКЦИИ, ВОЗМЕЩЕНИЕ УЩЕРБА</t>
  </si>
  <si>
    <t>00411406312040000430</t>
  </si>
  <si>
    <t>00411406024040000430</t>
  </si>
  <si>
    <t>00411406012040000430</t>
  </si>
  <si>
    <t>00411402043040000410</t>
  </si>
  <si>
    <t>МКУ "Финансовое управление Администрации г. Белогорск"</t>
  </si>
  <si>
    <t>ИТОГО ДОХОДОВ:</t>
  </si>
  <si>
    <t xml:space="preserve">Прочие неналоговые доходы бюджетов городских округов </t>
  </si>
  <si>
    <t>00211705040040000180</t>
  </si>
  <si>
    <t>ПРОЧИЕ НЕНАЛОГОВЫН ДОХОДЫ</t>
  </si>
  <si>
    <t>00011700000000000000</t>
  </si>
  <si>
    <t>00411705040040000180</t>
  </si>
  <si>
    <t>БЕЗВОЗМЕЗДНЫЕ ПОСТУПЛЕНИЯ</t>
  </si>
  <si>
    <t>00020000000000000000</t>
  </si>
  <si>
    <t>БЕЗВОЗМЕЗДНЫЕ  ПОСТУПЛЕНИЯ  ОТ ДРУГИХ БЮДЖЕТОВ БЮДЖЕТНОЙ СИСТЕМЫ РОССИЙСКОЙ ФЕДЕРАЦИИ</t>
  </si>
  <si>
    <t>00020200000000000000</t>
  </si>
  <si>
    <t>Дотации бюджетам субъектов Российской Федерации и муниципальных образований</t>
  </si>
  <si>
    <t>Дотации бюджетам городских округов на выравнивание бюджетной обеспеченности</t>
  </si>
  <si>
    <t>Субсидии бюджетам  субъектов РФ и муниципальных образований</t>
  </si>
  <si>
    <t>ПРОЧИЕ СУБСИДИИ БЮДЖЕТАМ ГОРОДСКИХ ОКРУГОВ</t>
  </si>
  <si>
    <t>Прочие субсидии бюджетам городских округов</t>
  </si>
  <si>
    <t>МКУ "Комитет по образованию  и делам молодежи Администрации г. Белогорск"</t>
  </si>
  <si>
    <t xml:space="preserve">СУБВЕНЦИИ  БЮДЖЕТАМ  БЮДЖЕТНОЙ СИСТЕМЫ РОССИЙСКОЙ ФЕДЕРАЦИИ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</si>
  <si>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</si>
  <si>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</si>
  <si>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ПРОЧИЕ СУБВЕНЦИИ БЮДЖЕТАМ ГОРОДСКИХ ОКРУГОВ</t>
  </si>
  <si>
    <t>Прочие субвенции бюджетам городских округов</t>
  </si>
  <si>
    <t xml:space="preserve">Субвенции   бюджетам городских округов  на  обеспечение государственных  гарантий реализации  прав  на получение  общедоступного и бесплатного дошкольного образования    в муниципальных    дошкольных  образовательных организациях, общедоступного  и бесплатного дошкольного , начального общего, основного общего, среднего общего образования в муниципальных  общеобразовательных  организациях, обеспечение дополнительного образования детей  в муниципальных общеобразовательных организациях  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</si>
  <si>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</si>
  <si>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Номер
реестровой записи  *</t>
  </si>
  <si>
    <t>Код строки *</t>
  </si>
  <si>
    <t>00410807150011000110</t>
  </si>
  <si>
    <t>18210504010020000110</t>
  </si>
  <si>
    <t>18210601020040000110</t>
  </si>
  <si>
    <t>18210606032040000110</t>
  </si>
  <si>
    <t>18210606042040000110</t>
  </si>
  <si>
    <t>бюджет города Белогорск</t>
  </si>
  <si>
    <t>10710000</t>
  </si>
  <si>
    <r>
      <t>ПРИЛОЖЕНИЕ
к постановлению  Администрации г. Белогорск от  "</t>
    </r>
    <r>
      <rPr>
        <u/>
        <sz val="12"/>
        <rFont val="Times New Roman"/>
        <family val="1"/>
        <charset val="204"/>
      </rPr>
      <t>22</t>
    </r>
    <r>
      <rPr>
        <sz val="12"/>
        <rFont val="Times New Roman"/>
        <family val="1"/>
        <charset val="204"/>
      </rPr>
      <t>"</t>
    </r>
    <r>
      <rPr>
        <u/>
        <sz val="12"/>
        <rFont val="Times New Roman"/>
        <family val="1"/>
        <charset val="204"/>
      </rPr>
      <t xml:space="preserve"> августа</t>
    </r>
    <r>
      <rPr>
        <sz val="12"/>
        <rFont val="Times New Roman"/>
        <family val="1"/>
        <charset val="204"/>
      </rPr>
      <t xml:space="preserve">   2017 г. № </t>
    </r>
    <r>
      <rPr>
        <u/>
        <sz val="12"/>
        <rFont val="Times New Roman"/>
        <family val="1"/>
        <charset val="204"/>
      </rPr>
      <t>2062</t>
    </r>
  </si>
  <si>
    <t>18210102040010000110</t>
  </si>
  <si>
    <t>Налог на доходы физических лиц в виде фиксированных авансовых платежей с доходов, полученных  физическими лицами, являющимся иностранными гражданами</t>
  </si>
  <si>
    <t xml:space="preserve">Плата за размещение отходов производства </t>
  </si>
  <si>
    <t>Субсидии бюджетам городских округов на реализацию  мероприятий по обеспечению жильем  молодых семей</t>
  </si>
  <si>
    <t>МКУ "Управление по физической культуре  и спорту Администрации города Белогорск"</t>
  </si>
  <si>
    <t>Управление Федеральной  налоговой службы по Амурской области (Межрайонная ИФНС №3 по Амурской области)</t>
  </si>
  <si>
    <t>04811201010016000120</t>
  </si>
  <si>
    <t>04811201030016000120</t>
  </si>
  <si>
    <t>04811201041016000120</t>
  </si>
  <si>
    <t>МКУ "Управление ЖКХ  Администрации г. Белогорск"</t>
  </si>
  <si>
    <t>Дотации бюджетам городских округов  на поддержку  мер по обеспечению сбалансированности бюджетов</t>
  </si>
  <si>
    <t>00020220000000000150</t>
  </si>
  <si>
    <t>00420225497040000150</t>
  </si>
  <si>
    <t>01020225081040000150</t>
  </si>
  <si>
    <t>00020229999040000150</t>
  </si>
  <si>
    <t>01220229999040000150</t>
  </si>
  <si>
    <t>00720229999040000150</t>
  </si>
  <si>
    <t>00220229999040000150</t>
  </si>
  <si>
    <t>00020230000000000150</t>
  </si>
  <si>
    <t>00420235082040000150</t>
  </si>
  <si>
    <t>01220230027040000150</t>
  </si>
  <si>
    <t>01220230029040000150</t>
  </si>
  <si>
    <t>00220235120040000150</t>
  </si>
  <si>
    <t>00020239999040000150</t>
  </si>
  <si>
    <t>00220239999040000150</t>
  </si>
  <si>
    <t>01220239999040000150</t>
  </si>
  <si>
    <t>00720239999040000150</t>
  </si>
  <si>
    <t>00721960010040000150</t>
  </si>
  <si>
    <t>00411302994040000130</t>
  </si>
  <si>
    <t>Иные межбюджетные трансферты</t>
  </si>
  <si>
    <t>Прочие межбюджетные трансферты, передаваемые бюджетам</t>
  </si>
  <si>
    <t>Налог на доходы физических лиц</t>
  </si>
  <si>
    <t>00320201000000000150</t>
  </si>
  <si>
    <t>18210100000000000000</t>
  </si>
  <si>
    <t>18210102000010000110</t>
  </si>
  <si>
    <t>048112000000000000000</t>
  </si>
  <si>
    <t>00420239999040000150</t>
  </si>
  <si>
    <t>00020240000000000150</t>
  </si>
  <si>
    <t>по состоянию на 01.10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</si>
  <si>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</si>
  <si>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18811610123010041140</t>
  </si>
  <si>
    <t>Управление Министерства внутренних дел  Российской Федерации по Амурской областиобласти ( Управление Роспотребнадзора  по Амурской области)</t>
  </si>
  <si>
    <t>00211602020020000140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</si>
  <si>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</si>
  <si>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00211610123010041140</t>
  </si>
  <si>
    <t>Министерство юстиции Амурской области</t>
  </si>
  <si>
    <t>Министерство образования и науки Амурской области</t>
  </si>
  <si>
    <t>00711607010040000140</t>
  </si>
  <si>
    <t>00311610100040000140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</si>
  <si>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</si>
  <si>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01220235303040000150</t>
  </si>
  <si>
    <t>01220235304040000150</t>
  </si>
  <si>
    <t>18210102080010000110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</si>
  <si>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</si>
  <si>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18210501011010000110</t>
  </si>
  <si>
    <t>Налог, взимаемый с налогоплательщиков, выбравших в качестве объекта налогообложения доходы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</si>
  <si>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</si>
  <si>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</si>
  <si>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00211105312040000120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</si>
  <si>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</si>
  <si>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90011601053019000140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</si>
  <si>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</si>
  <si>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 (иные штрафы)</t>
  </si>
  <si>
    <t>91411601063019000140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</si>
  <si>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</si>
  <si>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91411601073010027140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</si>
  <si>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</si>
  <si>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91411601113019000140</t>
  </si>
  <si>
    <t>90011601143019000140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</si>
  <si>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</si>
  <si>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90011601153019000140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</si>
  <si>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</si>
  <si>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90011601173019000140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</si>
  <si>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</si>
  <si>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90011601193019000140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</si>
  <si>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</si>
  <si>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90011601203019000140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</si>
  <si>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</si>
  <si>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91411601203019000140</t>
  </si>
  <si>
    <t>93611601332010000140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</si>
  <si>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</si>
  <si>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Министерство экономического развития и внешних связей Амурской области</t>
  </si>
  <si>
    <t>90011601133019000140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</si>
  <si>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</si>
  <si>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90011601093019000140</t>
  </si>
  <si>
    <t>Субсидии бюджетам городских округов на реализацию мероприятий субъектов Российской Федерации в сфере реабилитации и абилитации инвалидов</t>
  </si>
  <si>
    <t>00411105024040000120</t>
  </si>
  <si>
    <t>Доходы от сдачи в аренду имущества, составляющего казну городских округов (за исключением земельных участков)</t>
  </si>
  <si>
    <t>00411105074040000120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</si>
  <si>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</si>
  <si>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00411109080040000120</t>
  </si>
  <si>
    <t>90011601073019000140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</si>
  <si>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</si>
  <si>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прав(иные штрафы)</t>
  </si>
  <si>
    <t>90011601113019000140</t>
  </si>
  <si>
    <t>90011601163010000140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</si>
  <si>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</si>
  <si>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90011601183010000140</t>
  </si>
  <si>
    <t xml:space="preserve"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 </t>
  </si>
  <si>
    <t>91411601193019000140</t>
  </si>
  <si>
    <t>00711607090040000140</t>
  </si>
  <si>
    <t>93611601333010000140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</si>
  <si>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</si>
  <si>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Администрация города Белогорск</t>
  </si>
  <si>
    <t>00720220077040000150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</si>
  <si>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</si>
  <si>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 на государственную поддержку  малого и среднего предпринимательства, включая крестьянские (фермерские) хозяйства ОБ-26</t>
  </si>
  <si>
    <t>Субсидии бюджетам городских округов на частичную оплату стоимости путевок для детей работающих граждан в организации  отдыха и оздоровления детей в каникулярное время ОБ-03</t>
  </si>
  <si>
    <t>Субсидии бюджетам городских округов  на софинансирование расходов на обеспечение бесплатным  двухразовым питанием  детей с ограниченными возможностями здоровья и обучающихся в муниципальных  общеобразовательных  организациях ОБ-12</t>
  </si>
  <si>
    <t>Субсидии бюджетам городских округов  на  софинансирование  мероприятий, направленных  на модернизацию коммунальной инфраструктуры ОБ-34</t>
  </si>
  <si>
    <t>Субсидии бюджетам городских округов на софинансирование мероприятий по организации и проведению мероприятий по благоустройству территорий общеобразовательных организаций ОБ-84</t>
  </si>
  <si>
    <t>01320229999040000150</t>
  </si>
  <si>
    <t>МКУ "Управление культуры Администрации г. Белогорск"</t>
  </si>
  <si>
    <t>Субвенции  бюджетам городских  округов   на содержание ребенка  в семье  опекуна и приемной семье, а также вознаграждение, причитающееся приемному родителю ОБ-09</t>
  </si>
  <si>
    <t>Субвенции бюджетам городских округов на  компенсацию  части 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 образования ОБ-05</t>
  </si>
  <si>
    <t>Субвенции бюджетам  городских округов на финансовое обеспечение государственных полномочий по организационному обеспечению деятельности  административных  комиссий ОБ-01</t>
  </si>
  <si>
    <t>Субвенции бюджетам  городских  округов   на финансовое обеспечение переданных государственных полномочийна по организации  деятельности  комиссий  по делам несовершеннолетних и защите их прав ОБ-04</t>
  </si>
  <si>
    <t>Субвенции  бюджетам  городских  округов на финансовое обеспечение отдельных государственных полномочий Амурской области  по осуществлению регионального государственного контроля (надзора)  в области розничной продажи алкогольной и спиртосодержащей продукции ОБ-25</t>
  </si>
  <si>
    <t>Субвенции бюджетам  городских  округов  на учет и учету граждан, имеющих право на получение жилищных субсидий на приобретение  или строительства жилых помещений в соответствии  С ФЗ  от 25.10.2002 №125-ФЗ "О жилищных субсидиях гражданам, выезжающим из районов Крайнего Севера и приравненных к ним местностей" ОБ-33</t>
  </si>
  <si>
    <t>Субвенции бюджетам городских округов  на  финансовое обеспечение государственных полномочий по назначению и выплате денежной выплаты при передаче ребенка на воспитание в семью ОБ-06</t>
  </si>
  <si>
    <t>Субвенции бюджетам  городских округов на обеспечение  полномочий по организации и осуществлению деятельности по опеке и попечительству  в отношении  несовершеннолетних лиц ОБ-08</t>
  </si>
  <si>
    <t>Субвенции бюджетам  городских округов на финансовое обеспечение государственных полномочий по организации и осуществлению деятельности по опеке и попечительству  в отношении  совершеннолетних лиц, признанных  судом недееспособными вследствие психического расстройства или ограниченных  судом в дееспособности вследствие  злоупотребления спиртными напитками и наркотическими  средствами. ОБ-10</t>
  </si>
  <si>
    <t>Субвенции на 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 ОБ-07</t>
  </si>
  <si>
    <t>Субвенции бюджетам городских округов  на  компенсацию теплоснабжающим организациям выпадающих доходов, возникающих в результате установления льготных тарифов для населения Амурской области ОБ-02</t>
  </si>
  <si>
    <t>Субвенции  бюджетам  городских округов на 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 ОБ-90</t>
  </si>
  <si>
    <t>Субвенции на финансовое обеспечение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полномочий)ОБ-39</t>
  </si>
  <si>
    <t>Субвенции бюджетам городских округов на финансовое обеспечение государственных полномочий по выплате  ежемесячного денежного вознаграждения за классное руководство педагогическим работникам  муниципальных общеобразовательных организаций ОБ-54</t>
  </si>
  <si>
    <t>Субвенции  бюджетам  городских округов на финансовое обеспечение государственных полномочий по проведению текущего и капитального ремонта жилых помещений, расположенных на территории области и принадлежащих на праве собственности детям-сиротам и детям, оставшимся без попечения родителей, лицам из их числа ОБ-53</t>
  </si>
  <si>
    <t>Субвенции на финансовое обеспечение государственного полномочия Амурской области по выплате компенсации затрат родителей (законных представителей) детей-инвалидов на организацию обучения по основным общеобразовательным программам на дому ОБ-98</t>
  </si>
  <si>
    <t>00720249999040000150</t>
  </si>
  <si>
    <t>04811201042016000120</t>
  </si>
  <si>
    <t xml:space="preserve">Плата за размещение твердых бытовых отходов </t>
  </si>
  <si>
    <t>18210102130010000110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</si>
  <si>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</si>
  <si>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Управление Федеральной  налоговой службы по Амурской области </t>
  </si>
  <si>
    <t>18210102140010000110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</si>
  <si>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</si>
  <si>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18210302231010000110</t>
  </si>
  <si>
    <t>18210302241010000110</t>
  </si>
  <si>
    <t>18210302251010000110</t>
  </si>
  <si>
    <t>18210302261010000110</t>
  </si>
  <si>
    <t>00010300000000000000</t>
  </si>
  <si>
    <t>Управление Федеральной  налоговой службы по Амурской области</t>
  </si>
  <si>
    <t>01211302994040000130</t>
  </si>
  <si>
    <t>90011601063019000140</t>
  </si>
  <si>
    <t>90011601083019000140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</si>
  <si>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</si>
  <si>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00611610100040000140</t>
  </si>
  <si>
    <t xml:space="preserve">Контрольно-счетная палата города Белогорск 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</si>
  <si>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</si>
  <si>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00220225511040000150</t>
  </si>
  <si>
    <t>Субсидии бюджетам городских округов на проведение комплексных кадастровых работ</t>
  </si>
  <si>
    <t>Субсидии бюджетам городских округов  на софинансирование мероприятий по модернизации систем общего образования ОБ-28</t>
  </si>
  <si>
    <t>Субсидии на софинансирование расходов по осуществлению дорожной деятельности в отношении автомобильных дорог местного значения и сооружений на них ОБ-44</t>
  </si>
  <si>
    <t>Субвенции на 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образования)ОБ-112</t>
  </si>
  <si>
    <t>Субвенции на 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(в части финансового обеспечения материальных средств для осуществления государственных полномочий) ОБ-113</t>
  </si>
  <si>
    <t>Субвенции на 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 (в части организации бесплатного питания детей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образования, принимающих участие в специальной военной операции) ОБ-114</t>
  </si>
  <si>
    <t>01220245179040000150</t>
  </si>
  <si>
    <t>Межбюджетные трансферты,на реализацию мероприятий в сфере коммунальной инфраструктуры и благоустройства территорий, одобренных Президиумом (штабом) Правительственной комиссии по региональному развитию в Российской Федерации</t>
  </si>
  <si>
    <t>01221960010040000150</t>
  </si>
  <si>
    <t>91411601123010001140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</si>
  <si>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дорожного движения, правил эксплуатации транспортного средства)</t>
  </si>
  <si>
    <t>00720225555040000150</t>
  </si>
  <si>
    <t>00720245393040000150</t>
  </si>
  <si>
    <t>Кассовые поступления в текущем финансовом году (по состоянию на 01.10.2024 г)</t>
  </si>
  <si>
    <t>Оценка исполнения 2024 г.                       (текущий финансовый год)</t>
  </si>
  <si>
    <t>на очередной финансовый год  (2025год)</t>
  </si>
  <si>
    <t>на первый год планового периода (2026 год)</t>
  </si>
  <si>
    <t>на второй год планового периода (2027 год)</t>
  </si>
  <si>
    <t xml:space="preserve">                                                                      на "01" января  2025 года</t>
  </si>
  <si>
    <t>01311715020040000180</t>
  </si>
  <si>
    <t>Инициативные платежи, зачисляемые в бюджеты городских округов</t>
  </si>
  <si>
    <t>Субсидии бюджетам городских округов на государственную поддержку организаций, входящих в систему спортивной подготовки</t>
  </si>
  <si>
    <t>00720225505040000150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</si>
  <si>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</si>
  <si>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Субсидии бюджетам городских округов на реализацию программ формирования современной городской среды</t>
  </si>
  <si>
    <t>00720225576040000150</t>
  </si>
  <si>
    <t>Субсидии бюджетам городских округов на обеспечение комплексного развития сельских территорий</t>
  </si>
  <si>
    <t>Субсидии на софинансирование мероприятий по благоустройству дворовых территорий военных городков ОБ-124</t>
  </si>
  <si>
    <t>Субсидии на оказание поддержки муниципальным образованиям области в целях проведения ремонта зданий и сооружений общеобразовательных организаций ОБ-125</t>
  </si>
  <si>
    <t>Субсидии на мероприятия по сохранению памятников амурчанам, погибшим в годы Великой Отечественной войны и войны с Японией 1945 года                                       ОБ-126</t>
  </si>
  <si>
    <t>Субсидии на поддержку проектов развития территорий Амурской области, основанных на местных инициативах (мероприятие 1)                             ОБ-82-1</t>
  </si>
  <si>
    <t>Субсидии бюджетам городских округов на финансирование непредвиденных расходов за счет резервного фонда Правительства Амурской области (расходы, связанные с финансированием непредвиденных расходов, за исключением направлений расходов 10622-1062В)</t>
  </si>
  <si>
    <t>Субвенции бюджетам городских округов  на осуществление полномочий  по составлению (изменению)  списков кандидатов в присяжные  заседатели  федеральных судов общей юрисдикции в Российской федерации 24-51200-00000-00000</t>
  </si>
  <si>
    <t>Субсидии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(Обеспечены жилыми помещениями дети-сироты и дети, оставшиеся без попечения родителей, лица из числа детей-сирот и детей, оставшихся без попечения родителей) 2450820X25642000000</t>
  </si>
  <si>
    <t>Субвенции бюджетам городских округов на  ежемесячное вознаграждение за классное руководство педагогическим работникам государственных и муниципальных общеобразовательных организаций 24-53030-00000-00001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</si>
  <si>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организаций 24-53040-00000-00002</t>
  </si>
  <si>
    <t>Прочие безвозмездные поступления в бюджеты городских округов</t>
  </si>
  <si>
    <t>91411601053019000140</t>
  </si>
  <si>
    <t>91411601073019000140</t>
  </si>
  <si>
    <t>00720225393040000150</t>
  </si>
  <si>
    <t>Субсидии бюджетам городских округов на финансовое обеспечение дорожной деятельности</t>
  </si>
  <si>
    <t>01320225467040000150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</si>
  <si>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</si>
  <si>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софинансирование закупки и монтажа оборудования для создания "умных" спортивных площадок</t>
  </si>
  <si>
    <t>01220225575340000150</t>
  </si>
  <si>
    <t xml:space="preserve">Межбюджетные трансферты, бюджетам муниципальных образований на финансовое обеспечение дорожной деятельности в рамках реализации национального проекта "Безопасные, качественные дороги" ОБ-51
</t>
  </si>
  <si>
    <t>90011602010020001140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</si>
  <si>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</si>
  <si>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00211607010040000140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</si>
  <si>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</si>
  <si>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00411607090040000140</t>
  </si>
  <si>
    <t>00411610123010041140</t>
  </si>
  <si>
    <t>04811611130010000140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</si>
  <si>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территориях)</t>
  </si>
  <si>
    <t>00320219999040000150</t>
  </si>
  <si>
    <t>00320215001040000150</t>
  </si>
  <si>
    <t>00320215002040000150</t>
  </si>
  <si>
    <t>Прочие дотации бюджетам городских округов</t>
  </si>
  <si>
    <t>Прогноз доходов бюджета на 2024 год (текущий финансовый год по состоянию на 01.10.2024 г)</t>
  </si>
  <si>
    <t>Субсидии на корректировку документов территориального планирования и градостроительного зонирования муниципального уровня ОБ-101</t>
  </si>
  <si>
    <t>00320249999040000150</t>
  </si>
  <si>
    <t>Прочие межбюджетные трансферты, передаваемые бюджетам городских округов</t>
  </si>
  <si>
    <t>МКУ "Финансовое управление  Администрации г. Белогорск"</t>
  </si>
  <si>
    <t>Прочие безвозмездные поступления от государственных (муниципальных) организаций в бюджеты городских округов</t>
  </si>
  <si>
    <t>00420304099040000150</t>
  </si>
  <si>
    <t>Безвозмездные поступления от государственных (муниципальных) организаций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</si>
  <si>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(Мероприятие 1) 24-50500-00000-00001</t>
  </si>
  <si>
    <t>Субвенции на финансовое обеспечение государственного полномочия Амурской области по выплате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 ОБ-128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</si>
  <si>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24-51790-00000-00001</t>
  </si>
  <si>
    <t>00721925555040000150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</si>
  <si>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</si>
  <si>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>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</si>
  <si>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01221945505040000150</t>
  </si>
  <si>
    <t>01221935304040000150</t>
  </si>
  <si>
    <t>Возврат остатков субвенций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</si>
  <si>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01221935303040000150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</si>
  <si>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</si>
  <si>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прошлых, лет</t>
  </si>
  <si>
    <t>01221804020040000150</t>
  </si>
  <si>
    <t>Доходы бюджетов городских округов от возврата автономными учреждениями остатков субсидий прошлых лет</t>
  </si>
  <si>
    <t>Иные межбюджетные трансферты на ежемесячное денежное вознаграждения за классное руководство педогогических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образования,образовательные программы среднего общего образования (местный бюджет) 23-53030-00000-00001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</si>
  <si>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 23-53040-00000-00002</t>
  </si>
  <si>
    <t>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(Мероприятие 1) 23-55050-00000-00001</t>
  </si>
  <si>
    <t>0072074050040000150</t>
  </si>
  <si>
    <t>01320220077040000150</t>
  </si>
  <si>
    <t>01320225514040000150</t>
  </si>
  <si>
    <t>01320225424040000150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</si>
  <si>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</si>
  <si>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МКУ "Управление культуры и спорта Администрации города Белогорск"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</si>
</sst>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0.000"/>
    <numFmt numFmtId="167" formatCode="0.0000000"/>
  </numFmts>
  <fonts count="24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6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i/>
      <sz val="16"/>
      <color indexed="8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Fill="1" applyBorder="1"/>
    <xf numFmtId="0" fontId="0" fillId="0" borderId="0" xfId="0" applyFill="1"/>
    <xf numFmtId="49" fontId="3" fillId="0" borderId="0" xfId="0" applyNumberFormat="1" applyFont="1" applyFill="1"/>
    <xf numFmtId="49" fontId="0" fillId="0" borderId="0" xfId="0" applyNumberFormat="1"/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49" fontId="6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/>
    <xf numFmtId="49" fontId="7" fillId="0" borderId="0" xfId="0" applyNumberFormat="1" applyFont="1" applyFill="1"/>
    <xf numFmtId="49" fontId="3" fillId="0" borderId="0" xfId="0" applyNumberFormat="1" applyFont="1" applyFill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1" fontId="4" fillId="0" borderId="2" xfId="0" applyNumberFormat="1" applyFont="1" applyFill="1" applyBorder="1" applyAlignment="1" applyProtection="1">
      <alignment horizontal="center" vertical="top" wrapText="1"/>
    </xf>
    <xf numFmtId="1" fontId="4" fillId="0" borderId="4" xfId="0" applyNumberFormat="1" applyFont="1" applyFill="1" applyBorder="1" applyAlignment="1" applyProtection="1">
      <alignment horizontal="center" vertical="top" wrapText="1"/>
    </xf>
    <xf numFmtId="1" fontId="9" fillId="0" borderId="2" xfId="0" applyNumberFormat="1" applyFont="1" applyFill="1" applyBorder="1" applyAlignment="1" applyProtection="1">
      <alignment horizontal="center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1" fontId="9" fillId="0" borderId="4" xfId="0" applyNumberFormat="1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 applyProtection="1">
      <alignment horizontal="center" vertical="top" wrapText="1"/>
    </xf>
    <xf numFmtId="1" fontId="9" fillId="0" borderId="1" xfId="0" applyNumberFormat="1" applyFont="1" applyFill="1" applyBorder="1" applyAlignment="1" applyProtection="1">
      <alignment horizontal="center" vertical="top" wrapText="1"/>
    </xf>
    <xf numFmtId="165" fontId="5" fillId="0" borderId="0" xfId="0" applyNumberFormat="1" applyFont="1" applyFill="1"/>
    <xf numFmtId="0" fontId="4" fillId="0" borderId="6" xfId="0" applyNumberFormat="1" applyFont="1" applyFill="1" applyBorder="1" applyAlignment="1" applyProtection="1">
      <alignment vertical="center" wrapText="1"/>
    </xf>
    <xf numFmtId="0" fontId="5" fillId="0" borderId="0" xfId="0" applyFont="1" applyFill="1" applyAlignment="1">
      <alignment horizontal="center"/>
    </xf>
    <xf numFmtId="0" fontId="0" fillId="2" borderId="0" xfId="0" applyFill="1"/>
    <xf numFmtId="0" fontId="7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center" vertical="top" wrapText="1"/>
    </xf>
    <xf numFmtId="0" fontId="4" fillId="2" borderId="8" xfId="0" applyFont="1" applyFill="1" applyBorder="1" applyAlignment="1">
      <alignment horizontal="left" vertical="center" wrapText="1"/>
    </xf>
    <xf numFmtId="1" fontId="9" fillId="2" borderId="2" xfId="0" applyNumberFormat="1" applyFont="1" applyFill="1" applyBorder="1" applyAlignment="1" applyProtection="1">
      <alignment horizontal="center" vertical="top" wrapText="1"/>
    </xf>
    <xf numFmtId="0" fontId="9" fillId="0" borderId="6" xfId="0" applyNumberFormat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4" fillId="0" borderId="16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6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 applyProtection="1">
      <alignment horizontal="center" wrapText="1"/>
    </xf>
    <xf numFmtId="0" fontId="0" fillId="0" borderId="8" xfId="0" applyBorder="1" applyAlignment="1">
      <alignment vertical="top"/>
    </xf>
    <xf numFmtId="0" fontId="0" fillId="0" borderId="8" xfId="0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1" fontId="10" fillId="2" borderId="2" xfId="0" applyNumberFormat="1" applyFont="1" applyFill="1" applyBorder="1" applyAlignment="1" applyProtection="1">
      <alignment horizontal="center" vertical="center" wrapText="1"/>
    </xf>
    <xf numFmtId="1" fontId="9" fillId="2" borderId="4" xfId="0" applyNumberFormat="1" applyFont="1" applyFill="1" applyBorder="1" applyAlignment="1" applyProtection="1">
      <alignment horizontal="center" vertical="top" wrapText="1"/>
    </xf>
    <xf numFmtId="1" fontId="4" fillId="2" borderId="4" xfId="0" applyNumberFormat="1" applyFont="1" applyFill="1" applyBorder="1" applyAlignment="1" applyProtection="1">
      <alignment horizontal="left" vertical="top" wrapText="1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1" fontId="4" fillId="2" borderId="2" xfId="0" applyNumberFormat="1" applyFont="1" applyFill="1" applyBorder="1" applyAlignment="1" applyProtection="1">
      <alignment horizontal="center" vertical="top" wrapText="1"/>
    </xf>
    <xf numFmtId="1" fontId="4" fillId="2" borderId="4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1" fontId="4" fillId="2" borderId="1" xfId="0" applyNumberFormat="1" applyFont="1" applyFill="1" applyBorder="1" applyAlignment="1" applyProtection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49" fontId="4" fillId="2" borderId="8" xfId="0" applyNumberFormat="1" applyFont="1" applyFill="1" applyBorder="1" applyAlignment="1" applyProtection="1">
      <alignment horizont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vertical="top" wrapText="1"/>
    </xf>
    <xf numFmtId="49" fontId="4" fillId="2" borderId="4" xfId="0" applyNumberFormat="1" applyFont="1" applyFill="1" applyBorder="1" applyAlignment="1" applyProtection="1">
      <alignment horizontal="center" vertical="top" wrapText="1"/>
    </xf>
    <xf numFmtId="1" fontId="4" fillId="3" borderId="4" xfId="0" applyNumberFormat="1" applyFont="1" applyFill="1" applyBorder="1" applyAlignment="1" applyProtection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49" fontId="4" fillId="3" borderId="8" xfId="0" applyNumberFormat="1" applyFont="1" applyFill="1" applyBorder="1" applyAlignment="1" applyProtection="1">
      <alignment horizont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>
      <alignment horizontal="left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7" fillId="2" borderId="0" xfId="0" applyNumberFormat="1" applyFont="1" applyFill="1"/>
    <xf numFmtId="49" fontId="3" fillId="2" borderId="0" xfId="0" applyNumberFormat="1" applyFont="1" applyFill="1"/>
    <xf numFmtId="49" fontId="1" fillId="2" borderId="0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 applyProtection="1">
      <alignment horizontal="center" wrapText="1"/>
    </xf>
    <xf numFmtId="49" fontId="0" fillId="2" borderId="0" xfId="0" applyNumberFormat="1" applyFill="1"/>
    <xf numFmtId="0" fontId="23" fillId="2" borderId="0" xfId="0" applyFont="1" applyFill="1"/>
    <xf numFmtId="0" fontId="23" fillId="2" borderId="0" xfId="0" applyFont="1" applyFill="1" applyBorder="1"/>
    <xf numFmtId="49" fontId="21" fillId="2" borderId="0" xfId="0" applyNumberFormat="1" applyFont="1" applyFill="1"/>
    <xf numFmtId="0" fontId="22" fillId="2" borderId="0" xfId="0" applyFont="1" applyFill="1"/>
    <xf numFmtId="165" fontId="22" fillId="2" borderId="0" xfId="0" applyNumberFormat="1" applyFont="1" applyFill="1"/>
    <xf numFmtId="0" fontId="22" fillId="2" borderId="0" xfId="0" applyFont="1" applyFill="1" applyAlignment="1">
      <alignment horizontal="center" wrapText="1"/>
    </xf>
    <xf numFmtId="49" fontId="9" fillId="2" borderId="5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1" fontId="9" fillId="2" borderId="8" xfId="0" applyNumberFormat="1" applyFont="1" applyFill="1" applyBorder="1" applyAlignment="1" applyProtection="1">
      <alignment horizontal="center" vertical="top" wrapText="1"/>
    </xf>
    <xf numFmtId="1" fontId="4" fillId="2" borderId="8" xfId="0" applyNumberFormat="1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 applyProtection="1">
      <alignment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1" fontId="4" fillId="4" borderId="4" xfId="0" applyNumberFormat="1" applyFont="1" applyFill="1" applyBorder="1" applyAlignment="1" applyProtection="1">
      <alignment horizontal="center" vertical="top" wrapText="1"/>
    </xf>
    <xf numFmtId="49" fontId="4" fillId="4" borderId="2" xfId="0" applyNumberFormat="1" applyFont="1" applyFill="1" applyBorder="1" applyAlignment="1" applyProtection="1">
      <alignment horizontal="left" vertical="center" wrapText="1"/>
    </xf>
    <xf numFmtId="49" fontId="4" fillId="4" borderId="2" xfId="0" applyNumberFormat="1" applyFont="1" applyFill="1" applyBorder="1" applyAlignment="1" applyProtection="1">
      <alignment horizontal="left" vertical="top" wrapText="1"/>
    </xf>
    <xf numFmtId="0" fontId="4" fillId="4" borderId="2" xfId="0" applyNumberFormat="1" applyFont="1" applyFill="1" applyBorder="1" applyAlignment="1" applyProtection="1">
      <alignment vertical="top" wrapText="1"/>
    </xf>
    <xf numFmtId="49" fontId="4" fillId="4" borderId="8" xfId="0" applyNumberFormat="1" applyFont="1" applyFill="1" applyBorder="1" applyAlignment="1" applyProtection="1">
      <alignment horizontal="center" wrapText="1"/>
    </xf>
    <xf numFmtId="1" fontId="9" fillId="4" borderId="2" xfId="0" applyNumberFormat="1" applyFont="1" applyFill="1" applyBorder="1" applyAlignment="1" applyProtection="1">
      <alignment horizontal="center" vertical="top" wrapText="1"/>
    </xf>
    <xf numFmtId="49" fontId="9" fillId="4" borderId="2" xfId="0" applyNumberFormat="1" applyFont="1" applyFill="1" applyBorder="1" applyAlignment="1" applyProtection="1">
      <alignment horizontal="center" vertical="top" wrapText="1"/>
    </xf>
    <xf numFmtId="0" fontId="4" fillId="4" borderId="2" xfId="0" applyNumberFormat="1" applyFont="1" applyFill="1" applyBorder="1" applyAlignment="1" applyProtection="1">
      <alignment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wrapText="1"/>
    </xf>
    <xf numFmtId="165" fontId="9" fillId="2" borderId="2" xfId="0" applyNumberFormat="1" applyFont="1" applyFill="1" applyBorder="1" applyAlignment="1" applyProtection="1">
      <alignment horizontal="center" wrapText="1"/>
    </xf>
    <xf numFmtId="165" fontId="10" fillId="2" borderId="3" xfId="0" applyNumberFormat="1" applyFont="1" applyFill="1" applyBorder="1" applyAlignment="1" applyProtection="1">
      <alignment horizont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left" vertical="top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164" fontId="22" fillId="2" borderId="0" xfId="1" applyFont="1" applyFill="1"/>
    <xf numFmtId="0" fontId="0" fillId="2" borderId="0" xfId="0" applyFill="1" applyBorder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0" fontId="3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 wrapText="1"/>
    </xf>
    <xf numFmtId="49" fontId="2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 applyProtection="1">
      <alignment horizontal="center" vertical="center" wrapText="1"/>
    </xf>
    <xf numFmtId="165" fontId="10" fillId="2" borderId="22" xfId="0" applyNumberFormat="1" applyFont="1" applyFill="1" applyBorder="1" applyAlignment="1" applyProtection="1">
      <alignment horizontal="center" vertical="center" wrapText="1"/>
    </xf>
    <xf numFmtId="165" fontId="9" fillId="2" borderId="24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5" fontId="4" fillId="2" borderId="24" xfId="0" applyNumberFormat="1" applyFont="1" applyFill="1" applyBorder="1" applyAlignment="1" applyProtection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165" fontId="9" fillId="2" borderId="24" xfId="0" applyNumberFormat="1" applyFont="1" applyFill="1" applyBorder="1" applyAlignment="1" applyProtection="1">
      <alignment horizontal="center" wrapText="1"/>
    </xf>
    <xf numFmtId="165" fontId="9" fillId="2" borderId="2" xfId="0" applyNumberFormat="1" applyFont="1" applyFill="1" applyBorder="1" applyAlignment="1">
      <alignment horizontal="center" wrapText="1"/>
    </xf>
    <xf numFmtId="165" fontId="4" fillId="2" borderId="24" xfId="0" applyNumberFormat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10" fillId="2" borderId="24" xfId="0" applyNumberFormat="1" applyFont="1" applyFill="1" applyBorder="1" applyAlignment="1" applyProtection="1">
      <alignment horizontal="center" wrapText="1"/>
    </xf>
    <xf numFmtId="166" fontId="10" fillId="2" borderId="2" xfId="0" applyNumberFormat="1" applyFont="1" applyFill="1" applyBorder="1" applyAlignment="1" applyProtection="1">
      <alignment horizontal="center" wrapText="1"/>
    </xf>
    <xf numFmtId="2" fontId="4" fillId="2" borderId="2" xfId="0" applyNumberFormat="1" applyFont="1" applyFill="1" applyBorder="1" applyAlignment="1" applyProtection="1">
      <alignment horizontal="center" wrapText="1"/>
    </xf>
    <xf numFmtId="165" fontId="10" fillId="2" borderId="2" xfId="0" applyNumberFormat="1" applyFont="1" applyFill="1" applyBorder="1" applyAlignment="1">
      <alignment horizontal="center" wrapText="1"/>
    </xf>
    <xf numFmtId="165" fontId="10" fillId="2" borderId="20" xfId="0" applyNumberFormat="1" applyFont="1" applyFill="1" applyBorder="1" applyAlignment="1" applyProtection="1">
      <alignment horizontal="center" wrapText="1"/>
    </xf>
    <xf numFmtId="167" fontId="4" fillId="2" borderId="2" xfId="0" applyNumberFormat="1" applyFont="1" applyFill="1" applyBorder="1" applyAlignment="1" applyProtection="1">
      <alignment horizontal="center" wrapText="1"/>
    </xf>
    <xf numFmtId="165" fontId="10" fillId="2" borderId="29" xfId="0" applyNumberFormat="1" applyFont="1" applyFill="1" applyBorder="1" applyAlignment="1" applyProtection="1">
      <alignment horizontal="center" wrapText="1"/>
    </xf>
    <xf numFmtId="165" fontId="3" fillId="2" borderId="24" xfId="0" applyNumberFormat="1" applyFont="1" applyFill="1" applyBorder="1" applyAlignment="1" applyProtection="1">
      <alignment horizontal="center" wrapText="1"/>
    </xf>
    <xf numFmtId="2" fontId="3" fillId="2" borderId="2" xfId="0" applyNumberFormat="1" applyFont="1" applyFill="1" applyBorder="1" applyAlignment="1" applyProtection="1">
      <alignment horizontal="center" wrapText="1"/>
    </xf>
    <xf numFmtId="165" fontId="3" fillId="2" borderId="2" xfId="0" applyNumberFormat="1" applyFont="1" applyFill="1" applyBorder="1" applyAlignment="1">
      <alignment horizontal="center" wrapText="1"/>
    </xf>
    <xf numFmtId="165" fontId="10" fillId="2" borderId="2" xfId="0" applyNumberFormat="1" applyFont="1" applyFill="1" applyBorder="1" applyAlignment="1" applyProtection="1">
      <alignment horizontal="center" wrapText="1"/>
    </xf>
    <xf numFmtId="165" fontId="3" fillId="2" borderId="20" xfId="0" applyNumberFormat="1" applyFont="1" applyFill="1" applyBorder="1" applyAlignment="1" applyProtection="1">
      <alignment horizontal="center" wrapText="1"/>
    </xf>
    <xf numFmtId="165" fontId="10" fillId="2" borderId="26" xfId="0" applyNumberFormat="1" applyFont="1" applyFill="1" applyBorder="1" applyAlignment="1">
      <alignment horizontal="center"/>
    </xf>
    <xf numFmtId="165" fontId="10" fillId="2" borderId="27" xfId="0" applyNumberFormat="1" applyFont="1" applyFill="1" applyBorder="1" applyAlignment="1">
      <alignment horizontal="center"/>
    </xf>
    <xf numFmtId="165" fontId="0" fillId="2" borderId="0" xfId="0" applyNumberFormat="1" applyFill="1"/>
    <xf numFmtId="0" fontId="4" fillId="2" borderId="4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wrapText="1"/>
    </xf>
    <xf numFmtId="165" fontId="10" fillId="2" borderId="22" xfId="0" applyNumberFormat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10" fillId="2" borderId="8" xfId="0" applyNumberFormat="1" applyFont="1" applyFill="1" applyBorder="1" applyAlignment="1" applyProtection="1">
      <alignment horizontal="center" wrapText="1"/>
    </xf>
    <xf numFmtId="165" fontId="10" fillId="2" borderId="3" xfId="0" applyNumberFormat="1" applyFont="1" applyFill="1" applyBorder="1" applyAlignment="1" applyProtection="1">
      <alignment horizontal="center" wrapText="1"/>
    </xf>
    <xf numFmtId="165" fontId="10" fillId="2" borderId="2" xfId="0" applyNumberFormat="1" applyFont="1" applyFill="1" applyBorder="1" applyAlignment="1" applyProtection="1">
      <alignment horizontal="center" wrapText="1"/>
    </xf>
    <xf numFmtId="165" fontId="10" fillId="2" borderId="2" xfId="0" applyNumberFormat="1" applyFont="1" applyFill="1" applyBorder="1" applyAlignment="1" applyProtection="1">
      <alignment horizontal="center" wrapText="1"/>
    </xf>
    <xf numFmtId="165" fontId="4" fillId="2" borderId="2" xfId="1" applyNumberFormat="1" applyFont="1" applyFill="1" applyBorder="1" applyAlignment="1" applyProtection="1">
      <alignment horizontal="center" wrapText="1"/>
    </xf>
    <xf numFmtId="165" fontId="3" fillId="2" borderId="2" xfId="1" applyNumberFormat="1" applyFont="1" applyFill="1" applyBorder="1" applyAlignment="1" applyProtection="1">
      <alignment horizontal="center" wrapText="1"/>
    </xf>
    <xf numFmtId="165" fontId="3" fillId="2" borderId="2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65" fontId="3" fillId="2" borderId="8" xfId="0" applyNumberFormat="1" applyFont="1" applyFill="1" applyBorder="1" applyAlignment="1" applyProtection="1">
      <alignment horizontal="center" wrapText="1"/>
    </xf>
    <xf numFmtId="165" fontId="3" fillId="2" borderId="6" xfId="0" applyNumberFormat="1" applyFont="1" applyFill="1" applyBorder="1" applyAlignment="1" applyProtection="1">
      <alignment horizontal="center" wrapText="1"/>
    </xf>
    <xf numFmtId="165" fontId="3" fillId="2" borderId="3" xfId="0" applyNumberFormat="1" applyFont="1" applyFill="1" applyBorder="1" applyAlignment="1" applyProtection="1">
      <alignment horizontal="center" wrapText="1"/>
    </xf>
    <xf numFmtId="165" fontId="3" fillId="2" borderId="12" xfId="0" applyNumberFormat="1" applyFont="1" applyFill="1" applyBorder="1" applyAlignment="1" applyProtection="1">
      <alignment horizontal="center" wrapText="1"/>
    </xf>
    <xf numFmtId="165" fontId="10" fillId="2" borderId="2" xfId="0" applyNumberFormat="1" applyFont="1" applyFill="1" applyBorder="1" applyAlignment="1" applyProtection="1">
      <alignment horizontal="center" wrapText="1"/>
    </xf>
    <xf numFmtId="165" fontId="3" fillId="2" borderId="2" xfId="0" applyNumberFormat="1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25" xfId="0" applyFont="1" applyFill="1" applyBorder="1" applyAlignment="1">
      <alignment horizont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165" fontId="3" fillId="2" borderId="25" xfId="0" applyNumberFormat="1" applyFont="1" applyFill="1" applyBorder="1" applyAlignment="1">
      <alignment horizontal="center" wrapText="1"/>
    </xf>
    <xf numFmtId="165" fontId="3" fillId="2" borderId="8" xfId="0" applyNumberFormat="1" applyFont="1" applyFill="1" applyBorder="1" applyAlignment="1">
      <alignment horizontal="center" wrapText="1"/>
    </xf>
    <xf numFmtId="165" fontId="3" fillId="2" borderId="6" xfId="0" applyNumberFormat="1" applyFont="1" applyFill="1" applyBorder="1" applyAlignment="1">
      <alignment horizontal="center" wrapText="1"/>
    </xf>
    <xf numFmtId="165" fontId="3" fillId="2" borderId="3" xfId="0" applyNumberFormat="1" applyFont="1" applyFill="1" applyBorder="1" applyAlignment="1">
      <alignment horizontal="center" wrapText="1"/>
    </xf>
    <xf numFmtId="165" fontId="3" fillId="2" borderId="12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65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25" xfId="0" applyFont="1" applyFill="1" applyBorder="1" applyAlignment="1">
      <alignment horizontal="center" wrapText="1"/>
    </xf>
    <xf numFmtId="165" fontId="10" fillId="2" borderId="8" xfId="0" applyNumberFormat="1" applyFont="1" applyFill="1" applyBorder="1" applyAlignment="1">
      <alignment horizontal="center" wrapText="1"/>
    </xf>
    <xf numFmtId="165" fontId="10" fillId="2" borderId="6" xfId="0" applyNumberFormat="1" applyFont="1" applyFill="1" applyBorder="1" applyAlignment="1">
      <alignment horizontal="center" wrapText="1"/>
    </xf>
    <xf numFmtId="165" fontId="10" fillId="2" borderId="3" xfId="0" applyNumberFormat="1" applyFont="1" applyFill="1" applyBorder="1" applyAlignment="1">
      <alignment horizontal="center" wrapText="1"/>
    </xf>
    <xf numFmtId="165" fontId="10" fillId="2" borderId="25" xfId="0" applyNumberFormat="1" applyFont="1" applyFill="1" applyBorder="1" applyAlignment="1">
      <alignment horizontal="center" wrapText="1"/>
    </xf>
    <xf numFmtId="165" fontId="10" fillId="2" borderId="12" xfId="0" applyNumberFormat="1" applyFont="1" applyFill="1" applyBorder="1" applyAlignment="1">
      <alignment horizontal="center" wrapText="1"/>
    </xf>
    <xf numFmtId="49" fontId="3" fillId="2" borderId="20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165" fontId="3" fillId="2" borderId="2" xfId="0" applyNumberFormat="1" applyFont="1" applyFill="1" applyBorder="1" applyAlignment="1" applyProtection="1">
      <alignment horizontal="center"/>
    </xf>
    <xf numFmtId="0" fontId="0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2" fontId="3" fillId="2" borderId="2" xfId="0" applyNumberFormat="1" applyFont="1" applyFill="1" applyBorder="1" applyAlignment="1" applyProtection="1">
      <alignment horizontal="center"/>
    </xf>
    <xf numFmtId="2" fontId="0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0" fillId="2" borderId="25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165" fontId="12" fillId="2" borderId="25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165" fontId="9" fillId="2" borderId="2" xfId="0" applyNumberFormat="1" applyFont="1" applyFill="1" applyBorder="1" applyAlignment="1">
      <alignment horizontal="center" wrapText="1"/>
    </xf>
    <xf numFmtId="165" fontId="4" fillId="2" borderId="8" xfId="0" applyNumberFormat="1" applyFont="1" applyFill="1" applyBorder="1" applyAlignment="1">
      <alignment horizontal="center" wrapText="1"/>
    </xf>
    <xf numFmtId="165" fontId="4" fillId="2" borderId="6" xfId="0" applyNumberFormat="1" applyFont="1" applyFill="1" applyBorder="1" applyAlignment="1">
      <alignment horizontal="center" wrapText="1"/>
    </xf>
    <xf numFmtId="165" fontId="4" fillId="2" borderId="3" xfId="0" applyNumberFormat="1" applyFont="1" applyFill="1" applyBorder="1" applyAlignment="1">
      <alignment horizontal="center" wrapText="1"/>
    </xf>
    <xf numFmtId="165" fontId="4" fillId="2" borderId="12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165" fontId="3" fillId="2" borderId="8" xfId="0" applyNumberFormat="1" applyFont="1" applyFill="1" applyBorder="1" applyAlignment="1" applyProtection="1">
      <alignment horizontal="center" wrapText="1"/>
    </xf>
    <xf numFmtId="165" fontId="3" fillId="2" borderId="6" xfId="0" applyNumberFormat="1" applyFont="1" applyFill="1" applyBorder="1" applyAlignment="1" applyProtection="1">
      <alignment horizontal="center" wrapText="1"/>
    </xf>
    <xf numFmtId="165" fontId="3" fillId="2" borderId="3" xfId="0" applyNumberFormat="1" applyFont="1" applyFill="1" applyBorder="1" applyAlignment="1" applyProtection="1">
      <alignment horizontal="center" wrapText="1"/>
    </xf>
    <xf numFmtId="165" fontId="3" fillId="2" borderId="12" xfId="0" applyNumberFormat="1" applyFont="1" applyFill="1" applyBorder="1" applyAlignment="1" applyProtection="1">
      <alignment horizontal="center" wrapText="1"/>
    </xf>
    <xf numFmtId="2" fontId="3" fillId="2" borderId="8" xfId="0" applyNumberFormat="1" applyFont="1" applyFill="1" applyBorder="1" applyAlignment="1" applyProtection="1">
      <alignment horizontal="center"/>
    </xf>
    <xf numFmtId="2" fontId="3" fillId="2" borderId="6" xfId="0" applyNumberFormat="1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 applyProtection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165" fontId="3" fillId="2" borderId="8" xfId="0" applyNumberFormat="1" applyFont="1" applyFill="1" applyBorder="1" applyAlignment="1" applyProtection="1">
      <alignment horizontal="center"/>
    </xf>
    <xf numFmtId="165" fontId="3" fillId="2" borderId="6" xfId="0" applyNumberFormat="1" applyFont="1" applyFill="1" applyBorder="1" applyAlignment="1" applyProtection="1">
      <alignment horizontal="center"/>
    </xf>
    <xf numFmtId="165" fontId="3" fillId="2" borderId="3" xfId="0" applyNumberFormat="1" applyFont="1" applyFill="1" applyBorder="1" applyAlignment="1" applyProtection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49" fontId="4" fillId="2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3" fillId="2" borderId="17" xfId="0" applyFont="1" applyFill="1" applyBorder="1" applyAlignment="1">
      <alignment horizontal="right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right" wrapText="1"/>
    </xf>
    <xf numFmtId="49" fontId="3" fillId="2" borderId="21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wrapText="1"/>
    </xf>
    <xf numFmtId="49" fontId="3" fillId="0" borderId="7" xfId="0" applyNumberFormat="1" applyFont="1" applyFill="1" applyBorder="1" applyAlignment="1">
      <alignment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>
      <alignment horizontal="left"/>
    </xf>
    <xf numFmtId="165" fontId="4" fillId="2" borderId="25" xfId="0" applyNumberFormat="1" applyFont="1" applyFill="1" applyBorder="1" applyAlignment="1">
      <alignment horizont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0" fillId="2" borderId="22" xfId="0" applyNumberFormat="1" applyFont="1" applyFill="1" applyBorder="1" applyAlignment="1" applyProtection="1">
      <alignment horizontal="center" vertical="center" wrapText="1"/>
    </xf>
    <xf numFmtId="165" fontId="17" fillId="2" borderId="22" xfId="0" applyNumberFormat="1" applyFont="1" applyFill="1" applyBorder="1" applyAlignment="1">
      <alignment horizontal="center" vertical="center" wrapText="1"/>
    </xf>
    <xf numFmtId="165" fontId="17" fillId="2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25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 applyProtection="1">
      <alignment horizontal="center" vertical="center" wrapText="1"/>
    </xf>
    <xf numFmtId="49" fontId="4" fillId="4" borderId="3" xfId="0" applyNumberFormat="1" applyFont="1" applyFill="1" applyBorder="1" applyAlignment="1" applyProtection="1">
      <alignment horizontal="center" vertical="center" wrapText="1"/>
    </xf>
    <xf numFmtId="49" fontId="14" fillId="0" borderId="8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165" fontId="10" fillId="2" borderId="8" xfId="0" applyNumberFormat="1" applyFont="1" applyFill="1" applyBorder="1" applyAlignment="1" applyProtection="1">
      <alignment horizontal="center" wrapText="1"/>
    </xf>
    <xf numFmtId="165" fontId="10" fillId="2" borderId="6" xfId="0" applyNumberFormat="1" applyFont="1" applyFill="1" applyBorder="1" applyAlignment="1" applyProtection="1">
      <alignment horizontal="center" wrapText="1"/>
    </xf>
    <xf numFmtId="165" fontId="10" fillId="2" borderId="3" xfId="0" applyNumberFormat="1" applyFont="1" applyFill="1" applyBorder="1" applyAlignment="1" applyProtection="1">
      <alignment horizontal="center" wrapText="1"/>
    </xf>
    <xf numFmtId="165" fontId="17" fillId="2" borderId="2" xfId="0" applyNumberFormat="1" applyFont="1" applyFill="1" applyBorder="1" applyAlignment="1">
      <alignment horizontal="center" wrapText="1"/>
    </xf>
    <xf numFmtId="165" fontId="17" fillId="2" borderId="25" xfId="0" applyNumberFormat="1" applyFont="1" applyFill="1" applyBorder="1" applyAlignment="1">
      <alignment horizontal="center" wrapText="1"/>
    </xf>
    <xf numFmtId="165" fontId="10" fillId="2" borderId="2" xfId="0" applyNumberFormat="1" applyFont="1" applyFill="1" applyBorder="1" applyAlignment="1" applyProtection="1">
      <alignment horizontal="center" wrapText="1"/>
    </xf>
    <xf numFmtId="165" fontId="20" fillId="2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wrapText="1"/>
    </xf>
    <xf numFmtId="165" fontId="0" fillId="2" borderId="2" xfId="0" applyNumberForma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9" fontId="4" fillId="0" borderId="16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165" fontId="10" fillId="2" borderId="27" xfId="0" applyNumberFormat="1" applyFont="1" applyFill="1" applyBorder="1" applyAlignment="1">
      <alignment horizontal="center" wrapText="1"/>
    </xf>
    <xf numFmtId="165" fontId="10" fillId="2" borderId="28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206"/>
  <sheetViews>
    <sheetView tabSelected="1" zoomScale="60" zoomScaleNormal="60" zoomScaleSheetLayoutView="55" workbookViewId="0">
      <pane ySplit="21" topLeftCell="A203" activePane="bottomLeft" state="frozen"/>
      <selection activeCell="D1" sqref="D1"/>
      <selection pane="bottomLeft" activeCell="X20" sqref="X20"/>
    </sheetView>
  </sheetViews>
  <sheetFormatPr defaultRowHeight="21" x14ac:dyDescent="0.35"/>
  <cols>
    <col min="1" max="1" width="7.85546875" customWidth="1"/>
    <col min="2" max="2" width="0.7109375" customWidth="1"/>
    <col min="3" max="3" width="26.42578125" customWidth="1"/>
    <col min="4" max="4" width="26.7109375" style="31" customWidth="1"/>
    <col min="5" max="5" width="36.42578125" style="31" customWidth="1"/>
    <col min="6" max="6" width="36.42578125" style="4" customWidth="1"/>
    <col min="7" max="7" width="9.42578125" style="4" customWidth="1"/>
    <col min="8" max="8" width="20.28515625" style="102" customWidth="1"/>
    <col min="9" max="9" width="20.5703125" style="102" customWidth="1"/>
    <col min="10" max="10" width="25" style="102" customWidth="1"/>
    <col min="11" max="11" width="19.7109375" style="31" customWidth="1"/>
    <col min="12" max="12" width="4.140625" style="31" customWidth="1"/>
    <col min="13" max="13" width="8.7109375" style="31" customWidth="1"/>
    <col min="14" max="14" width="7.5703125" style="31" customWidth="1"/>
    <col min="15" max="15" width="9.28515625" style="31" customWidth="1"/>
    <col min="16" max="16" width="11.7109375" style="31" customWidth="1"/>
    <col min="18" max="18" width="0" hidden="1" customWidth="1"/>
    <col min="19" max="19" width="28.140625" style="103" customWidth="1"/>
    <col min="20" max="20" width="15.7109375" customWidth="1"/>
  </cols>
  <sheetData>
    <row r="1" spans="1:227" ht="18.75" customHeight="1" x14ac:dyDescent="0.35">
      <c r="A1" s="9"/>
      <c r="B1" s="9"/>
      <c r="C1" s="9"/>
      <c r="D1" s="32"/>
      <c r="E1" s="32"/>
      <c r="F1" s="10"/>
      <c r="G1" s="10"/>
      <c r="H1" s="98"/>
      <c r="I1" s="98"/>
      <c r="J1" s="98"/>
      <c r="L1" s="273" t="s">
        <v>137</v>
      </c>
      <c r="M1" s="273"/>
      <c r="N1" s="273"/>
      <c r="O1" s="273"/>
      <c r="P1" s="273"/>
    </row>
    <row r="2" spans="1:227" ht="12" customHeight="1" x14ac:dyDescent="0.35">
      <c r="A2" s="9"/>
      <c r="B2" s="9"/>
      <c r="C2" s="9"/>
      <c r="D2" s="32"/>
      <c r="E2" s="32"/>
      <c r="F2" s="10"/>
      <c r="G2" s="10"/>
      <c r="H2" s="98"/>
      <c r="I2" s="98"/>
      <c r="J2" s="98"/>
      <c r="L2" s="273"/>
      <c r="M2" s="273"/>
      <c r="N2" s="273"/>
      <c r="O2" s="273"/>
      <c r="P2" s="273"/>
    </row>
    <row r="3" spans="1:227" ht="23.25" customHeight="1" x14ac:dyDescent="0.35">
      <c r="A3" s="9"/>
      <c r="B3" s="9"/>
      <c r="C3" s="9"/>
      <c r="D3" s="32"/>
      <c r="E3" s="32"/>
      <c r="F3" s="10"/>
      <c r="G3" s="10"/>
      <c r="H3" s="98"/>
      <c r="I3" s="98"/>
      <c r="J3" s="98"/>
      <c r="L3" s="273"/>
      <c r="M3" s="273"/>
      <c r="N3" s="273"/>
      <c r="O3" s="273"/>
      <c r="P3" s="273"/>
    </row>
    <row r="4" spans="1:227" ht="19.5" customHeight="1" x14ac:dyDescent="0.35">
      <c r="A4" s="9"/>
      <c r="B4" s="9"/>
      <c r="C4" s="9"/>
      <c r="D4" s="32"/>
      <c r="E4" s="32"/>
      <c r="F4" s="10"/>
      <c r="G4" s="10"/>
      <c r="H4" s="98"/>
      <c r="I4" s="98"/>
      <c r="J4" s="98"/>
      <c r="L4" s="273"/>
      <c r="M4" s="273"/>
      <c r="N4" s="273"/>
      <c r="O4" s="273"/>
      <c r="P4" s="273"/>
    </row>
    <row r="5" spans="1:227" ht="15" customHeight="1" x14ac:dyDescent="0.35">
      <c r="A5" s="9"/>
      <c r="B5" s="9"/>
      <c r="C5" s="9"/>
      <c r="D5" s="32"/>
      <c r="E5" s="32"/>
      <c r="F5" s="10"/>
      <c r="G5" s="10"/>
      <c r="H5" s="98"/>
      <c r="I5" s="98"/>
      <c r="J5" s="98"/>
      <c r="L5" s="273"/>
      <c r="M5" s="273"/>
      <c r="N5" s="273"/>
      <c r="O5" s="273"/>
      <c r="P5" s="273"/>
    </row>
    <row r="6" spans="1:227" ht="12.75" customHeight="1" x14ac:dyDescent="0.35">
      <c r="A6" s="9"/>
      <c r="B6" s="9"/>
      <c r="C6" s="9"/>
      <c r="D6" s="55"/>
      <c r="E6" s="55"/>
      <c r="F6" s="10"/>
      <c r="G6" s="10"/>
      <c r="H6" s="98"/>
      <c r="I6" s="98"/>
      <c r="J6" s="98"/>
      <c r="K6" s="32"/>
    </row>
    <row r="7" spans="1:227" ht="20.25" customHeight="1" x14ac:dyDescent="0.35">
      <c r="A7" s="274" t="s">
        <v>17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227" s="2" customFormat="1" ht="15" customHeight="1" x14ac:dyDescent="0.35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1"/>
      <c r="R8" s="1"/>
      <c r="S8" s="10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</row>
    <row r="9" spans="1:227" s="3" customFormat="1" ht="30" customHeight="1" thickBot="1" x14ac:dyDescent="0.35">
      <c r="D9" s="33"/>
      <c r="E9" s="33"/>
      <c r="H9" s="99"/>
      <c r="I9" s="99"/>
      <c r="J9" s="99"/>
      <c r="K9" s="33"/>
      <c r="L9" s="99"/>
      <c r="M9" s="160"/>
      <c r="N9" s="161"/>
      <c r="O9" s="277" t="s">
        <v>0</v>
      </c>
      <c r="P9" s="278"/>
      <c r="S9" s="105"/>
    </row>
    <row r="10" spans="1:227" s="3" customFormat="1" ht="19.5" customHeight="1" x14ac:dyDescent="0.3">
      <c r="D10" s="33"/>
      <c r="E10" s="33"/>
      <c r="H10" s="99"/>
      <c r="I10" s="99"/>
      <c r="J10" s="99"/>
      <c r="K10" s="162"/>
      <c r="L10" s="99"/>
      <c r="M10" s="99"/>
      <c r="N10" s="163" t="s">
        <v>4</v>
      </c>
      <c r="O10" s="279"/>
      <c r="P10" s="280"/>
      <c r="S10" s="105"/>
    </row>
    <row r="11" spans="1:227" s="3" customFormat="1" ht="28.5" customHeight="1" x14ac:dyDescent="0.3">
      <c r="A11" s="281" t="s">
        <v>307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2" t="s">
        <v>1</v>
      </c>
      <c r="N11" s="283"/>
      <c r="O11" s="232"/>
      <c r="P11" s="233"/>
      <c r="S11" s="105"/>
    </row>
    <row r="12" spans="1:227" s="3" customFormat="1" ht="18" customHeight="1" x14ac:dyDescent="0.3">
      <c r="A12" s="300" t="s">
        <v>10</v>
      </c>
      <c r="B12" s="300"/>
      <c r="C12" s="300"/>
      <c r="D12" s="301" t="s">
        <v>104</v>
      </c>
      <c r="E12" s="301"/>
      <c r="F12" s="301"/>
      <c r="G12" s="301"/>
      <c r="H12" s="301"/>
      <c r="I12" s="301"/>
      <c r="J12" s="301"/>
      <c r="K12" s="301"/>
      <c r="L12" s="301"/>
      <c r="M12" s="99"/>
      <c r="N12" s="164" t="s">
        <v>2</v>
      </c>
      <c r="O12" s="232"/>
      <c r="P12" s="233"/>
      <c r="S12" s="105"/>
    </row>
    <row r="13" spans="1:227" s="3" customFormat="1" ht="20.25" x14ac:dyDescent="0.3">
      <c r="A13" s="304" t="s">
        <v>11</v>
      </c>
      <c r="B13" s="304"/>
      <c r="C13" s="304"/>
      <c r="D13" s="301" t="s">
        <v>135</v>
      </c>
      <c r="E13" s="301"/>
      <c r="F13" s="301"/>
      <c r="G13" s="301"/>
      <c r="H13" s="301"/>
      <c r="I13" s="301"/>
      <c r="J13" s="301"/>
      <c r="K13" s="301"/>
      <c r="L13" s="301"/>
      <c r="M13" s="99"/>
      <c r="N13" s="164" t="s">
        <v>6</v>
      </c>
      <c r="O13" s="232" t="s">
        <v>136</v>
      </c>
      <c r="P13" s="233"/>
      <c r="S13" s="105"/>
    </row>
    <row r="14" spans="1:227" s="3" customFormat="1" ht="21" customHeight="1" thickBot="1" x14ac:dyDescent="0.35">
      <c r="A14" s="96" t="s">
        <v>14</v>
      </c>
      <c r="B14" s="11"/>
      <c r="C14" s="11"/>
      <c r="D14" s="56"/>
      <c r="E14" s="56"/>
      <c r="H14" s="99"/>
      <c r="I14" s="99"/>
      <c r="J14" s="99"/>
      <c r="K14" s="165"/>
      <c r="L14" s="99"/>
      <c r="M14" s="285" t="s">
        <v>3</v>
      </c>
      <c r="N14" s="283"/>
      <c r="O14" s="286" t="s">
        <v>16</v>
      </c>
      <c r="P14" s="287"/>
      <c r="S14" s="105"/>
    </row>
    <row r="15" spans="1:227" s="2" customFormat="1" x14ac:dyDescent="0.35">
      <c r="A15" s="9"/>
      <c r="B15" s="9"/>
      <c r="C15" s="9"/>
      <c r="D15" s="57"/>
      <c r="E15" s="57"/>
      <c r="F15" s="5"/>
      <c r="G15" s="5"/>
      <c r="H15" s="166" t="s">
        <v>176</v>
      </c>
      <c r="I15" s="100"/>
      <c r="J15" s="100"/>
      <c r="K15" s="167"/>
      <c r="L15" s="31"/>
      <c r="M15" s="31"/>
      <c r="N15" s="31"/>
      <c r="O15" s="31"/>
      <c r="P15" s="31"/>
      <c r="S15" s="103"/>
    </row>
    <row r="16" spans="1:227" s="2" customFormat="1" ht="17.25" customHeight="1" x14ac:dyDescent="0.35">
      <c r="A16" s="288" t="s">
        <v>128</v>
      </c>
      <c r="B16" s="289"/>
      <c r="C16" s="290" t="s">
        <v>7</v>
      </c>
      <c r="D16" s="293" t="s">
        <v>15</v>
      </c>
      <c r="E16" s="293"/>
      <c r="F16" s="294" t="s">
        <v>8</v>
      </c>
      <c r="G16" s="293" t="s">
        <v>129</v>
      </c>
      <c r="H16" s="297" t="s">
        <v>347</v>
      </c>
      <c r="I16" s="297" t="s">
        <v>302</v>
      </c>
      <c r="J16" s="297" t="s">
        <v>303</v>
      </c>
      <c r="K16" s="284" t="s">
        <v>9</v>
      </c>
      <c r="L16" s="284"/>
      <c r="M16" s="284"/>
      <c r="N16" s="284"/>
      <c r="O16" s="284"/>
      <c r="P16" s="284"/>
      <c r="S16" s="103"/>
    </row>
    <row r="17" spans="1:19" s="2" customFormat="1" ht="48.6" customHeight="1" x14ac:dyDescent="0.35">
      <c r="A17" s="288"/>
      <c r="B17" s="289"/>
      <c r="C17" s="291"/>
      <c r="D17" s="293"/>
      <c r="E17" s="293"/>
      <c r="F17" s="295"/>
      <c r="G17" s="293"/>
      <c r="H17" s="298"/>
      <c r="I17" s="298"/>
      <c r="J17" s="298"/>
      <c r="K17" s="284"/>
      <c r="L17" s="284"/>
      <c r="M17" s="284"/>
      <c r="N17" s="284"/>
      <c r="O17" s="284"/>
      <c r="P17" s="284"/>
      <c r="Q17" s="1"/>
      <c r="S17" s="103"/>
    </row>
    <row r="18" spans="1:19" s="2" customFormat="1" ht="36" customHeight="1" x14ac:dyDescent="0.35">
      <c r="A18" s="288"/>
      <c r="B18" s="289"/>
      <c r="C18" s="291"/>
      <c r="D18" s="234" t="s">
        <v>12</v>
      </c>
      <c r="E18" s="234" t="s">
        <v>13</v>
      </c>
      <c r="F18" s="295"/>
      <c r="G18" s="293"/>
      <c r="H18" s="298"/>
      <c r="I18" s="298"/>
      <c r="J18" s="298"/>
      <c r="K18" s="284" t="s">
        <v>304</v>
      </c>
      <c r="L18" s="284" t="s">
        <v>305</v>
      </c>
      <c r="M18" s="311"/>
      <c r="N18" s="311"/>
      <c r="O18" s="284" t="s">
        <v>306</v>
      </c>
      <c r="P18" s="284"/>
      <c r="Q18" s="1"/>
      <c r="S18" s="103"/>
    </row>
    <row r="19" spans="1:19" s="2" customFormat="1" ht="25.9" customHeight="1" x14ac:dyDescent="0.35">
      <c r="A19" s="288"/>
      <c r="B19" s="289"/>
      <c r="C19" s="291"/>
      <c r="D19" s="302"/>
      <c r="E19" s="302"/>
      <c r="F19" s="295"/>
      <c r="G19" s="293"/>
      <c r="H19" s="298"/>
      <c r="I19" s="298"/>
      <c r="J19" s="298"/>
      <c r="K19" s="284"/>
      <c r="L19" s="311"/>
      <c r="M19" s="311"/>
      <c r="N19" s="311"/>
      <c r="O19" s="284"/>
      <c r="P19" s="284"/>
      <c r="Q19" s="1"/>
      <c r="S19" s="103"/>
    </row>
    <row r="20" spans="1:19" s="2" customFormat="1" ht="24.75" customHeight="1" x14ac:dyDescent="0.35">
      <c r="A20" s="288"/>
      <c r="B20" s="289"/>
      <c r="C20" s="292"/>
      <c r="D20" s="303"/>
      <c r="E20" s="303"/>
      <c r="F20" s="296"/>
      <c r="G20" s="293"/>
      <c r="H20" s="299"/>
      <c r="I20" s="299"/>
      <c r="J20" s="299"/>
      <c r="K20" s="284"/>
      <c r="L20" s="311"/>
      <c r="M20" s="311"/>
      <c r="N20" s="311"/>
      <c r="O20" s="284"/>
      <c r="P20" s="284"/>
      <c r="Q20" s="1"/>
      <c r="S20" s="103"/>
    </row>
    <row r="21" spans="1:19" s="2" customFormat="1" ht="18.75" customHeight="1" thickBot="1" x14ac:dyDescent="0.4">
      <c r="A21" s="253">
        <v>1</v>
      </c>
      <c r="B21" s="253"/>
      <c r="C21" s="97">
        <v>2</v>
      </c>
      <c r="D21" s="58">
        <v>3</v>
      </c>
      <c r="E21" s="58">
        <v>4</v>
      </c>
      <c r="F21" s="97">
        <v>5</v>
      </c>
      <c r="G21" s="95">
        <v>6</v>
      </c>
      <c r="H21" s="158">
        <v>7</v>
      </c>
      <c r="I21" s="158">
        <v>8</v>
      </c>
      <c r="J21" s="193">
        <v>9</v>
      </c>
      <c r="K21" s="158">
        <v>10</v>
      </c>
      <c r="L21" s="254">
        <v>11</v>
      </c>
      <c r="M21" s="255"/>
      <c r="N21" s="256"/>
      <c r="O21" s="234">
        <v>12</v>
      </c>
      <c r="P21" s="234"/>
      <c r="Q21" s="1"/>
      <c r="S21" s="103"/>
    </row>
    <row r="22" spans="1:19" s="2" customFormat="1" ht="78.75" customHeight="1" x14ac:dyDescent="0.35">
      <c r="A22" s="306"/>
      <c r="B22" s="307"/>
      <c r="C22" s="18" t="s">
        <v>52</v>
      </c>
      <c r="D22" s="109" t="s">
        <v>53</v>
      </c>
      <c r="E22" s="59" t="s">
        <v>54</v>
      </c>
      <c r="F22" s="38" t="s">
        <v>272</v>
      </c>
      <c r="G22" s="94"/>
      <c r="H22" s="168">
        <f>H23+H32+H37+H43+H47+H50</f>
        <v>858924.10928999993</v>
      </c>
      <c r="I22" s="169">
        <f>I23+I32+I37+I43+I47+I50</f>
        <v>592684.79987999995</v>
      </c>
      <c r="J22" s="196">
        <f>J23+J32+J37+J43+J47+J50</f>
        <v>857580.10928999993</v>
      </c>
      <c r="K22" s="169">
        <f>K23+K32+K37+K43+K47+K50</f>
        <v>967043.7</v>
      </c>
      <c r="L22" s="308">
        <f>L23+L32+L37+L43+L47</f>
        <v>1030912.5</v>
      </c>
      <c r="M22" s="309"/>
      <c r="N22" s="309"/>
      <c r="O22" s="308">
        <f>O23+O32+O37+O43+O47</f>
        <v>1070383.3999999999</v>
      </c>
      <c r="P22" s="310"/>
      <c r="Q22" s="1"/>
      <c r="S22" s="103"/>
    </row>
    <row r="23" spans="1:19" s="2" customFormat="1" ht="83.25" customHeight="1" x14ac:dyDescent="0.35">
      <c r="A23" s="312"/>
      <c r="B23" s="313"/>
      <c r="C23" s="17" t="s">
        <v>46</v>
      </c>
      <c r="D23" s="109" t="s">
        <v>171</v>
      </c>
      <c r="E23" s="60" t="s">
        <v>42</v>
      </c>
      <c r="F23" s="38" t="s">
        <v>272</v>
      </c>
      <c r="G23" s="94"/>
      <c r="H23" s="170">
        <f>H24</f>
        <v>674599.90928999998</v>
      </c>
      <c r="I23" s="171">
        <f>I24</f>
        <v>471103.21947999997</v>
      </c>
      <c r="J23" s="194">
        <f>J24</f>
        <v>673235.90928999998</v>
      </c>
      <c r="K23" s="171">
        <f>K24</f>
        <v>767952.79999999993</v>
      </c>
      <c r="L23" s="243">
        <f>L24</f>
        <v>825828.1</v>
      </c>
      <c r="M23" s="244"/>
      <c r="N23" s="244"/>
      <c r="O23" s="243">
        <f>O24</f>
        <v>863774.8</v>
      </c>
      <c r="P23" s="245"/>
      <c r="Q23" s="1"/>
      <c r="S23" s="103"/>
    </row>
    <row r="24" spans="1:19" s="2" customFormat="1" ht="84" customHeight="1" x14ac:dyDescent="0.35">
      <c r="A24" s="215"/>
      <c r="B24" s="216"/>
      <c r="C24" s="17" t="s">
        <v>55</v>
      </c>
      <c r="D24" s="109" t="s">
        <v>172</v>
      </c>
      <c r="E24" s="37" t="s">
        <v>169</v>
      </c>
      <c r="F24" s="38" t="s">
        <v>272</v>
      </c>
      <c r="G24" s="94"/>
      <c r="H24" s="170">
        <f>H25+H26+H27+H28+H29+H30+H31</f>
        <v>674599.90928999998</v>
      </c>
      <c r="I24" s="171">
        <f>I25+I26+I27+I28+I29+I30+I31</f>
        <v>471103.21947999997</v>
      </c>
      <c r="J24" s="194">
        <f>J25+J26+J27+J28+J29+J30+J31</f>
        <v>673235.90928999998</v>
      </c>
      <c r="K24" s="171">
        <f>K25+K26+K27+K28+K29+K30+K31</f>
        <v>767952.79999999993</v>
      </c>
      <c r="L24" s="243">
        <f>L25+L26+L27+L28+L29+L30+L31</f>
        <v>825828.1</v>
      </c>
      <c r="M24" s="244"/>
      <c r="N24" s="244"/>
      <c r="O24" s="243">
        <f>O25+O26+O27+O28+O29+O30+O31</f>
        <v>863774.8</v>
      </c>
      <c r="P24" s="245"/>
      <c r="Q24" s="1"/>
      <c r="S24" s="103"/>
    </row>
    <row r="25" spans="1:19" s="2" customFormat="1" ht="144" customHeight="1" x14ac:dyDescent="0.35">
      <c r="A25" s="215"/>
      <c r="B25" s="216"/>
      <c r="C25" s="15" t="s">
        <v>55</v>
      </c>
      <c r="D25" s="35" t="s">
        <v>43</v>
      </c>
      <c r="E25" s="61" t="s">
        <v>18</v>
      </c>
      <c r="F25" s="81" t="s">
        <v>272</v>
      </c>
      <c r="G25" s="51"/>
      <c r="H25" s="172">
        <v>655102.90928999998</v>
      </c>
      <c r="I25" s="140">
        <v>441076.41888000001</v>
      </c>
      <c r="J25" s="140">
        <v>653738.90928999998</v>
      </c>
      <c r="K25" s="140">
        <v>733269.7</v>
      </c>
      <c r="L25" s="246">
        <v>788588.7</v>
      </c>
      <c r="M25" s="246"/>
      <c r="N25" s="246"/>
      <c r="O25" s="246">
        <v>826970.4</v>
      </c>
      <c r="P25" s="305"/>
      <c r="S25" s="103"/>
    </row>
    <row r="26" spans="1:19" s="6" customFormat="1" ht="193.5" customHeight="1" x14ac:dyDescent="0.35">
      <c r="A26" s="215"/>
      <c r="B26" s="216"/>
      <c r="C26" s="15" t="s">
        <v>55</v>
      </c>
      <c r="D26" s="84" t="s">
        <v>44</v>
      </c>
      <c r="E26" s="62" t="s">
        <v>19</v>
      </c>
      <c r="F26" s="81" t="s">
        <v>272</v>
      </c>
      <c r="G26" s="51"/>
      <c r="H26" s="172">
        <v>-5495</v>
      </c>
      <c r="I26" s="140">
        <v>427.60025000000002</v>
      </c>
      <c r="J26" s="140">
        <v>-5495</v>
      </c>
      <c r="K26" s="173">
        <v>7978</v>
      </c>
      <c r="L26" s="246">
        <v>8577.6</v>
      </c>
      <c r="M26" s="246"/>
      <c r="N26" s="246"/>
      <c r="O26" s="246">
        <v>8387.9</v>
      </c>
      <c r="P26" s="305"/>
      <c r="S26" s="106"/>
    </row>
    <row r="27" spans="1:19" s="6" customFormat="1" ht="97.5" customHeight="1" x14ac:dyDescent="0.35">
      <c r="A27" s="215"/>
      <c r="B27" s="216"/>
      <c r="C27" s="15" t="s">
        <v>55</v>
      </c>
      <c r="D27" s="84" t="s">
        <v>45</v>
      </c>
      <c r="E27" s="63" t="s">
        <v>20</v>
      </c>
      <c r="F27" s="81" t="s">
        <v>272</v>
      </c>
      <c r="G27" s="51"/>
      <c r="H27" s="172">
        <v>7967</v>
      </c>
      <c r="I27" s="140">
        <v>9141.9238000000005</v>
      </c>
      <c r="J27" s="140">
        <v>7967</v>
      </c>
      <c r="K27" s="173">
        <v>8322.2999999999993</v>
      </c>
      <c r="L27" s="246">
        <v>8947.4</v>
      </c>
      <c r="M27" s="246"/>
      <c r="N27" s="246"/>
      <c r="O27" s="246">
        <v>8749.6</v>
      </c>
      <c r="P27" s="305"/>
      <c r="S27" s="106"/>
    </row>
    <row r="28" spans="1:19" s="6" customFormat="1" ht="80.25" customHeight="1" x14ac:dyDescent="0.35">
      <c r="A28" s="215"/>
      <c r="B28" s="216"/>
      <c r="C28" s="15" t="s">
        <v>55</v>
      </c>
      <c r="D28" s="84" t="s">
        <v>138</v>
      </c>
      <c r="E28" s="63" t="s">
        <v>139</v>
      </c>
      <c r="F28" s="81" t="s">
        <v>272</v>
      </c>
      <c r="G28" s="51"/>
      <c r="H28" s="172">
        <v>767</v>
      </c>
      <c r="I28" s="140">
        <v>568.33582000000001</v>
      </c>
      <c r="J28" s="140">
        <v>767</v>
      </c>
      <c r="K28" s="173">
        <v>683.6</v>
      </c>
      <c r="L28" s="246">
        <v>733</v>
      </c>
      <c r="M28" s="246"/>
      <c r="N28" s="246"/>
      <c r="O28" s="246">
        <v>733</v>
      </c>
      <c r="P28" s="247"/>
      <c r="S28" s="106"/>
    </row>
    <row r="29" spans="1:19" s="6" customFormat="1" ht="194.25" customHeight="1" x14ac:dyDescent="0.35">
      <c r="A29" s="215"/>
      <c r="B29" s="216"/>
      <c r="C29" s="15" t="s">
        <v>55</v>
      </c>
      <c r="D29" s="84" t="s">
        <v>190</v>
      </c>
      <c r="E29" s="63" t="s">
        <v>191</v>
      </c>
      <c r="F29" s="29" t="s">
        <v>272</v>
      </c>
      <c r="G29" s="51"/>
      <c r="H29" s="172">
        <v>14750</v>
      </c>
      <c r="I29" s="140">
        <v>17997.088779999998</v>
      </c>
      <c r="J29" s="140">
        <v>14750</v>
      </c>
      <c r="K29" s="173">
        <v>14865.5</v>
      </c>
      <c r="L29" s="246">
        <v>15937</v>
      </c>
      <c r="M29" s="266"/>
      <c r="N29" s="266"/>
      <c r="O29" s="246">
        <v>15937</v>
      </c>
      <c r="P29" s="247"/>
      <c r="S29" s="106"/>
    </row>
    <row r="30" spans="1:19" s="6" customFormat="1" ht="194.25" customHeight="1" x14ac:dyDescent="0.35">
      <c r="A30" s="113"/>
      <c r="B30" s="114"/>
      <c r="C30" s="15" t="s">
        <v>55</v>
      </c>
      <c r="D30" s="84" t="s">
        <v>270</v>
      </c>
      <c r="E30" s="63" t="s">
        <v>271</v>
      </c>
      <c r="F30" s="29" t="s">
        <v>272</v>
      </c>
      <c r="G30" s="51"/>
      <c r="H30" s="172">
        <v>846</v>
      </c>
      <c r="I30" s="140">
        <v>658.26660000000004</v>
      </c>
      <c r="J30" s="140">
        <v>846</v>
      </c>
      <c r="K30" s="173">
        <v>2001</v>
      </c>
      <c r="L30" s="249">
        <v>2151.5</v>
      </c>
      <c r="M30" s="250"/>
      <c r="N30" s="251"/>
      <c r="O30" s="249">
        <v>2104</v>
      </c>
      <c r="P30" s="252"/>
      <c r="S30" s="106"/>
    </row>
    <row r="31" spans="1:19" s="6" customFormat="1" ht="194.25" customHeight="1" x14ac:dyDescent="0.35">
      <c r="A31" s="113"/>
      <c r="B31" s="114"/>
      <c r="C31" s="15" t="s">
        <v>55</v>
      </c>
      <c r="D31" s="84" t="s">
        <v>273</v>
      </c>
      <c r="E31" s="63" t="s">
        <v>274</v>
      </c>
      <c r="F31" s="29" t="s">
        <v>272</v>
      </c>
      <c r="G31" s="51"/>
      <c r="H31" s="172">
        <v>662</v>
      </c>
      <c r="I31" s="140">
        <v>1233.5853500000001</v>
      </c>
      <c r="J31" s="140">
        <v>662</v>
      </c>
      <c r="K31" s="173">
        <v>832.7</v>
      </c>
      <c r="L31" s="249">
        <v>892.9</v>
      </c>
      <c r="M31" s="250"/>
      <c r="N31" s="251"/>
      <c r="O31" s="249">
        <v>892.9</v>
      </c>
      <c r="P31" s="252"/>
      <c r="S31" s="106"/>
    </row>
    <row r="32" spans="1:19" s="6" customFormat="1" ht="97.5" customHeight="1" x14ac:dyDescent="0.35">
      <c r="A32" s="222"/>
      <c r="B32" s="223"/>
      <c r="C32" s="20" t="s">
        <v>64</v>
      </c>
      <c r="D32" s="72" t="s">
        <v>279</v>
      </c>
      <c r="E32" s="64" t="s">
        <v>64</v>
      </c>
      <c r="F32" s="38" t="s">
        <v>272</v>
      </c>
      <c r="G32" s="51"/>
      <c r="H32" s="174">
        <f>H33+H34+H35+H36</f>
        <v>9762.1999999999989</v>
      </c>
      <c r="I32" s="141">
        <f>I33+I34+I35+I36</f>
        <v>6980.3898499999996</v>
      </c>
      <c r="J32" s="141">
        <f>J33+J34+J35+J36</f>
        <v>9762.1999999999989</v>
      </c>
      <c r="K32" s="175">
        <f>K33+K34+K35+K36</f>
        <v>10704.9</v>
      </c>
      <c r="L32" s="248">
        <f>L33+L34+L35+L36</f>
        <v>11521.4</v>
      </c>
      <c r="M32" s="248"/>
      <c r="N32" s="248"/>
      <c r="O32" s="248">
        <f>O33+O34+O35+O36</f>
        <v>12046.6</v>
      </c>
      <c r="P32" s="247"/>
      <c r="S32" s="106"/>
    </row>
    <row r="33" spans="1:19" s="6" customFormat="1" ht="131.25" customHeight="1" x14ac:dyDescent="0.35">
      <c r="A33" s="215"/>
      <c r="B33" s="216"/>
      <c r="C33" s="12" t="s">
        <v>65</v>
      </c>
      <c r="D33" s="84" t="s">
        <v>275</v>
      </c>
      <c r="E33" s="65" t="s">
        <v>28</v>
      </c>
      <c r="F33" s="82" t="s">
        <v>272</v>
      </c>
      <c r="G33" s="51"/>
      <c r="H33" s="172">
        <v>5091.3999999999996</v>
      </c>
      <c r="I33" s="140">
        <v>3622.1419700000001</v>
      </c>
      <c r="J33" s="140">
        <v>5091.3999999999996</v>
      </c>
      <c r="K33" s="173">
        <v>5703.4</v>
      </c>
      <c r="L33" s="249">
        <v>6062.3</v>
      </c>
      <c r="M33" s="250"/>
      <c r="N33" s="251"/>
      <c r="O33" s="249">
        <v>6341.7</v>
      </c>
      <c r="P33" s="252"/>
      <c r="S33" s="106"/>
    </row>
    <row r="34" spans="1:19" s="6" customFormat="1" ht="180.75" customHeight="1" x14ac:dyDescent="0.35">
      <c r="A34" s="215"/>
      <c r="B34" s="216"/>
      <c r="C34" s="12" t="s">
        <v>65</v>
      </c>
      <c r="D34" s="35" t="s">
        <v>276</v>
      </c>
      <c r="E34" s="65" t="s">
        <v>29</v>
      </c>
      <c r="F34" s="82" t="s">
        <v>272</v>
      </c>
      <c r="G34" s="51"/>
      <c r="H34" s="172">
        <v>24.3</v>
      </c>
      <c r="I34" s="140">
        <v>20.699470000000002</v>
      </c>
      <c r="J34" s="140">
        <v>24.3</v>
      </c>
      <c r="K34" s="173">
        <v>29.3</v>
      </c>
      <c r="L34" s="249">
        <v>31.4</v>
      </c>
      <c r="M34" s="250"/>
      <c r="N34" s="251"/>
      <c r="O34" s="249">
        <v>32.700000000000003</v>
      </c>
      <c r="P34" s="252"/>
      <c r="S34" s="106"/>
    </row>
    <row r="35" spans="1:19" s="6" customFormat="1" ht="147" customHeight="1" x14ac:dyDescent="0.35">
      <c r="A35" s="215"/>
      <c r="B35" s="216"/>
      <c r="C35" s="12" t="s">
        <v>65</v>
      </c>
      <c r="D35" s="84" t="s">
        <v>277</v>
      </c>
      <c r="E35" s="65" t="s">
        <v>30</v>
      </c>
      <c r="F35" s="82" t="s">
        <v>272</v>
      </c>
      <c r="G35" s="51"/>
      <c r="H35" s="172">
        <v>5279.2</v>
      </c>
      <c r="I35" s="140">
        <v>3805.0839700000001</v>
      </c>
      <c r="J35" s="140">
        <v>5279.2</v>
      </c>
      <c r="K35" s="173">
        <v>5859.7</v>
      </c>
      <c r="L35" s="249">
        <v>6354.2</v>
      </c>
      <c r="M35" s="250"/>
      <c r="N35" s="251"/>
      <c r="O35" s="249">
        <v>6634</v>
      </c>
      <c r="P35" s="252"/>
      <c r="S35" s="106"/>
    </row>
    <row r="36" spans="1:19" s="6" customFormat="1" ht="148.5" customHeight="1" x14ac:dyDescent="0.35">
      <c r="A36" s="215"/>
      <c r="B36" s="216"/>
      <c r="C36" s="12" t="s">
        <v>65</v>
      </c>
      <c r="D36" s="84" t="s">
        <v>278</v>
      </c>
      <c r="E36" s="65" t="s">
        <v>31</v>
      </c>
      <c r="F36" s="82" t="s">
        <v>272</v>
      </c>
      <c r="G36" s="51"/>
      <c r="H36" s="172">
        <v>-632.70000000000005</v>
      </c>
      <c r="I36" s="140">
        <v>-467.53555999999998</v>
      </c>
      <c r="J36" s="140">
        <v>-632.70000000000005</v>
      </c>
      <c r="K36" s="173">
        <v>-887.5</v>
      </c>
      <c r="L36" s="249">
        <v>-926.5</v>
      </c>
      <c r="M36" s="250"/>
      <c r="N36" s="251"/>
      <c r="O36" s="249">
        <v>-961.8</v>
      </c>
      <c r="P36" s="252"/>
      <c r="S36" s="106"/>
    </row>
    <row r="37" spans="1:19" s="6" customFormat="1" ht="89.25" customHeight="1" x14ac:dyDescent="0.35">
      <c r="A37" s="314"/>
      <c r="B37" s="315"/>
      <c r="C37" s="17" t="s">
        <v>47</v>
      </c>
      <c r="D37" s="110" t="s">
        <v>56</v>
      </c>
      <c r="E37" s="117" t="s">
        <v>47</v>
      </c>
      <c r="F37" s="119" t="s">
        <v>272</v>
      </c>
      <c r="G37" s="51"/>
      <c r="H37" s="170">
        <f>H38+H39+H41+H42</f>
        <v>62308</v>
      </c>
      <c r="I37" s="171">
        <f>I38+I39+I41+I42+I40</f>
        <v>54593.017550000004</v>
      </c>
      <c r="J37" s="194">
        <f>SUM(J38:J42)</f>
        <v>62308</v>
      </c>
      <c r="K37" s="171">
        <f>K38+K39+K41+K42</f>
        <v>72953</v>
      </c>
      <c r="L37" s="243">
        <f>L38+L39+L41+L42</f>
        <v>74682</v>
      </c>
      <c r="M37" s="243"/>
      <c r="N37" s="243"/>
      <c r="O37" s="316">
        <f>O38+O39+O41+O42</f>
        <v>72688</v>
      </c>
      <c r="P37" s="317"/>
      <c r="S37" s="106"/>
    </row>
    <row r="38" spans="1:19" s="6" customFormat="1" ht="69" customHeight="1" x14ac:dyDescent="0.35">
      <c r="A38" s="314"/>
      <c r="B38" s="315"/>
      <c r="C38" s="16" t="s">
        <v>57</v>
      </c>
      <c r="D38" s="84" t="s">
        <v>192</v>
      </c>
      <c r="E38" s="118" t="s">
        <v>193</v>
      </c>
      <c r="F38" s="82" t="s">
        <v>272</v>
      </c>
      <c r="G38" s="51"/>
      <c r="H38" s="176">
        <v>20470</v>
      </c>
      <c r="I38" s="177">
        <v>22061.95493</v>
      </c>
      <c r="J38" s="197">
        <v>20470</v>
      </c>
      <c r="K38" s="177">
        <v>34672</v>
      </c>
      <c r="L38" s="318">
        <v>37281</v>
      </c>
      <c r="M38" s="319"/>
      <c r="N38" s="319"/>
      <c r="O38" s="320">
        <v>37973</v>
      </c>
      <c r="P38" s="321"/>
      <c r="S38" s="106"/>
    </row>
    <row r="39" spans="1:19" s="6" customFormat="1" ht="81" customHeight="1" x14ac:dyDescent="0.35">
      <c r="A39" s="215"/>
      <c r="B39" s="216"/>
      <c r="C39" s="16" t="s">
        <v>57</v>
      </c>
      <c r="D39" s="84" t="s">
        <v>194</v>
      </c>
      <c r="E39" s="65" t="s">
        <v>195</v>
      </c>
      <c r="F39" s="83" t="s">
        <v>272</v>
      </c>
      <c r="G39" s="51"/>
      <c r="H39" s="172">
        <v>20792</v>
      </c>
      <c r="I39" s="140">
        <v>14115.739729999999</v>
      </c>
      <c r="J39" s="140">
        <v>20792</v>
      </c>
      <c r="K39" s="173">
        <v>23416</v>
      </c>
      <c r="L39" s="246">
        <v>23848</v>
      </c>
      <c r="M39" s="246"/>
      <c r="N39" s="246"/>
      <c r="O39" s="246">
        <v>22985</v>
      </c>
      <c r="P39" s="305"/>
      <c r="S39" s="106"/>
    </row>
    <row r="40" spans="1:19" s="6" customFormat="1" ht="81" customHeight="1" x14ac:dyDescent="0.35">
      <c r="A40" s="138"/>
      <c r="B40" s="139"/>
      <c r="C40" s="16" t="s">
        <v>57</v>
      </c>
      <c r="D40" s="84" t="s">
        <v>48</v>
      </c>
      <c r="E40" s="63" t="s">
        <v>21</v>
      </c>
      <c r="F40" s="83" t="s">
        <v>272</v>
      </c>
      <c r="G40" s="51"/>
      <c r="H40" s="172">
        <v>0</v>
      </c>
      <c r="I40" s="140">
        <v>33.827680000000001</v>
      </c>
      <c r="J40" s="140">
        <v>0</v>
      </c>
      <c r="K40" s="173"/>
      <c r="L40" s="249"/>
      <c r="M40" s="250"/>
      <c r="N40" s="251"/>
      <c r="O40" s="249"/>
      <c r="P40" s="252"/>
      <c r="S40" s="106"/>
    </row>
    <row r="41" spans="1:19" s="6" customFormat="1" ht="64.5" customHeight="1" x14ac:dyDescent="0.35">
      <c r="A41" s="215"/>
      <c r="B41" s="216"/>
      <c r="C41" s="16" t="s">
        <v>57</v>
      </c>
      <c r="D41" s="84" t="s">
        <v>49</v>
      </c>
      <c r="E41" s="63" t="s">
        <v>22</v>
      </c>
      <c r="F41" s="81" t="s">
        <v>272</v>
      </c>
      <c r="G41" s="51"/>
      <c r="H41" s="172">
        <v>1057</v>
      </c>
      <c r="I41" s="140">
        <v>1619.7270000000001</v>
      </c>
      <c r="J41" s="140">
        <v>1057</v>
      </c>
      <c r="K41" s="173">
        <v>987</v>
      </c>
      <c r="L41" s="246">
        <v>1042</v>
      </c>
      <c r="M41" s="246"/>
      <c r="N41" s="246"/>
      <c r="O41" s="246">
        <v>1042</v>
      </c>
      <c r="P41" s="305"/>
      <c r="S41" s="106"/>
    </row>
    <row r="42" spans="1:19" s="6" customFormat="1" ht="66.75" customHeight="1" x14ac:dyDescent="0.35">
      <c r="A42" s="215"/>
      <c r="B42" s="216"/>
      <c r="C42" s="16" t="s">
        <v>57</v>
      </c>
      <c r="D42" s="84" t="s">
        <v>131</v>
      </c>
      <c r="E42" s="19" t="s">
        <v>23</v>
      </c>
      <c r="F42" s="81" t="s">
        <v>280</v>
      </c>
      <c r="G42" s="51"/>
      <c r="H42" s="172">
        <v>19989</v>
      </c>
      <c r="I42" s="140">
        <v>16761.768209999998</v>
      </c>
      <c r="J42" s="140">
        <v>19989</v>
      </c>
      <c r="K42" s="173">
        <v>13878</v>
      </c>
      <c r="L42" s="246">
        <v>12511</v>
      </c>
      <c r="M42" s="246"/>
      <c r="N42" s="246"/>
      <c r="O42" s="246">
        <v>10688</v>
      </c>
      <c r="P42" s="305"/>
      <c r="S42" s="106"/>
    </row>
    <row r="43" spans="1:19" s="6" customFormat="1" ht="83.25" customHeight="1" x14ac:dyDescent="0.35">
      <c r="A43" s="314"/>
      <c r="B43" s="315"/>
      <c r="C43" s="17" t="s">
        <v>50</v>
      </c>
      <c r="D43" s="110" t="s">
        <v>58</v>
      </c>
      <c r="E43" s="37" t="s">
        <v>50</v>
      </c>
      <c r="F43" s="119" t="s">
        <v>272</v>
      </c>
      <c r="G43" s="51"/>
      <c r="H43" s="178">
        <f>H44+H45+H46</f>
        <v>96427</v>
      </c>
      <c r="I43" s="201">
        <f>I44+I45+I46</f>
        <v>41566.817389999997</v>
      </c>
      <c r="J43" s="200">
        <f>J44+J45+J46</f>
        <v>96427</v>
      </c>
      <c r="K43" s="188">
        <f>K44+K45+K46</f>
        <v>97979</v>
      </c>
      <c r="L43" s="224">
        <f>L44+L45+L46</f>
        <v>100823</v>
      </c>
      <c r="M43" s="224"/>
      <c r="N43" s="224"/>
      <c r="O43" s="224">
        <f>O44+O45+O46</f>
        <v>103811</v>
      </c>
      <c r="P43" s="230"/>
      <c r="S43" s="106"/>
    </row>
    <row r="44" spans="1:19" s="6" customFormat="1" ht="84" customHeight="1" x14ac:dyDescent="0.35">
      <c r="A44" s="215"/>
      <c r="B44" s="216"/>
      <c r="C44" s="15" t="s">
        <v>51</v>
      </c>
      <c r="D44" s="35" t="s">
        <v>132</v>
      </c>
      <c r="E44" s="63" t="s">
        <v>24</v>
      </c>
      <c r="F44" s="82" t="s">
        <v>272</v>
      </c>
      <c r="G44" s="51"/>
      <c r="H44" s="172">
        <v>63530</v>
      </c>
      <c r="I44" s="140">
        <v>24953.054670000001</v>
      </c>
      <c r="J44" s="140">
        <v>63530</v>
      </c>
      <c r="K44" s="173">
        <v>68582</v>
      </c>
      <c r="L44" s="246">
        <v>71468</v>
      </c>
      <c r="M44" s="246"/>
      <c r="N44" s="246"/>
      <c r="O44" s="246">
        <v>74475</v>
      </c>
      <c r="P44" s="305"/>
      <c r="S44" s="106"/>
    </row>
    <row r="45" spans="1:19" s="6" customFormat="1" ht="67.5" customHeight="1" x14ac:dyDescent="0.35">
      <c r="A45" s="215"/>
      <c r="B45" s="216"/>
      <c r="C45" s="15" t="s">
        <v>51</v>
      </c>
      <c r="D45" s="35" t="s">
        <v>133</v>
      </c>
      <c r="E45" s="63" t="s">
        <v>25</v>
      </c>
      <c r="F45" s="82" t="s">
        <v>272</v>
      </c>
      <c r="G45" s="51"/>
      <c r="H45" s="172">
        <v>16013</v>
      </c>
      <c r="I45" s="140">
        <v>10807.78435</v>
      </c>
      <c r="J45" s="140">
        <v>16013</v>
      </c>
      <c r="K45" s="173">
        <v>14671</v>
      </c>
      <c r="L45" s="246">
        <v>14231</v>
      </c>
      <c r="M45" s="246"/>
      <c r="N45" s="246"/>
      <c r="O45" s="246">
        <v>13804</v>
      </c>
      <c r="P45" s="305"/>
      <c r="S45" s="106"/>
    </row>
    <row r="46" spans="1:19" s="6" customFormat="1" ht="71.25" customHeight="1" x14ac:dyDescent="0.35">
      <c r="A46" s="215"/>
      <c r="B46" s="216"/>
      <c r="C46" s="16" t="s">
        <v>51</v>
      </c>
      <c r="D46" s="84" t="s">
        <v>134</v>
      </c>
      <c r="E46" s="63" t="s">
        <v>26</v>
      </c>
      <c r="F46" s="82" t="s">
        <v>272</v>
      </c>
      <c r="G46" s="51"/>
      <c r="H46" s="172">
        <v>16884</v>
      </c>
      <c r="I46" s="140">
        <v>5805.9783699999998</v>
      </c>
      <c r="J46" s="140">
        <v>16884</v>
      </c>
      <c r="K46" s="173">
        <v>14726</v>
      </c>
      <c r="L46" s="246">
        <v>15124</v>
      </c>
      <c r="M46" s="246"/>
      <c r="N46" s="246"/>
      <c r="O46" s="246">
        <v>15532</v>
      </c>
      <c r="P46" s="305"/>
      <c r="S46" s="106"/>
    </row>
    <row r="47" spans="1:19" s="6" customFormat="1" ht="63" customHeight="1" x14ac:dyDescent="0.35">
      <c r="A47" s="314"/>
      <c r="B47" s="315"/>
      <c r="C47" s="17" t="s">
        <v>60</v>
      </c>
      <c r="D47" s="110" t="s">
        <v>61</v>
      </c>
      <c r="E47" s="37" t="s">
        <v>60</v>
      </c>
      <c r="F47" s="40"/>
      <c r="G47" s="51"/>
      <c r="H47" s="178">
        <f>H48+H49</f>
        <v>15827</v>
      </c>
      <c r="I47" s="201">
        <f>I48+I49</f>
        <v>18441.355609999999</v>
      </c>
      <c r="J47" s="200">
        <f>J48+J49</f>
        <v>15847</v>
      </c>
      <c r="K47" s="188">
        <f>K48+K49</f>
        <v>17454</v>
      </c>
      <c r="L47" s="224">
        <f>L48+L49</f>
        <v>18058</v>
      </c>
      <c r="M47" s="224"/>
      <c r="N47" s="224"/>
      <c r="O47" s="224">
        <f>O48+O49</f>
        <v>18063</v>
      </c>
      <c r="P47" s="230"/>
      <c r="S47" s="106"/>
    </row>
    <row r="48" spans="1:19" s="6" customFormat="1" ht="99" customHeight="1" x14ac:dyDescent="0.35">
      <c r="A48" s="215"/>
      <c r="B48" s="216"/>
      <c r="C48" s="16" t="s">
        <v>62</v>
      </c>
      <c r="D48" s="84" t="s">
        <v>59</v>
      </c>
      <c r="E48" s="42" t="s">
        <v>27</v>
      </c>
      <c r="F48" s="82" t="s">
        <v>272</v>
      </c>
      <c r="G48" s="51"/>
      <c r="H48" s="172">
        <v>15722</v>
      </c>
      <c r="I48" s="140">
        <v>18346.355609999999</v>
      </c>
      <c r="J48" s="140">
        <v>15722</v>
      </c>
      <c r="K48" s="173">
        <v>17359</v>
      </c>
      <c r="L48" s="246">
        <v>17958</v>
      </c>
      <c r="M48" s="246"/>
      <c r="N48" s="246"/>
      <c r="O48" s="246">
        <v>17958</v>
      </c>
      <c r="P48" s="305"/>
      <c r="S48" s="106"/>
    </row>
    <row r="49" spans="1:19" s="6" customFormat="1" ht="56.25" customHeight="1" x14ac:dyDescent="0.35">
      <c r="A49" s="215"/>
      <c r="B49" s="216"/>
      <c r="C49" s="16" t="s">
        <v>62</v>
      </c>
      <c r="D49" s="84" t="s">
        <v>130</v>
      </c>
      <c r="E49" s="19" t="s">
        <v>32</v>
      </c>
      <c r="F49" s="41" t="s">
        <v>33</v>
      </c>
      <c r="G49" s="51"/>
      <c r="H49" s="172">
        <v>105</v>
      </c>
      <c r="I49" s="180">
        <v>95</v>
      </c>
      <c r="J49" s="140">
        <v>125</v>
      </c>
      <c r="K49" s="173">
        <v>95</v>
      </c>
      <c r="L49" s="246">
        <v>100</v>
      </c>
      <c r="M49" s="246"/>
      <c r="N49" s="246"/>
      <c r="O49" s="246">
        <v>105</v>
      </c>
      <c r="P49" s="305"/>
      <c r="S49" s="106"/>
    </row>
    <row r="50" spans="1:19" s="6" customFormat="1" ht="131.25" customHeight="1" x14ac:dyDescent="0.35">
      <c r="A50" s="326"/>
      <c r="B50" s="327"/>
      <c r="C50" s="135" t="s">
        <v>66</v>
      </c>
      <c r="D50" s="136" t="s">
        <v>67</v>
      </c>
      <c r="E50" s="135" t="s">
        <v>66</v>
      </c>
      <c r="F50" s="137"/>
      <c r="G50" s="134"/>
      <c r="H50" s="178">
        <f>H51</f>
        <v>0</v>
      </c>
      <c r="I50" s="188">
        <f>I51</f>
        <v>0</v>
      </c>
      <c r="J50" s="200">
        <f>J51</f>
        <v>0</v>
      </c>
      <c r="K50" s="181">
        <f>K51</f>
        <v>0</v>
      </c>
      <c r="L50" s="224">
        <f>L51</f>
        <v>0</v>
      </c>
      <c r="M50" s="224"/>
      <c r="N50" s="224"/>
      <c r="O50" s="224">
        <f>O51</f>
        <v>0</v>
      </c>
      <c r="P50" s="230"/>
      <c r="S50" s="106"/>
    </row>
    <row r="51" spans="1:19" s="6" customFormat="1" ht="98.25" customHeight="1" x14ac:dyDescent="0.35">
      <c r="A51" s="322"/>
      <c r="B51" s="323"/>
      <c r="C51" s="130" t="s">
        <v>68</v>
      </c>
      <c r="D51" s="131" t="s">
        <v>70</v>
      </c>
      <c r="E51" s="132" t="s">
        <v>69</v>
      </c>
      <c r="F51" s="133" t="s">
        <v>143</v>
      </c>
      <c r="G51" s="134"/>
      <c r="H51" s="172">
        <v>0</v>
      </c>
      <c r="I51" s="140">
        <v>0</v>
      </c>
      <c r="J51" s="140">
        <v>0</v>
      </c>
      <c r="K51" s="173">
        <v>0</v>
      </c>
      <c r="L51" s="246">
        <v>0</v>
      </c>
      <c r="M51" s="246"/>
      <c r="N51" s="246"/>
      <c r="O51" s="246">
        <v>0</v>
      </c>
      <c r="P51" s="305"/>
      <c r="S51" s="106"/>
    </row>
    <row r="52" spans="1:19" s="6" customFormat="1" ht="57.75" customHeight="1" x14ac:dyDescent="0.35">
      <c r="A52" s="324"/>
      <c r="B52" s="325"/>
      <c r="C52" s="18" t="s">
        <v>96</v>
      </c>
      <c r="D52" s="72" t="s">
        <v>53</v>
      </c>
      <c r="E52" s="66" t="s">
        <v>96</v>
      </c>
      <c r="F52" s="39"/>
      <c r="G52" s="51"/>
      <c r="H52" s="178">
        <f>H53+H62+H67+H74+H79+H116</f>
        <v>185544.34912</v>
      </c>
      <c r="I52" s="179">
        <f>I53+I62+I67+I74+I79+I116</f>
        <v>122081.42381000002</v>
      </c>
      <c r="J52" s="200">
        <f>J53+J62+J67+J74+J79+J116</f>
        <v>148155.14962000001</v>
      </c>
      <c r="K52" s="181">
        <f>K53+K62+K67+K74+K79+K116</f>
        <v>99461.796690000003</v>
      </c>
      <c r="L52" s="224">
        <f>L53+L62+L67+L74+L79+L116</f>
        <v>97624.825140000001</v>
      </c>
      <c r="M52" s="224"/>
      <c r="N52" s="224"/>
      <c r="O52" s="224">
        <f>O53+O62+O67+O74+O79+O116</f>
        <v>98641.820359999998</v>
      </c>
      <c r="P52" s="230"/>
      <c r="S52" s="106"/>
    </row>
    <row r="53" spans="1:19" s="6" customFormat="1" ht="119.25" customHeight="1" x14ac:dyDescent="0.35">
      <c r="A53" s="328"/>
      <c r="B53" s="329"/>
      <c r="C53" s="17" t="s">
        <v>71</v>
      </c>
      <c r="D53" s="110" t="s">
        <v>73</v>
      </c>
      <c r="E53" s="37" t="s">
        <v>71</v>
      </c>
      <c r="F53" s="39"/>
      <c r="G53" s="51"/>
      <c r="H53" s="178">
        <f>SUM(H54:H61)</f>
        <v>68289.55</v>
      </c>
      <c r="I53" s="188">
        <f>SUM(I54:I61)</f>
        <v>52982.788220000002</v>
      </c>
      <c r="J53" s="200">
        <f>SUM(J54:J61)</f>
        <v>70112.883000000002</v>
      </c>
      <c r="K53" s="188">
        <f>SUM(K54:K61)</f>
        <v>68668.365999999995</v>
      </c>
      <c r="L53" s="224">
        <f>L54+L55+L56+L57+L58+L59+L60+L61</f>
        <v>70399.5</v>
      </c>
      <c r="M53" s="224"/>
      <c r="N53" s="224"/>
      <c r="O53" s="224">
        <f>O54+O55+O56+O57+O58+O59+O60+O61</f>
        <v>70672</v>
      </c>
      <c r="P53" s="230"/>
      <c r="S53" s="106"/>
    </row>
    <row r="54" spans="1:19" s="6" customFormat="1" ht="166.5" customHeight="1" x14ac:dyDescent="0.35">
      <c r="A54" s="215"/>
      <c r="B54" s="216"/>
      <c r="C54" s="15" t="s">
        <v>72</v>
      </c>
      <c r="D54" s="35" t="s">
        <v>75</v>
      </c>
      <c r="E54" s="63" t="s">
        <v>34</v>
      </c>
      <c r="F54" s="14" t="s">
        <v>33</v>
      </c>
      <c r="G54" s="51"/>
      <c r="H54" s="172">
        <v>23091</v>
      </c>
      <c r="I54" s="140">
        <v>20877.166000000001</v>
      </c>
      <c r="J54" s="140">
        <v>23091</v>
      </c>
      <c r="K54" s="173">
        <v>23290</v>
      </c>
      <c r="L54" s="246">
        <v>24500</v>
      </c>
      <c r="M54" s="246"/>
      <c r="N54" s="246"/>
      <c r="O54" s="246">
        <v>25000</v>
      </c>
      <c r="P54" s="305"/>
      <c r="S54" s="106"/>
    </row>
    <row r="55" spans="1:19" s="6" customFormat="1" ht="147.75" customHeight="1" x14ac:dyDescent="0.35">
      <c r="A55" s="215"/>
      <c r="B55" s="216"/>
      <c r="C55" s="16" t="s">
        <v>72</v>
      </c>
      <c r="D55" s="84" t="s">
        <v>224</v>
      </c>
      <c r="E55" s="65" t="s">
        <v>35</v>
      </c>
      <c r="F55" s="14" t="s">
        <v>33</v>
      </c>
      <c r="G55" s="51"/>
      <c r="H55" s="172">
        <v>4453</v>
      </c>
      <c r="I55" s="140">
        <v>2084.5538700000002</v>
      </c>
      <c r="J55" s="140">
        <v>4453</v>
      </c>
      <c r="K55" s="173">
        <v>3817</v>
      </c>
      <c r="L55" s="246">
        <v>4228</v>
      </c>
      <c r="M55" s="246"/>
      <c r="N55" s="246"/>
      <c r="O55" s="246">
        <v>4300</v>
      </c>
      <c r="P55" s="305"/>
      <c r="S55" s="106"/>
    </row>
    <row r="56" spans="1:19" s="6" customFormat="1" ht="213" customHeight="1" x14ac:dyDescent="0.35">
      <c r="A56" s="215"/>
      <c r="B56" s="216"/>
      <c r="C56" s="16" t="s">
        <v>72</v>
      </c>
      <c r="D56" s="84" t="s">
        <v>196</v>
      </c>
      <c r="E56" s="19" t="s">
        <v>197</v>
      </c>
      <c r="F56" s="14" t="s">
        <v>74</v>
      </c>
      <c r="G56" s="51"/>
      <c r="H56" s="172">
        <v>0</v>
      </c>
      <c r="I56" s="140">
        <v>1.2063299999999999</v>
      </c>
      <c r="J56" s="140">
        <v>0</v>
      </c>
      <c r="K56" s="173">
        <v>0</v>
      </c>
      <c r="L56" s="246">
        <v>0</v>
      </c>
      <c r="M56" s="246"/>
      <c r="N56" s="246"/>
      <c r="O56" s="246">
        <v>0</v>
      </c>
      <c r="P56" s="305"/>
      <c r="S56" s="106"/>
    </row>
    <row r="57" spans="1:19" s="6" customFormat="1" ht="213" customHeight="1" x14ac:dyDescent="0.35">
      <c r="A57" s="90"/>
      <c r="B57" s="91"/>
      <c r="C57" s="16" t="s">
        <v>225</v>
      </c>
      <c r="D57" s="84" t="s">
        <v>226</v>
      </c>
      <c r="E57" s="42" t="s">
        <v>225</v>
      </c>
      <c r="F57" s="14" t="s">
        <v>33</v>
      </c>
      <c r="G57" s="51"/>
      <c r="H57" s="172">
        <v>24600</v>
      </c>
      <c r="I57" s="140">
        <v>16354.95781</v>
      </c>
      <c r="J57" s="140">
        <v>24600</v>
      </c>
      <c r="K57" s="173">
        <v>23500</v>
      </c>
      <c r="L57" s="246">
        <v>23500</v>
      </c>
      <c r="M57" s="246"/>
      <c r="N57" s="246"/>
      <c r="O57" s="246">
        <v>23000</v>
      </c>
      <c r="P57" s="305"/>
      <c r="S57" s="106"/>
    </row>
    <row r="58" spans="1:19" s="6" customFormat="1" ht="117" customHeight="1" x14ac:dyDescent="0.35">
      <c r="A58" s="215"/>
      <c r="B58" s="216"/>
      <c r="C58" s="16" t="s">
        <v>72</v>
      </c>
      <c r="D58" s="84" t="s">
        <v>76</v>
      </c>
      <c r="E58" s="42" t="s">
        <v>36</v>
      </c>
      <c r="F58" s="14" t="s">
        <v>33</v>
      </c>
      <c r="G58" s="51"/>
      <c r="H58" s="172">
        <v>14.05</v>
      </c>
      <c r="I58" s="140">
        <v>40.883000000000003</v>
      </c>
      <c r="J58" s="140">
        <v>40.883000000000003</v>
      </c>
      <c r="K58" s="173">
        <v>0</v>
      </c>
      <c r="L58" s="246">
        <v>0</v>
      </c>
      <c r="M58" s="246"/>
      <c r="N58" s="246"/>
      <c r="O58" s="246">
        <v>0</v>
      </c>
      <c r="P58" s="305"/>
      <c r="S58" s="106"/>
    </row>
    <row r="59" spans="1:19" s="6" customFormat="1" ht="164.25" customHeight="1" x14ac:dyDescent="0.35">
      <c r="A59" s="215"/>
      <c r="B59" s="216"/>
      <c r="C59" s="16" t="s">
        <v>72</v>
      </c>
      <c r="D59" s="84" t="s">
        <v>77</v>
      </c>
      <c r="E59" s="42" t="s">
        <v>37</v>
      </c>
      <c r="F59" s="14" t="s">
        <v>33</v>
      </c>
      <c r="G59" s="51"/>
      <c r="H59" s="172">
        <v>70.5</v>
      </c>
      <c r="I59" s="140">
        <v>808.07381999999996</v>
      </c>
      <c r="J59" s="140">
        <v>1728</v>
      </c>
      <c r="K59" s="173">
        <v>71</v>
      </c>
      <c r="L59" s="246">
        <v>71.5</v>
      </c>
      <c r="M59" s="246"/>
      <c r="N59" s="246"/>
      <c r="O59" s="246">
        <v>72</v>
      </c>
      <c r="P59" s="305"/>
      <c r="S59" s="106"/>
    </row>
    <row r="60" spans="1:19" s="6" customFormat="1" ht="164.25" customHeight="1" x14ac:dyDescent="0.35">
      <c r="A60" s="215"/>
      <c r="B60" s="216"/>
      <c r="C60" s="15" t="s">
        <v>72</v>
      </c>
      <c r="D60" s="35" t="s">
        <v>78</v>
      </c>
      <c r="E60" s="42" t="s">
        <v>37</v>
      </c>
      <c r="F60" s="42" t="s">
        <v>63</v>
      </c>
      <c r="G60" s="51"/>
      <c r="H60" s="172">
        <v>4200</v>
      </c>
      <c r="I60" s="140">
        <v>3657.44868</v>
      </c>
      <c r="J60" s="140">
        <v>4200</v>
      </c>
      <c r="K60" s="173">
        <v>6600</v>
      </c>
      <c r="L60" s="246">
        <v>6600</v>
      </c>
      <c r="M60" s="246"/>
      <c r="N60" s="246"/>
      <c r="O60" s="246">
        <v>6600</v>
      </c>
      <c r="P60" s="305"/>
      <c r="S60" s="106"/>
    </row>
    <row r="61" spans="1:19" s="6" customFormat="1" ht="164.25" customHeight="1" x14ac:dyDescent="0.35">
      <c r="A61" s="215"/>
      <c r="B61" s="216"/>
      <c r="C61" s="15" t="s">
        <v>227</v>
      </c>
      <c r="D61" s="35" t="s">
        <v>228</v>
      </c>
      <c r="E61" s="42" t="s">
        <v>227</v>
      </c>
      <c r="F61" s="42" t="s">
        <v>33</v>
      </c>
      <c r="G61" s="51"/>
      <c r="H61" s="172">
        <v>11861</v>
      </c>
      <c r="I61" s="140">
        <v>9158.4987099999998</v>
      </c>
      <c r="J61" s="140">
        <v>12000</v>
      </c>
      <c r="K61" s="173">
        <v>11390.366</v>
      </c>
      <c r="L61" s="246">
        <v>11500</v>
      </c>
      <c r="M61" s="246"/>
      <c r="N61" s="246"/>
      <c r="O61" s="246">
        <v>11700</v>
      </c>
      <c r="P61" s="305"/>
      <c r="S61" s="106"/>
    </row>
    <row r="62" spans="1:19" s="6" customFormat="1" ht="68.25" customHeight="1" x14ac:dyDescent="0.35">
      <c r="A62" s="328"/>
      <c r="B62" s="329"/>
      <c r="C62" s="17" t="s">
        <v>79</v>
      </c>
      <c r="D62" s="110" t="s">
        <v>173</v>
      </c>
      <c r="E62" s="37" t="s">
        <v>79</v>
      </c>
      <c r="F62" s="43"/>
      <c r="G62" s="51"/>
      <c r="H62" s="182">
        <f>SUM(H63:H66)</f>
        <v>3132.4000000000005</v>
      </c>
      <c r="I62" s="188">
        <f>SUM(I63:I66)</f>
        <v>672.81626000000006</v>
      </c>
      <c r="J62" s="200">
        <f>SUM(J63:J66)</f>
        <v>710.5</v>
      </c>
      <c r="K62" s="142">
        <f>SUM(K63:K66)</f>
        <v>710.5</v>
      </c>
      <c r="L62" s="224">
        <f>L63+L64+L65+L66</f>
        <v>710.5</v>
      </c>
      <c r="M62" s="225"/>
      <c r="N62" s="225"/>
      <c r="O62" s="224">
        <f>O63+O64+O65+O66</f>
        <v>710.5</v>
      </c>
      <c r="P62" s="226"/>
      <c r="S62" s="106"/>
    </row>
    <row r="63" spans="1:19" s="6" customFormat="1" ht="80.25" customHeight="1" x14ac:dyDescent="0.35">
      <c r="A63" s="215"/>
      <c r="B63" s="216"/>
      <c r="C63" s="16" t="s">
        <v>80</v>
      </c>
      <c r="D63" s="84" t="s">
        <v>144</v>
      </c>
      <c r="E63" s="19" t="s">
        <v>81</v>
      </c>
      <c r="F63" s="14" t="s">
        <v>83</v>
      </c>
      <c r="G63" s="51"/>
      <c r="H63" s="172">
        <v>1323.2</v>
      </c>
      <c r="I63" s="140">
        <v>473.60905000000002</v>
      </c>
      <c r="J63" s="140">
        <v>510</v>
      </c>
      <c r="K63" s="173">
        <v>510</v>
      </c>
      <c r="L63" s="246">
        <v>510</v>
      </c>
      <c r="M63" s="266"/>
      <c r="N63" s="266"/>
      <c r="O63" s="246">
        <v>510</v>
      </c>
      <c r="P63" s="247"/>
      <c r="S63" s="106"/>
    </row>
    <row r="64" spans="1:19" s="6" customFormat="1" ht="82.5" customHeight="1" x14ac:dyDescent="0.35">
      <c r="A64" s="215"/>
      <c r="B64" s="216"/>
      <c r="C64" s="16" t="s">
        <v>80</v>
      </c>
      <c r="D64" s="84" t="s">
        <v>145</v>
      </c>
      <c r="E64" s="42" t="s">
        <v>82</v>
      </c>
      <c r="F64" s="14" t="s">
        <v>83</v>
      </c>
      <c r="G64" s="51"/>
      <c r="H64" s="172">
        <v>1550.4</v>
      </c>
      <c r="I64" s="140">
        <v>40.472760000000001</v>
      </c>
      <c r="J64" s="140">
        <v>40.5</v>
      </c>
      <c r="K64" s="173">
        <v>40.5</v>
      </c>
      <c r="L64" s="246">
        <v>40.5</v>
      </c>
      <c r="M64" s="266"/>
      <c r="N64" s="266"/>
      <c r="O64" s="246">
        <v>40.5</v>
      </c>
      <c r="P64" s="247"/>
      <c r="S64" s="106"/>
    </row>
    <row r="65" spans="1:19" s="6" customFormat="1" ht="82.5" customHeight="1" x14ac:dyDescent="0.35">
      <c r="A65" s="215"/>
      <c r="B65" s="216"/>
      <c r="C65" s="15" t="s">
        <v>80</v>
      </c>
      <c r="D65" s="35" t="s">
        <v>146</v>
      </c>
      <c r="E65" s="42" t="s">
        <v>140</v>
      </c>
      <c r="F65" s="14" t="s">
        <v>83</v>
      </c>
      <c r="G65" s="51"/>
      <c r="H65" s="172">
        <v>258.8</v>
      </c>
      <c r="I65" s="140">
        <v>158.72905</v>
      </c>
      <c r="J65" s="140">
        <v>160</v>
      </c>
      <c r="K65" s="173">
        <v>160</v>
      </c>
      <c r="L65" s="246">
        <v>160</v>
      </c>
      <c r="M65" s="266"/>
      <c r="N65" s="266"/>
      <c r="O65" s="246">
        <v>160</v>
      </c>
      <c r="P65" s="247"/>
      <c r="S65" s="106"/>
    </row>
    <row r="66" spans="1:19" s="6" customFormat="1" ht="82.5" customHeight="1" x14ac:dyDescent="0.35">
      <c r="A66" s="215"/>
      <c r="B66" s="216"/>
      <c r="C66" s="15" t="s">
        <v>80</v>
      </c>
      <c r="D66" s="35" t="s">
        <v>268</v>
      </c>
      <c r="E66" s="42" t="s">
        <v>269</v>
      </c>
      <c r="F66" s="14" t="s">
        <v>83</v>
      </c>
      <c r="G66" s="51"/>
      <c r="H66" s="172">
        <v>0</v>
      </c>
      <c r="I66" s="140">
        <v>5.4000000000000003E-3</v>
      </c>
      <c r="J66" s="140">
        <v>0</v>
      </c>
      <c r="K66" s="173">
        <v>0</v>
      </c>
      <c r="L66" s="246">
        <v>0</v>
      </c>
      <c r="M66" s="266"/>
      <c r="N66" s="266"/>
      <c r="O66" s="246">
        <v>0</v>
      </c>
      <c r="P66" s="247"/>
      <c r="S66" s="106"/>
    </row>
    <row r="67" spans="1:19" s="6" customFormat="1" ht="96.75" customHeight="1" x14ac:dyDescent="0.35">
      <c r="A67" s="328"/>
      <c r="B67" s="329"/>
      <c r="C67" s="17" t="s">
        <v>84</v>
      </c>
      <c r="D67" s="110" t="s">
        <v>86</v>
      </c>
      <c r="E67" s="37" t="s">
        <v>84</v>
      </c>
      <c r="F67" s="41"/>
      <c r="G67" s="51"/>
      <c r="H67" s="182">
        <f>SUM(H68:H73)</f>
        <v>5743.6</v>
      </c>
      <c r="I67" s="188">
        <f>SUM(I68:I73)</f>
        <v>17137.823499999999</v>
      </c>
      <c r="J67" s="200">
        <f>SUM(J68:J72)</f>
        <v>23771.391500000002</v>
      </c>
      <c r="K67" s="142">
        <f>SUM(K68:K72)</f>
        <v>306</v>
      </c>
      <c r="L67" s="224">
        <f>L68+L69+L70+L71+L72</f>
        <v>306</v>
      </c>
      <c r="M67" s="224"/>
      <c r="N67" s="224"/>
      <c r="O67" s="224">
        <f>O68+O69+O70+O71+O72</f>
        <v>306</v>
      </c>
      <c r="P67" s="226"/>
      <c r="S67" s="159"/>
    </row>
    <row r="68" spans="1:19" s="6" customFormat="1" ht="75" customHeight="1" x14ac:dyDescent="0.35">
      <c r="A68" s="215"/>
      <c r="B68" s="216"/>
      <c r="C68" s="16" t="s">
        <v>85</v>
      </c>
      <c r="D68" s="84" t="s">
        <v>87</v>
      </c>
      <c r="E68" s="19" t="s">
        <v>90</v>
      </c>
      <c r="F68" s="42" t="s">
        <v>63</v>
      </c>
      <c r="G68" s="51"/>
      <c r="H68" s="172">
        <v>6</v>
      </c>
      <c r="I68" s="140">
        <v>0</v>
      </c>
      <c r="J68" s="140">
        <v>6</v>
      </c>
      <c r="K68" s="173">
        <v>6</v>
      </c>
      <c r="L68" s="246">
        <v>6</v>
      </c>
      <c r="M68" s="266"/>
      <c r="N68" s="266"/>
      <c r="O68" s="246">
        <v>6</v>
      </c>
      <c r="P68" s="247"/>
      <c r="S68" s="106"/>
    </row>
    <row r="69" spans="1:19" s="6" customFormat="1" ht="67.5" customHeight="1" x14ac:dyDescent="0.35">
      <c r="A69" s="215"/>
      <c r="B69" s="216"/>
      <c r="C69" s="16" t="s">
        <v>85</v>
      </c>
      <c r="D69" s="84" t="s">
        <v>92</v>
      </c>
      <c r="E69" s="19" t="s">
        <v>90</v>
      </c>
      <c r="F69" s="80" t="s">
        <v>74</v>
      </c>
      <c r="G69" s="51"/>
      <c r="H69" s="172">
        <v>0</v>
      </c>
      <c r="I69" s="140">
        <v>20.499970000000001</v>
      </c>
      <c r="J69" s="140">
        <v>20.499970000000001</v>
      </c>
      <c r="K69" s="173">
        <v>0</v>
      </c>
      <c r="L69" s="246">
        <v>0</v>
      </c>
      <c r="M69" s="266"/>
      <c r="N69" s="266"/>
      <c r="O69" s="246">
        <v>0</v>
      </c>
      <c r="P69" s="247"/>
      <c r="S69" s="106"/>
    </row>
    <row r="70" spans="1:19" s="6" customFormat="1" ht="67.5" customHeight="1" x14ac:dyDescent="0.35">
      <c r="A70" s="215"/>
      <c r="B70" s="216"/>
      <c r="C70" s="16" t="s">
        <v>85</v>
      </c>
      <c r="D70" s="84" t="s">
        <v>166</v>
      </c>
      <c r="E70" s="19" t="s">
        <v>90</v>
      </c>
      <c r="F70" s="80" t="s">
        <v>33</v>
      </c>
      <c r="G70" s="51"/>
      <c r="H70" s="172">
        <v>5737.6</v>
      </c>
      <c r="I70" s="183">
        <v>3567.5137</v>
      </c>
      <c r="J70" s="140">
        <v>10195.081700000001</v>
      </c>
      <c r="K70" s="173">
        <v>0</v>
      </c>
      <c r="L70" s="246">
        <v>0</v>
      </c>
      <c r="M70" s="246"/>
      <c r="N70" s="246"/>
      <c r="O70" s="246">
        <v>0</v>
      </c>
      <c r="P70" s="305"/>
      <c r="S70" s="106"/>
    </row>
    <row r="71" spans="1:19" s="6" customFormat="1" ht="66" customHeight="1" x14ac:dyDescent="0.35">
      <c r="A71" s="215"/>
      <c r="B71" s="216"/>
      <c r="C71" s="16" t="s">
        <v>85</v>
      </c>
      <c r="D71" s="84" t="s">
        <v>88</v>
      </c>
      <c r="E71" s="19" t="s">
        <v>90</v>
      </c>
      <c r="F71" s="42" t="s">
        <v>63</v>
      </c>
      <c r="G71" s="51"/>
      <c r="H71" s="172">
        <v>0</v>
      </c>
      <c r="I71" s="140">
        <v>13549.80983</v>
      </c>
      <c r="J71" s="140">
        <v>13549.80983</v>
      </c>
      <c r="K71" s="173">
        <v>300</v>
      </c>
      <c r="L71" s="246">
        <v>300</v>
      </c>
      <c r="M71" s="266"/>
      <c r="N71" s="266"/>
      <c r="O71" s="246">
        <v>300</v>
      </c>
      <c r="P71" s="247"/>
      <c r="S71" s="106"/>
    </row>
    <row r="72" spans="1:19" s="6" customFormat="1" ht="67.5" hidden="1" customHeight="1" x14ac:dyDescent="0.35">
      <c r="A72" s="215"/>
      <c r="B72" s="216"/>
      <c r="C72" s="16" t="s">
        <v>85</v>
      </c>
      <c r="D72" s="84" t="s">
        <v>89</v>
      </c>
      <c r="E72" s="19" t="s">
        <v>91</v>
      </c>
      <c r="F72" s="80" t="s">
        <v>74</v>
      </c>
      <c r="G72" s="51"/>
      <c r="H72" s="172">
        <v>0</v>
      </c>
      <c r="I72" s="140">
        <v>0</v>
      </c>
      <c r="J72" s="140">
        <v>0</v>
      </c>
      <c r="K72" s="173">
        <v>0</v>
      </c>
      <c r="L72" s="246">
        <v>0</v>
      </c>
      <c r="M72" s="266"/>
      <c r="N72" s="266"/>
      <c r="O72" s="246">
        <v>0</v>
      </c>
      <c r="P72" s="247"/>
      <c r="S72" s="106"/>
    </row>
    <row r="73" spans="1:19" s="6" customFormat="1" ht="67.5" hidden="1" customHeight="1" x14ac:dyDescent="0.35">
      <c r="A73" s="215"/>
      <c r="B73" s="216"/>
      <c r="C73" s="16" t="s">
        <v>85</v>
      </c>
      <c r="D73" s="84" t="s">
        <v>281</v>
      </c>
      <c r="E73" s="19" t="s">
        <v>91</v>
      </c>
      <c r="F73" s="80" t="s">
        <v>120</v>
      </c>
      <c r="G73" s="51"/>
      <c r="H73" s="172">
        <v>0</v>
      </c>
      <c r="I73" s="140">
        <v>0</v>
      </c>
      <c r="J73" s="140">
        <v>0</v>
      </c>
      <c r="K73" s="173">
        <v>0</v>
      </c>
      <c r="L73" s="246">
        <v>0</v>
      </c>
      <c r="M73" s="266"/>
      <c r="N73" s="266"/>
      <c r="O73" s="246">
        <v>0</v>
      </c>
      <c r="P73" s="247"/>
      <c r="S73" s="106"/>
    </row>
    <row r="74" spans="1:19" s="6" customFormat="1" ht="84.75" customHeight="1" x14ac:dyDescent="0.35">
      <c r="A74" s="328"/>
      <c r="B74" s="329"/>
      <c r="C74" s="17" t="s">
        <v>93</v>
      </c>
      <c r="D74" s="110" t="s">
        <v>94</v>
      </c>
      <c r="E74" s="37" t="s">
        <v>93</v>
      </c>
      <c r="F74" s="44"/>
      <c r="G74" s="51"/>
      <c r="H74" s="184">
        <f>SUM(H75:H78)</f>
        <v>104225</v>
      </c>
      <c r="I74" s="188">
        <f>SUM(I75:I78)</f>
        <v>47880.133920000007</v>
      </c>
      <c r="J74" s="200">
        <f>SUM(J75:J78)</f>
        <v>49406.576000000001</v>
      </c>
      <c r="K74" s="188">
        <f>K75+K76+K77+K78</f>
        <v>25223.402999999998</v>
      </c>
      <c r="L74" s="224">
        <f>L75+L76+L77+L78</f>
        <v>21650</v>
      </c>
      <c r="M74" s="225"/>
      <c r="N74" s="225"/>
      <c r="O74" s="224">
        <f>O75+O76+O77+O78</f>
        <v>22400</v>
      </c>
      <c r="P74" s="226"/>
      <c r="S74" s="106"/>
    </row>
    <row r="75" spans="1:19" s="6" customFormat="1" ht="180" customHeight="1" x14ac:dyDescent="0.35">
      <c r="A75" s="215"/>
      <c r="B75" s="216"/>
      <c r="C75" s="16" t="s">
        <v>95</v>
      </c>
      <c r="D75" s="84" t="s">
        <v>103</v>
      </c>
      <c r="E75" s="22" t="s">
        <v>38</v>
      </c>
      <c r="F75" s="41" t="s">
        <v>33</v>
      </c>
      <c r="G75" s="51"/>
      <c r="H75" s="172">
        <v>84264</v>
      </c>
      <c r="I75" s="140">
        <v>28896.46099</v>
      </c>
      <c r="J75" s="140">
        <v>29259.876</v>
      </c>
      <c r="K75" s="173">
        <v>18166.5</v>
      </c>
      <c r="L75" s="246">
        <v>17400</v>
      </c>
      <c r="M75" s="246"/>
      <c r="N75" s="246"/>
      <c r="O75" s="246">
        <v>17900</v>
      </c>
      <c r="P75" s="305"/>
      <c r="S75" s="106"/>
    </row>
    <row r="76" spans="1:19" s="6" customFormat="1" ht="99" customHeight="1" x14ac:dyDescent="0.35">
      <c r="A76" s="215"/>
      <c r="B76" s="216"/>
      <c r="C76" s="16" t="s">
        <v>95</v>
      </c>
      <c r="D76" s="84" t="s">
        <v>102</v>
      </c>
      <c r="E76" s="19" t="s">
        <v>39</v>
      </c>
      <c r="F76" s="41" t="s">
        <v>33</v>
      </c>
      <c r="G76" s="51"/>
      <c r="H76" s="172">
        <v>1000</v>
      </c>
      <c r="I76" s="140">
        <v>5909.0716000000002</v>
      </c>
      <c r="J76" s="140">
        <v>6350</v>
      </c>
      <c r="K76" s="173">
        <v>3593.1750000000002</v>
      </c>
      <c r="L76" s="246">
        <v>1000</v>
      </c>
      <c r="M76" s="246"/>
      <c r="N76" s="246"/>
      <c r="O76" s="246">
        <v>900</v>
      </c>
      <c r="P76" s="305"/>
      <c r="S76" s="106"/>
    </row>
    <row r="77" spans="1:19" s="6" customFormat="1" ht="117.75" customHeight="1" x14ac:dyDescent="0.35">
      <c r="A77" s="215"/>
      <c r="B77" s="216"/>
      <c r="C77" s="16" t="s">
        <v>95</v>
      </c>
      <c r="D77" s="84" t="s">
        <v>101</v>
      </c>
      <c r="E77" s="42" t="s">
        <v>40</v>
      </c>
      <c r="F77" s="14" t="s">
        <v>33</v>
      </c>
      <c r="G77" s="51"/>
      <c r="H77" s="172">
        <v>18592</v>
      </c>
      <c r="I77" s="140">
        <v>12595.29579</v>
      </c>
      <c r="J77" s="202">
        <v>13096.7</v>
      </c>
      <c r="K77" s="173">
        <v>2873</v>
      </c>
      <c r="L77" s="246">
        <v>2700</v>
      </c>
      <c r="M77" s="246"/>
      <c r="N77" s="246"/>
      <c r="O77" s="246">
        <v>3100</v>
      </c>
      <c r="P77" s="305"/>
      <c r="S77" s="106"/>
    </row>
    <row r="78" spans="1:19" s="6" customFormat="1" ht="165" customHeight="1" x14ac:dyDescent="0.35">
      <c r="A78" s="215"/>
      <c r="B78" s="216"/>
      <c r="C78" s="16" t="s">
        <v>95</v>
      </c>
      <c r="D78" s="84" t="s">
        <v>100</v>
      </c>
      <c r="E78" s="22" t="s">
        <v>41</v>
      </c>
      <c r="F78" s="41" t="s">
        <v>33</v>
      </c>
      <c r="G78" s="51"/>
      <c r="H78" s="172">
        <v>369</v>
      </c>
      <c r="I78" s="140">
        <v>479.30554000000001</v>
      </c>
      <c r="J78" s="140">
        <v>700</v>
      </c>
      <c r="K78" s="173">
        <v>590.72799999999995</v>
      </c>
      <c r="L78" s="246">
        <v>550</v>
      </c>
      <c r="M78" s="246"/>
      <c r="N78" s="246"/>
      <c r="O78" s="246">
        <v>500</v>
      </c>
      <c r="P78" s="305"/>
      <c r="S78" s="106"/>
    </row>
    <row r="79" spans="1:19" s="6" customFormat="1" ht="49.5" customHeight="1" x14ac:dyDescent="0.35">
      <c r="A79" s="328"/>
      <c r="B79" s="329"/>
      <c r="C79" s="17" t="s">
        <v>99</v>
      </c>
      <c r="D79" s="111" t="s">
        <v>97</v>
      </c>
      <c r="E79" s="67" t="s">
        <v>99</v>
      </c>
      <c r="F79" s="14"/>
      <c r="G79" s="51"/>
      <c r="H79" s="178">
        <f>SUM(H80:H115)</f>
        <v>4070.7991200000001</v>
      </c>
      <c r="I79" s="142">
        <f>SUM(I80:I115)</f>
        <v>3327.6866000000005</v>
      </c>
      <c r="J79" s="198">
        <f>SUM(J80:J115)</f>
        <v>4070.7991200000006</v>
      </c>
      <c r="K79" s="188">
        <f>SUM(K80:K115)</f>
        <v>4475.5276899999999</v>
      </c>
      <c r="L79" s="330">
        <f>SUM(L80:N115)</f>
        <v>4480.8251400000008</v>
      </c>
      <c r="M79" s="331"/>
      <c r="N79" s="332"/>
      <c r="O79" s="224">
        <f>SUM(O80:P115)</f>
        <v>4475.3203599999997</v>
      </c>
      <c r="P79" s="230"/>
      <c r="S79" s="106"/>
    </row>
    <row r="80" spans="1:19" s="6" customFormat="1" ht="179.25" customHeight="1" x14ac:dyDescent="0.35">
      <c r="A80" s="92"/>
      <c r="B80" s="93"/>
      <c r="C80" s="16" t="s">
        <v>98</v>
      </c>
      <c r="D80" s="84" t="s">
        <v>198</v>
      </c>
      <c r="E80" s="68" t="s">
        <v>199</v>
      </c>
      <c r="F80" s="45" t="s">
        <v>183</v>
      </c>
      <c r="G80" s="51"/>
      <c r="H80" s="185">
        <v>28.7</v>
      </c>
      <c r="I80" s="101">
        <v>31.500109999999999</v>
      </c>
      <c r="J80" s="101">
        <v>31.500109999999999</v>
      </c>
      <c r="K80" s="101">
        <v>49.12</v>
      </c>
      <c r="L80" s="235">
        <v>49.12</v>
      </c>
      <c r="M80" s="236"/>
      <c r="N80" s="236"/>
      <c r="O80" s="237">
        <v>49.12</v>
      </c>
      <c r="P80" s="238"/>
      <c r="S80" s="107"/>
    </row>
    <row r="81" spans="1:20" s="6" customFormat="1" ht="179.25" customHeight="1" x14ac:dyDescent="0.35">
      <c r="A81" s="147"/>
      <c r="B81" s="148"/>
      <c r="C81" s="16" t="s">
        <v>98</v>
      </c>
      <c r="D81" s="84" t="s">
        <v>326</v>
      </c>
      <c r="E81" s="68" t="s">
        <v>199</v>
      </c>
      <c r="F81" s="45" t="s">
        <v>184</v>
      </c>
      <c r="G81" s="51"/>
      <c r="H81" s="185">
        <v>79.733509999999995</v>
      </c>
      <c r="I81" s="101">
        <v>27.796130000000002</v>
      </c>
      <c r="J81" s="101">
        <v>59.125</v>
      </c>
      <c r="K81" s="101">
        <v>74.395570000000006</v>
      </c>
      <c r="L81" s="235">
        <v>75.671279999999996</v>
      </c>
      <c r="M81" s="236"/>
      <c r="N81" s="236"/>
      <c r="O81" s="237">
        <v>67.194580000000002</v>
      </c>
      <c r="P81" s="238"/>
      <c r="S81" s="107"/>
    </row>
    <row r="82" spans="1:20" s="6" customFormat="1" ht="183" customHeight="1" x14ac:dyDescent="0.35">
      <c r="A82" s="115"/>
      <c r="B82" s="116"/>
      <c r="C82" s="16" t="s">
        <v>98</v>
      </c>
      <c r="D82" s="84" t="s">
        <v>282</v>
      </c>
      <c r="E82" s="68" t="s">
        <v>200</v>
      </c>
      <c r="F82" s="45" t="s">
        <v>183</v>
      </c>
      <c r="G82" s="51"/>
      <c r="H82" s="185">
        <v>729.4</v>
      </c>
      <c r="I82" s="101">
        <v>445.83013999999997</v>
      </c>
      <c r="J82" s="101">
        <v>729.4</v>
      </c>
      <c r="K82" s="101">
        <v>823.49</v>
      </c>
      <c r="L82" s="235">
        <v>823.49</v>
      </c>
      <c r="M82" s="236"/>
      <c r="N82" s="236"/>
      <c r="O82" s="237">
        <v>823.49</v>
      </c>
      <c r="P82" s="238"/>
      <c r="S82" s="106"/>
      <c r="T82" s="28"/>
    </row>
    <row r="83" spans="1:20" s="6" customFormat="1" ht="183" customHeight="1" x14ac:dyDescent="0.35">
      <c r="A83" s="92"/>
      <c r="B83" s="93"/>
      <c r="C83" s="16" t="s">
        <v>98</v>
      </c>
      <c r="D83" s="84" t="s">
        <v>201</v>
      </c>
      <c r="E83" s="68" t="s">
        <v>200</v>
      </c>
      <c r="F83" s="45" t="s">
        <v>184</v>
      </c>
      <c r="G83" s="51"/>
      <c r="H83" s="185">
        <v>12.21885</v>
      </c>
      <c r="I83" s="101">
        <v>16.772490000000001</v>
      </c>
      <c r="J83" s="101">
        <v>20</v>
      </c>
      <c r="K83" s="101">
        <v>23.878209999999999</v>
      </c>
      <c r="L83" s="235">
        <v>29.170950000000001</v>
      </c>
      <c r="M83" s="236"/>
      <c r="N83" s="236"/>
      <c r="O83" s="237">
        <v>29.323519999999998</v>
      </c>
      <c r="P83" s="238"/>
      <c r="S83" s="106"/>
      <c r="T83" s="28"/>
    </row>
    <row r="84" spans="1:20" s="6" customFormat="1" ht="195" customHeight="1" x14ac:dyDescent="0.35">
      <c r="A84" s="92"/>
      <c r="B84" s="93"/>
      <c r="C84" s="16" t="s">
        <v>98</v>
      </c>
      <c r="D84" s="84" t="s">
        <v>229</v>
      </c>
      <c r="E84" s="68" t="s">
        <v>230</v>
      </c>
      <c r="F84" s="45" t="s">
        <v>183</v>
      </c>
      <c r="G84" s="51"/>
      <c r="H84" s="185">
        <v>67.900000000000006</v>
      </c>
      <c r="I84" s="101">
        <v>13.110340000000001</v>
      </c>
      <c r="J84" s="101">
        <v>40</v>
      </c>
      <c r="K84" s="101">
        <v>41.71</v>
      </c>
      <c r="L84" s="235">
        <v>41.71</v>
      </c>
      <c r="M84" s="236"/>
      <c r="N84" s="236"/>
      <c r="O84" s="237">
        <v>41.71</v>
      </c>
      <c r="P84" s="238"/>
      <c r="S84" s="106"/>
    </row>
    <row r="85" spans="1:20" s="6" customFormat="1" ht="212.25" customHeight="1" x14ac:dyDescent="0.35">
      <c r="A85" s="92"/>
      <c r="B85" s="93"/>
      <c r="C85" s="16" t="s">
        <v>98</v>
      </c>
      <c r="D85" s="84" t="s">
        <v>327</v>
      </c>
      <c r="E85" s="68" t="s">
        <v>230</v>
      </c>
      <c r="F85" s="45" t="s">
        <v>184</v>
      </c>
      <c r="G85" s="51"/>
      <c r="H85" s="185">
        <v>5.4934000000000003</v>
      </c>
      <c r="I85" s="101">
        <v>0</v>
      </c>
      <c r="J85" s="101">
        <v>5.4934000000000003</v>
      </c>
      <c r="K85" s="101">
        <v>0</v>
      </c>
      <c r="L85" s="235">
        <v>0</v>
      </c>
      <c r="M85" s="236"/>
      <c r="N85" s="236"/>
      <c r="O85" s="237">
        <v>0</v>
      </c>
      <c r="P85" s="238"/>
      <c r="S85" s="106"/>
    </row>
    <row r="86" spans="1:20" s="6" customFormat="1" ht="196.5" customHeight="1" x14ac:dyDescent="0.35">
      <c r="A86" s="92"/>
      <c r="B86" s="93"/>
      <c r="C86" s="16" t="s">
        <v>98</v>
      </c>
      <c r="D86" s="84" t="s">
        <v>203</v>
      </c>
      <c r="E86" s="68" t="s">
        <v>202</v>
      </c>
      <c r="F86" s="45" t="s">
        <v>184</v>
      </c>
      <c r="G86" s="51"/>
      <c r="H86" s="185">
        <v>0</v>
      </c>
      <c r="I86" s="101">
        <v>0</v>
      </c>
      <c r="J86" s="101">
        <v>0</v>
      </c>
      <c r="K86" s="101">
        <v>4.9923900000000003</v>
      </c>
      <c r="L86" s="235">
        <v>1.6641300000000001</v>
      </c>
      <c r="M86" s="236"/>
      <c r="N86" s="236"/>
      <c r="O86" s="237">
        <v>2.2188400000000001</v>
      </c>
      <c r="P86" s="238"/>
      <c r="S86" s="106"/>
    </row>
    <row r="87" spans="1:20" s="6" customFormat="1" ht="243.75" customHeight="1" x14ac:dyDescent="0.35">
      <c r="A87" s="115"/>
      <c r="B87" s="116"/>
      <c r="C87" s="16"/>
      <c r="D87" s="84" t="s">
        <v>283</v>
      </c>
      <c r="E87" s="68" t="s">
        <v>284</v>
      </c>
      <c r="F87" s="45" t="s">
        <v>183</v>
      </c>
      <c r="G87" s="51"/>
      <c r="H87" s="185">
        <v>4.9000000000000004</v>
      </c>
      <c r="I87" s="101">
        <v>0</v>
      </c>
      <c r="J87" s="101">
        <v>4.9000000000000004</v>
      </c>
      <c r="K87" s="101">
        <v>8.4</v>
      </c>
      <c r="L87" s="267">
        <v>8.4</v>
      </c>
      <c r="M87" s="268"/>
      <c r="N87" s="269"/>
      <c r="O87" s="270">
        <v>8.4</v>
      </c>
      <c r="P87" s="271"/>
      <c r="S87" s="106"/>
    </row>
    <row r="88" spans="1:20" s="6" customFormat="1" ht="198.75" customHeight="1" x14ac:dyDescent="0.35">
      <c r="A88" s="92"/>
      <c r="B88" s="93"/>
      <c r="C88" s="16" t="s">
        <v>98</v>
      </c>
      <c r="D88" s="84" t="s">
        <v>222</v>
      </c>
      <c r="E88" s="68" t="s">
        <v>231</v>
      </c>
      <c r="F88" s="45" t="s">
        <v>183</v>
      </c>
      <c r="G88" s="51"/>
      <c r="H88" s="185">
        <v>3.1</v>
      </c>
      <c r="I88" s="101">
        <v>0.32466</v>
      </c>
      <c r="J88" s="101">
        <v>3.1</v>
      </c>
      <c r="K88" s="101">
        <v>4.47</v>
      </c>
      <c r="L88" s="235">
        <v>4.47</v>
      </c>
      <c r="M88" s="236"/>
      <c r="N88" s="236"/>
      <c r="O88" s="237">
        <v>4.47</v>
      </c>
      <c r="P88" s="238"/>
      <c r="S88" s="106"/>
    </row>
    <row r="89" spans="1:20" s="6" customFormat="1" ht="183" customHeight="1" x14ac:dyDescent="0.35">
      <c r="A89" s="92"/>
      <c r="B89" s="93"/>
      <c r="C89" s="16" t="s">
        <v>98</v>
      </c>
      <c r="D89" s="84" t="s">
        <v>232</v>
      </c>
      <c r="E89" s="68" t="s">
        <v>204</v>
      </c>
      <c r="F89" s="45" t="s">
        <v>183</v>
      </c>
      <c r="G89" s="51"/>
      <c r="H89" s="185">
        <v>7.94</v>
      </c>
      <c r="I89" s="101">
        <v>0</v>
      </c>
      <c r="J89" s="101">
        <v>7.94</v>
      </c>
      <c r="K89" s="101">
        <v>8.17</v>
      </c>
      <c r="L89" s="235">
        <v>8.17</v>
      </c>
      <c r="M89" s="236"/>
      <c r="N89" s="236"/>
      <c r="O89" s="237">
        <v>8.17</v>
      </c>
      <c r="P89" s="238"/>
      <c r="S89" s="106"/>
      <c r="T89" s="28"/>
    </row>
    <row r="90" spans="1:20" s="6" customFormat="1" ht="183" customHeight="1" x14ac:dyDescent="0.35">
      <c r="A90" s="92"/>
      <c r="B90" s="93"/>
      <c r="C90" s="16" t="s">
        <v>98</v>
      </c>
      <c r="D90" s="84" t="s">
        <v>205</v>
      </c>
      <c r="E90" s="68" t="s">
        <v>204</v>
      </c>
      <c r="F90" s="45" t="s">
        <v>184</v>
      </c>
      <c r="G90" s="51"/>
      <c r="H90" s="185">
        <v>3.3329999999999999E-2</v>
      </c>
      <c r="I90" s="101">
        <v>0</v>
      </c>
      <c r="J90" s="101">
        <v>0</v>
      </c>
      <c r="K90" s="186">
        <v>6.6669999999999993E-2</v>
      </c>
      <c r="L90" s="239">
        <v>5.5559999999999998E-2</v>
      </c>
      <c r="M90" s="240"/>
      <c r="N90" s="240"/>
      <c r="O90" s="241">
        <v>4.0739999999999998E-2</v>
      </c>
      <c r="P90" s="242"/>
      <c r="S90" s="106"/>
    </row>
    <row r="91" spans="1:20" s="6" customFormat="1" ht="227.25" customHeight="1" x14ac:dyDescent="0.35">
      <c r="A91" s="128"/>
      <c r="B91" s="129"/>
      <c r="C91" s="16" t="s">
        <v>98</v>
      </c>
      <c r="D91" s="84" t="s">
        <v>298</v>
      </c>
      <c r="E91" s="68" t="s">
        <v>299</v>
      </c>
      <c r="F91" s="45" t="s">
        <v>184</v>
      </c>
      <c r="G91" s="51"/>
      <c r="H91" s="185">
        <v>4</v>
      </c>
      <c r="I91" s="101">
        <v>0</v>
      </c>
      <c r="J91" s="101">
        <v>4</v>
      </c>
      <c r="K91" s="186">
        <v>2</v>
      </c>
      <c r="L91" s="261">
        <v>2.6666699999999999</v>
      </c>
      <c r="M91" s="262"/>
      <c r="N91" s="263"/>
      <c r="O91" s="264">
        <v>1.5555600000000001</v>
      </c>
      <c r="P91" s="265"/>
      <c r="S91" s="106"/>
    </row>
    <row r="92" spans="1:20" s="6" customFormat="1" ht="183" customHeight="1" x14ac:dyDescent="0.35">
      <c r="A92" s="92"/>
      <c r="B92" s="93"/>
      <c r="C92" s="16" t="s">
        <v>98</v>
      </c>
      <c r="D92" s="84" t="s">
        <v>220</v>
      </c>
      <c r="E92" s="68" t="s">
        <v>221</v>
      </c>
      <c r="F92" s="45" t="s">
        <v>183</v>
      </c>
      <c r="G92" s="51"/>
      <c r="H92" s="185">
        <v>2.83</v>
      </c>
      <c r="I92" s="101">
        <v>0</v>
      </c>
      <c r="J92" s="101">
        <v>2.83</v>
      </c>
      <c r="K92" s="101">
        <v>13.55</v>
      </c>
      <c r="L92" s="235">
        <v>13.55</v>
      </c>
      <c r="M92" s="236"/>
      <c r="N92" s="236"/>
      <c r="O92" s="237">
        <v>13.55</v>
      </c>
      <c r="P92" s="238"/>
      <c r="S92" s="106"/>
    </row>
    <row r="93" spans="1:20" s="6" customFormat="1" ht="230.25" customHeight="1" x14ac:dyDescent="0.35">
      <c r="A93" s="92"/>
      <c r="B93" s="93"/>
      <c r="C93" s="16" t="s">
        <v>98</v>
      </c>
      <c r="D93" s="84" t="s">
        <v>206</v>
      </c>
      <c r="E93" s="68" t="s">
        <v>207</v>
      </c>
      <c r="F93" s="45" t="s">
        <v>183</v>
      </c>
      <c r="G93" s="51"/>
      <c r="H93" s="185">
        <v>364.24</v>
      </c>
      <c r="I93" s="101">
        <v>93.106849999999994</v>
      </c>
      <c r="J93" s="101">
        <v>300.00002000000001</v>
      </c>
      <c r="K93" s="101">
        <v>353.06</v>
      </c>
      <c r="L93" s="235">
        <v>353.06</v>
      </c>
      <c r="M93" s="236"/>
      <c r="N93" s="236"/>
      <c r="O93" s="237">
        <v>353.06</v>
      </c>
      <c r="P93" s="238"/>
      <c r="S93" s="106"/>
    </row>
    <row r="94" spans="1:20" s="6" customFormat="1" ht="264" customHeight="1" x14ac:dyDescent="0.35">
      <c r="A94" s="92"/>
      <c r="B94" s="93"/>
      <c r="C94" s="71" t="s">
        <v>98</v>
      </c>
      <c r="D94" s="84" t="s">
        <v>208</v>
      </c>
      <c r="E94" s="85" t="s">
        <v>209</v>
      </c>
      <c r="F94" s="86" t="s">
        <v>183</v>
      </c>
      <c r="G94" s="87"/>
      <c r="H94" s="185">
        <v>25.98</v>
      </c>
      <c r="I94" s="101">
        <v>1.1937899999999999</v>
      </c>
      <c r="J94" s="101">
        <v>25.98</v>
      </c>
      <c r="K94" s="101">
        <v>17.8</v>
      </c>
      <c r="L94" s="235">
        <v>17.8</v>
      </c>
      <c r="M94" s="236"/>
      <c r="N94" s="236"/>
      <c r="O94" s="237">
        <v>17.8</v>
      </c>
      <c r="P94" s="238"/>
      <c r="S94" s="106"/>
    </row>
    <row r="95" spans="1:20" s="6" customFormat="1" ht="196.5" customHeight="1" x14ac:dyDescent="0.35">
      <c r="A95" s="92"/>
      <c r="B95" s="93"/>
      <c r="C95" s="16" t="s">
        <v>98</v>
      </c>
      <c r="D95" s="84" t="s">
        <v>233</v>
      </c>
      <c r="E95" s="68" t="s">
        <v>234</v>
      </c>
      <c r="F95" s="45" t="s">
        <v>183</v>
      </c>
      <c r="G95" s="51"/>
      <c r="H95" s="185">
        <v>1.2</v>
      </c>
      <c r="I95" s="101">
        <v>0</v>
      </c>
      <c r="J95" s="101">
        <v>1.2</v>
      </c>
      <c r="K95" s="101">
        <v>1.17</v>
      </c>
      <c r="L95" s="235">
        <v>1.17</v>
      </c>
      <c r="M95" s="236"/>
      <c r="N95" s="236"/>
      <c r="O95" s="237">
        <v>1.17</v>
      </c>
      <c r="P95" s="238"/>
      <c r="S95" s="106"/>
    </row>
    <row r="96" spans="1:20" s="6" customFormat="1" ht="198.75" customHeight="1" x14ac:dyDescent="0.35">
      <c r="A96" s="92"/>
      <c r="B96" s="93"/>
      <c r="C96" s="16" t="s">
        <v>98</v>
      </c>
      <c r="D96" s="84" t="s">
        <v>210</v>
      </c>
      <c r="E96" s="68" t="s">
        <v>211</v>
      </c>
      <c r="F96" s="45" t="s">
        <v>183</v>
      </c>
      <c r="G96" s="51"/>
      <c r="H96" s="185">
        <v>10.38</v>
      </c>
      <c r="I96" s="101">
        <v>8.4000400000000006</v>
      </c>
      <c r="J96" s="101">
        <v>10.38</v>
      </c>
      <c r="K96" s="101">
        <v>7.21</v>
      </c>
      <c r="L96" s="235">
        <v>7.21</v>
      </c>
      <c r="M96" s="236"/>
      <c r="N96" s="236"/>
      <c r="O96" s="237">
        <v>7.21</v>
      </c>
      <c r="P96" s="238"/>
      <c r="S96" s="106"/>
    </row>
    <row r="97" spans="1:19" s="6" customFormat="1" ht="282.75" customHeight="1" x14ac:dyDescent="0.35">
      <c r="A97" s="92"/>
      <c r="B97" s="93"/>
      <c r="C97" s="16" t="s">
        <v>98</v>
      </c>
      <c r="D97" s="84" t="s">
        <v>235</v>
      </c>
      <c r="E97" s="68" t="s">
        <v>236</v>
      </c>
      <c r="F97" s="45" t="s">
        <v>183</v>
      </c>
      <c r="G97" s="51"/>
      <c r="H97" s="185">
        <v>22.17</v>
      </c>
      <c r="I97" s="101">
        <v>0</v>
      </c>
      <c r="J97" s="101">
        <v>22.17</v>
      </c>
      <c r="K97" s="101">
        <v>0</v>
      </c>
      <c r="L97" s="235">
        <v>0</v>
      </c>
      <c r="M97" s="236"/>
      <c r="N97" s="236"/>
      <c r="O97" s="237">
        <v>0</v>
      </c>
      <c r="P97" s="238"/>
      <c r="S97" s="106"/>
    </row>
    <row r="98" spans="1:19" s="6" customFormat="1" ht="181.5" customHeight="1" x14ac:dyDescent="0.35">
      <c r="A98" s="92"/>
      <c r="B98" s="93"/>
      <c r="C98" s="16" t="s">
        <v>98</v>
      </c>
      <c r="D98" s="84" t="s">
        <v>212</v>
      </c>
      <c r="E98" s="68" t="s">
        <v>213</v>
      </c>
      <c r="F98" s="45" t="s">
        <v>183</v>
      </c>
      <c r="G98" s="51"/>
      <c r="H98" s="185">
        <v>589.27</v>
      </c>
      <c r="I98" s="101">
        <v>71.149929999999998</v>
      </c>
      <c r="J98" s="101">
        <v>275</v>
      </c>
      <c r="K98" s="101">
        <v>687.4</v>
      </c>
      <c r="L98" s="235">
        <v>687.4</v>
      </c>
      <c r="M98" s="236"/>
      <c r="N98" s="236"/>
      <c r="O98" s="237">
        <v>687.4</v>
      </c>
      <c r="P98" s="238"/>
      <c r="S98" s="106"/>
    </row>
    <row r="99" spans="1:19" s="6" customFormat="1" ht="181.5" customHeight="1" x14ac:dyDescent="0.35">
      <c r="A99" s="92"/>
      <c r="B99" s="93"/>
      <c r="C99" s="16" t="s">
        <v>98</v>
      </c>
      <c r="D99" s="84" t="s">
        <v>237</v>
      </c>
      <c r="E99" s="68" t="s">
        <v>213</v>
      </c>
      <c r="F99" s="45" t="s">
        <v>184</v>
      </c>
      <c r="G99" s="51"/>
      <c r="H99" s="185">
        <v>0.81371000000000004</v>
      </c>
      <c r="I99" s="101">
        <v>1.4</v>
      </c>
      <c r="J99" s="101">
        <v>1.4</v>
      </c>
      <c r="K99" s="101">
        <v>0.33912999999999999</v>
      </c>
      <c r="L99" s="235">
        <v>0.11884</v>
      </c>
      <c r="M99" s="236"/>
      <c r="N99" s="236"/>
      <c r="O99" s="237">
        <v>0.15265999999999999</v>
      </c>
      <c r="P99" s="238"/>
      <c r="S99" s="106"/>
    </row>
    <row r="100" spans="1:19" s="6" customFormat="1" ht="215.25" customHeight="1" x14ac:dyDescent="0.35">
      <c r="A100" s="92"/>
      <c r="B100" s="93"/>
      <c r="C100" s="16" t="s">
        <v>98</v>
      </c>
      <c r="D100" s="84" t="s">
        <v>214</v>
      </c>
      <c r="E100" s="68" t="s">
        <v>215</v>
      </c>
      <c r="F100" s="45" t="s">
        <v>183</v>
      </c>
      <c r="G100" s="51"/>
      <c r="H100" s="185">
        <v>1117.57</v>
      </c>
      <c r="I100" s="101">
        <v>1481.5256099999999</v>
      </c>
      <c r="J100" s="101">
        <v>1481.5256099999999</v>
      </c>
      <c r="K100" s="101">
        <v>1349.62</v>
      </c>
      <c r="L100" s="235">
        <v>1349.62</v>
      </c>
      <c r="M100" s="236"/>
      <c r="N100" s="236"/>
      <c r="O100" s="237">
        <v>1349.62</v>
      </c>
      <c r="P100" s="238"/>
      <c r="S100" s="106"/>
    </row>
    <row r="101" spans="1:19" s="6" customFormat="1" ht="215.25" customHeight="1" x14ac:dyDescent="0.35">
      <c r="A101" s="92"/>
      <c r="B101" s="93"/>
      <c r="C101" s="16" t="s">
        <v>98</v>
      </c>
      <c r="D101" s="84" t="s">
        <v>216</v>
      </c>
      <c r="E101" s="85" t="s">
        <v>215</v>
      </c>
      <c r="F101" s="86" t="s">
        <v>184</v>
      </c>
      <c r="G101" s="87"/>
      <c r="H101" s="185">
        <v>44.926319999999997</v>
      </c>
      <c r="I101" s="101">
        <v>31.5776</v>
      </c>
      <c r="J101" s="101">
        <v>44.926319999999997</v>
      </c>
      <c r="K101" s="101">
        <v>50.685720000000003</v>
      </c>
      <c r="L101" s="235">
        <v>52.30771</v>
      </c>
      <c r="M101" s="236"/>
      <c r="N101" s="236"/>
      <c r="O101" s="237">
        <v>55.664459999999998</v>
      </c>
      <c r="P101" s="238"/>
      <c r="S101" s="106"/>
    </row>
    <row r="102" spans="1:19" s="6" customFormat="1" ht="311.25" customHeight="1" x14ac:dyDescent="0.35">
      <c r="A102" s="92"/>
      <c r="B102" s="93"/>
      <c r="C102" s="16" t="s">
        <v>98</v>
      </c>
      <c r="D102" s="84" t="s">
        <v>217</v>
      </c>
      <c r="E102" s="68" t="s">
        <v>218</v>
      </c>
      <c r="F102" s="45" t="s">
        <v>219</v>
      </c>
      <c r="G102" s="51"/>
      <c r="H102" s="185">
        <v>20</v>
      </c>
      <c r="I102" s="101">
        <v>0</v>
      </c>
      <c r="J102" s="101">
        <v>0</v>
      </c>
      <c r="K102" s="101">
        <v>20</v>
      </c>
      <c r="L102" s="235">
        <v>20</v>
      </c>
      <c r="M102" s="236"/>
      <c r="N102" s="236"/>
      <c r="O102" s="237">
        <v>20</v>
      </c>
      <c r="P102" s="238"/>
      <c r="S102" s="106"/>
    </row>
    <row r="103" spans="1:19" s="6" customFormat="1" ht="311.25" customHeight="1" x14ac:dyDescent="0.35">
      <c r="A103" s="92"/>
      <c r="B103" s="93"/>
      <c r="C103" s="16" t="s">
        <v>98</v>
      </c>
      <c r="D103" s="84" t="s">
        <v>239</v>
      </c>
      <c r="E103" s="68" t="s">
        <v>240</v>
      </c>
      <c r="F103" s="45" t="s">
        <v>219</v>
      </c>
      <c r="G103" s="51"/>
      <c r="H103" s="185">
        <v>10</v>
      </c>
      <c r="I103" s="101">
        <v>0</v>
      </c>
      <c r="J103" s="101">
        <v>0</v>
      </c>
      <c r="K103" s="101">
        <v>30</v>
      </c>
      <c r="L103" s="235">
        <v>30</v>
      </c>
      <c r="M103" s="236"/>
      <c r="N103" s="236"/>
      <c r="O103" s="237">
        <v>30</v>
      </c>
      <c r="P103" s="238"/>
      <c r="S103" s="106"/>
    </row>
    <row r="104" spans="1:19" s="6" customFormat="1" ht="98.25" customHeight="1" x14ac:dyDescent="0.35">
      <c r="A104" s="153"/>
      <c r="B104" s="154"/>
      <c r="C104" s="16" t="s">
        <v>98</v>
      </c>
      <c r="D104" s="84" t="s">
        <v>335</v>
      </c>
      <c r="E104" s="68" t="s">
        <v>336</v>
      </c>
      <c r="F104" s="45" t="s">
        <v>183</v>
      </c>
      <c r="G104" s="51"/>
      <c r="H104" s="185">
        <v>0</v>
      </c>
      <c r="I104" s="101">
        <v>100.65125</v>
      </c>
      <c r="J104" s="101">
        <v>100.65125</v>
      </c>
      <c r="K104" s="101">
        <v>0</v>
      </c>
      <c r="L104" s="235">
        <v>0</v>
      </c>
      <c r="M104" s="236"/>
      <c r="N104" s="236"/>
      <c r="O104" s="237">
        <v>0</v>
      </c>
      <c r="P104" s="238"/>
      <c r="S104" s="106"/>
    </row>
    <row r="105" spans="1:19" s="6" customFormat="1" ht="98.25" customHeight="1" x14ac:dyDescent="0.35">
      <c r="A105" s="92"/>
      <c r="B105" s="93"/>
      <c r="C105" s="16" t="s">
        <v>98</v>
      </c>
      <c r="D105" s="84" t="s">
        <v>180</v>
      </c>
      <c r="E105" s="68" t="s">
        <v>181</v>
      </c>
      <c r="F105" s="45" t="s">
        <v>74</v>
      </c>
      <c r="G105" s="51"/>
      <c r="H105" s="185">
        <v>768</v>
      </c>
      <c r="I105" s="101">
        <v>570.17048</v>
      </c>
      <c r="J105" s="101">
        <v>768</v>
      </c>
      <c r="K105" s="101">
        <v>760</v>
      </c>
      <c r="L105" s="235">
        <v>760</v>
      </c>
      <c r="M105" s="236"/>
      <c r="N105" s="236"/>
      <c r="O105" s="237">
        <v>760</v>
      </c>
      <c r="P105" s="238"/>
      <c r="S105" s="106"/>
    </row>
    <row r="106" spans="1:19" s="6" customFormat="1" ht="148.5" customHeight="1" x14ac:dyDescent="0.35">
      <c r="A106" s="92"/>
      <c r="B106" s="93"/>
      <c r="C106" s="16" t="s">
        <v>98</v>
      </c>
      <c r="D106" s="84" t="s">
        <v>185</v>
      </c>
      <c r="E106" s="68" t="s">
        <v>338</v>
      </c>
      <c r="F106" s="45" t="s">
        <v>63</v>
      </c>
      <c r="G106" s="51"/>
      <c r="H106" s="185">
        <v>60</v>
      </c>
      <c r="I106" s="101">
        <v>2.7860999999999998</v>
      </c>
      <c r="J106" s="101">
        <v>20</v>
      </c>
      <c r="K106" s="101">
        <v>40</v>
      </c>
      <c r="L106" s="235">
        <v>40</v>
      </c>
      <c r="M106" s="236"/>
      <c r="N106" s="236"/>
      <c r="O106" s="237">
        <v>40</v>
      </c>
      <c r="P106" s="238"/>
      <c r="S106" s="106"/>
    </row>
    <row r="107" spans="1:19" s="6" customFormat="1" ht="150.75" customHeight="1" x14ac:dyDescent="0.35">
      <c r="A107" s="151"/>
      <c r="B107" s="152"/>
      <c r="C107" s="16" t="s">
        <v>98</v>
      </c>
      <c r="D107" s="84" t="s">
        <v>337</v>
      </c>
      <c r="E107" s="68" t="s">
        <v>338</v>
      </c>
      <c r="F107" s="45" t="s">
        <v>74</v>
      </c>
      <c r="G107" s="51"/>
      <c r="H107" s="185">
        <v>0</v>
      </c>
      <c r="I107" s="101">
        <v>0.8</v>
      </c>
      <c r="J107" s="101">
        <v>0.8</v>
      </c>
      <c r="K107" s="101">
        <v>0</v>
      </c>
      <c r="L107" s="235">
        <v>0</v>
      </c>
      <c r="M107" s="236"/>
      <c r="N107" s="236"/>
      <c r="O107" s="237">
        <v>0</v>
      </c>
      <c r="P107" s="238"/>
      <c r="S107" s="106"/>
    </row>
    <row r="108" spans="1:19" s="6" customFormat="1" ht="138.75" customHeight="1" x14ac:dyDescent="0.35">
      <c r="A108" s="151"/>
      <c r="B108" s="152"/>
      <c r="C108" s="16" t="s">
        <v>98</v>
      </c>
      <c r="D108" s="84" t="s">
        <v>339</v>
      </c>
      <c r="E108" s="68" t="s">
        <v>287</v>
      </c>
      <c r="F108" s="45" t="s">
        <v>33</v>
      </c>
      <c r="G108" s="51"/>
      <c r="H108" s="185">
        <v>0</v>
      </c>
      <c r="I108" s="101">
        <v>0.40160000000000001</v>
      </c>
      <c r="J108" s="101">
        <v>0.40160000000000001</v>
      </c>
      <c r="K108" s="101">
        <v>0</v>
      </c>
      <c r="L108" s="235">
        <v>0</v>
      </c>
      <c r="M108" s="236"/>
      <c r="N108" s="236"/>
      <c r="O108" s="237">
        <v>0</v>
      </c>
      <c r="P108" s="238"/>
      <c r="S108" s="106"/>
    </row>
    <row r="109" spans="1:19" s="6" customFormat="1" ht="138.75" customHeight="1" x14ac:dyDescent="0.35">
      <c r="A109" s="124"/>
      <c r="B109" s="125"/>
      <c r="C109" s="16" t="s">
        <v>98</v>
      </c>
      <c r="D109" s="84" t="s">
        <v>238</v>
      </c>
      <c r="E109" s="68" t="s">
        <v>287</v>
      </c>
      <c r="F109" s="45" t="s">
        <v>63</v>
      </c>
      <c r="G109" s="51"/>
      <c r="H109" s="185">
        <v>80</v>
      </c>
      <c r="I109" s="101">
        <v>51.613669999999999</v>
      </c>
      <c r="J109" s="101">
        <v>80</v>
      </c>
      <c r="K109" s="101">
        <v>90</v>
      </c>
      <c r="L109" s="235">
        <v>90</v>
      </c>
      <c r="M109" s="236"/>
      <c r="N109" s="236"/>
      <c r="O109" s="237">
        <v>90</v>
      </c>
      <c r="P109" s="238"/>
      <c r="S109" s="106"/>
    </row>
    <row r="110" spans="1:19" s="6" customFormat="1" ht="113.25" customHeight="1" x14ac:dyDescent="0.35">
      <c r="A110" s="92"/>
      <c r="B110" s="93"/>
      <c r="C110" s="16" t="s">
        <v>98</v>
      </c>
      <c r="D110" s="84" t="s">
        <v>186</v>
      </c>
      <c r="E110" s="68" t="s">
        <v>187</v>
      </c>
      <c r="F110" s="45" t="s">
        <v>104</v>
      </c>
      <c r="G110" s="51"/>
      <c r="H110" s="185">
        <v>10</v>
      </c>
      <c r="I110" s="101">
        <v>0</v>
      </c>
      <c r="J110" s="101">
        <v>10</v>
      </c>
      <c r="K110" s="101">
        <v>14</v>
      </c>
      <c r="L110" s="235">
        <v>14</v>
      </c>
      <c r="M110" s="236"/>
      <c r="N110" s="236"/>
      <c r="O110" s="237">
        <v>14</v>
      </c>
      <c r="P110" s="238"/>
      <c r="S110" s="106"/>
    </row>
    <row r="111" spans="1:19" s="6" customFormat="1" ht="113.25" customHeight="1" x14ac:dyDescent="0.35">
      <c r="A111" s="124"/>
      <c r="B111" s="125"/>
      <c r="C111" s="16" t="s">
        <v>98</v>
      </c>
      <c r="D111" s="84" t="s">
        <v>285</v>
      </c>
      <c r="E111" s="68" t="s">
        <v>187</v>
      </c>
      <c r="F111" s="45" t="s">
        <v>286</v>
      </c>
      <c r="G111" s="51"/>
      <c r="H111" s="185">
        <v>0</v>
      </c>
      <c r="I111" s="101">
        <v>21</v>
      </c>
      <c r="J111" s="101">
        <v>21</v>
      </c>
      <c r="K111" s="101">
        <v>0</v>
      </c>
      <c r="L111" s="235">
        <v>0</v>
      </c>
      <c r="M111" s="236"/>
      <c r="N111" s="236"/>
      <c r="O111" s="237">
        <v>0</v>
      </c>
      <c r="P111" s="238"/>
      <c r="S111" s="106"/>
    </row>
    <row r="112" spans="1:19" s="6" customFormat="1" ht="130.5" customHeight="1" x14ac:dyDescent="0.35">
      <c r="A112" s="215"/>
      <c r="B112" s="216"/>
      <c r="C112" s="16" t="s">
        <v>98</v>
      </c>
      <c r="D112" s="84" t="s">
        <v>182</v>
      </c>
      <c r="E112" s="19" t="s">
        <v>177</v>
      </c>
      <c r="F112" s="45" t="s">
        <v>74</v>
      </c>
      <c r="G112" s="51"/>
      <c r="H112" s="185">
        <v>0</v>
      </c>
      <c r="I112" s="101">
        <v>-1.00003</v>
      </c>
      <c r="J112" s="101">
        <v>-1.00003</v>
      </c>
      <c r="K112" s="187">
        <v>0</v>
      </c>
      <c r="L112" s="212">
        <v>0</v>
      </c>
      <c r="M112" s="212"/>
      <c r="N112" s="212"/>
      <c r="O112" s="212">
        <v>0</v>
      </c>
      <c r="P112" s="217"/>
      <c r="S112" s="107"/>
    </row>
    <row r="113" spans="1:19" s="6" customFormat="1" ht="130.5" customHeight="1" x14ac:dyDescent="0.35">
      <c r="A113" s="215"/>
      <c r="B113" s="216"/>
      <c r="C113" s="16" t="s">
        <v>98</v>
      </c>
      <c r="D113" s="84" t="s">
        <v>340</v>
      </c>
      <c r="E113" s="19" t="s">
        <v>177</v>
      </c>
      <c r="F113" s="45" t="s">
        <v>33</v>
      </c>
      <c r="G113" s="51"/>
      <c r="H113" s="185">
        <v>0</v>
      </c>
      <c r="I113" s="101">
        <v>8.6639999999999995E-2</v>
      </c>
      <c r="J113" s="101">
        <v>8.6639999999999995E-2</v>
      </c>
      <c r="K113" s="187">
        <v>0</v>
      </c>
      <c r="L113" s="212">
        <v>0</v>
      </c>
      <c r="M113" s="212"/>
      <c r="N113" s="212"/>
      <c r="O113" s="212">
        <v>0</v>
      </c>
      <c r="P113" s="217"/>
      <c r="S113" s="107"/>
    </row>
    <row r="114" spans="1:19" s="6" customFormat="1" ht="168" customHeight="1" x14ac:dyDescent="0.35">
      <c r="A114" s="215"/>
      <c r="B114" s="216"/>
      <c r="C114" s="16" t="s">
        <v>98</v>
      </c>
      <c r="D114" s="84" t="s">
        <v>178</v>
      </c>
      <c r="E114" s="69" t="s">
        <v>177</v>
      </c>
      <c r="F114" s="14" t="s">
        <v>179</v>
      </c>
      <c r="G114" s="51"/>
      <c r="H114" s="185">
        <v>0</v>
      </c>
      <c r="I114" s="101">
        <v>-1.0800000000000001E-2</v>
      </c>
      <c r="J114" s="203">
        <v>-1.0800000000000001E-2</v>
      </c>
      <c r="K114" s="187">
        <v>0</v>
      </c>
      <c r="L114" s="212">
        <v>0</v>
      </c>
      <c r="M114" s="212"/>
      <c r="N114" s="212"/>
      <c r="O114" s="212">
        <v>0</v>
      </c>
      <c r="P114" s="217"/>
      <c r="S114" s="106"/>
    </row>
    <row r="115" spans="1:19" s="6" customFormat="1" ht="143.25" customHeight="1" x14ac:dyDescent="0.35">
      <c r="A115" s="215"/>
      <c r="B115" s="216"/>
      <c r="C115" s="16" t="s">
        <v>98</v>
      </c>
      <c r="D115" s="84" t="s">
        <v>341</v>
      </c>
      <c r="E115" s="88" t="s">
        <v>342</v>
      </c>
      <c r="F115" s="89" t="s">
        <v>83</v>
      </c>
      <c r="G115" s="87"/>
      <c r="H115" s="185">
        <v>0</v>
      </c>
      <c r="I115" s="101">
        <v>357.5</v>
      </c>
      <c r="J115" s="203">
        <v>0</v>
      </c>
      <c r="K115" s="187">
        <v>0</v>
      </c>
      <c r="L115" s="212">
        <v>0</v>
      </c>
      <c r="M115" s="212"/>
      <c r="N115" s="212"/>
      <c r="O115" s="212">
        <v>0</v>
      </c>
      <c r="P115" s="217"/>
      <c r="S115" s="106"/>
    </row>
    <row r="116" spans="1:19" s="6" customFormat="1" ht="57.75" customHeight="1" x14ac:dyDescent="0.35">
      <c r="A116" s="328"/>
      <c r="B116" s="329"/>
      <c r="C116" s="21" t="s">
        <v>108</v>
      </c>
      <c r="D116" s="84" t="s">
        <v>109</v>
      </c>
      <c r="E116" s="67" t="s">
        <v>108</v>
      </c>
      <c r="F116" s="46"/>
      <c r="G116" s="51"/>
      <c r="H116" s="182">
        <f>SUM(H117:H119)</f>
        <v>83</v>
      </c>
      <c r="I116" s="179">
        <f>SUM(I117:I119)</f>
        <v>80.175309999999996</v>
      </c>
      <c r="J116" s="200">
        <f>SUM(J117:J119)</f>
        <v>83</v>
      </c>
      <c r="K116" s="181">
        <f>K117+K118</f>
        <v>78</v>
      </c>
      <c r="L116" s="224">
        <f>L117+L118</f>
        <v>78</v>
      </c>
      <c r="M116" s="225"/>
      <c r="N116" s="225"/>
      <c r="O116" s="224">
        <f>O117+O118</f>
        <v>78</v>
      </c>
      <c r="P116" s="226"/>
      <c r="S116" s="106"/>
    </row>
    <row r="117" spans="1:19" s="6" customFormat="1" ht="57.75" customHeight="1" x14ac:dyDescent="0.35">
      <c r="A117" s="215"/>
      <c r="B117" s="216"/>
      <c r="C117" s="15" t="s">
        <v>106</v>
      </c>
      <c r="D117" s="35" t="s">
        <v>107</v>
      </c>
      <c r="E117" s="70" t="s">
        <v>106</v>
      </c>
      <c r="F117" s="47" t="s">
        <v>74</v>
      </c>
      <c r="G117" s="51"/>
      <c r="H117" s="172">
        <v>68</v>
      </c>
      <c r="I117" s="140">
        <v>52.345129999999997</v>
      </c>
      <c r="J117" s="140">
        <v>55.169820000000001</v>
      </c>
      <c r="K117" s="173">
        <v>78</v>
      </c>
      <c r="L117" s="246">
        <v>78</v>
      </c>
      <c r="M117" s="266"/>
      <c r="N117" s="266"/>
      <c r="O117" s="246">
        <v>78</v>
      </c>
      <c r="P117" s="247"/>
      <c r="S117" s="106"/>
    </row>
    <row r="118" spans="1:19" s="6" customFormat="1" ht="62.25" customHeight="1" x14ac:dyDescent="0.35">
      <c r="A118" s="215"/>
      <c r="B118" s="216"/>
      <c r="C118" s="16" t="s">
        <v>106</v>
      </c>
      <c r="D118" s="84" t="s">
        <v>110</v>
      </c>
      <c r="E118" s="71" t="s">
        <v>106</v>
      </c>
      <c r="F118" s="41" t="s">
        <v>33</v>
      </c>
      <c r="G118" s="51"/>
      <c r="H118" s="172">
        <v>0</v>
      </c>
      <c r="I118" s="140">
        <v>12.83018</v>
      </c>
      <c r="J118" s="140">
        <v>12.83018</v>
      </c>
      <c r="K118" s="173">
        <v>0</v>
      </c>
      <c r="L118" s="246">
        <v>0</v>
      </c>
      <c r="M118" s="266"/>
      <c r="N118" s="266"/>
      <c r="O118" s="246">
        <v>0</v>
      </c>
      <c r="P118" s="247"/>
      <c r="S118" s="106"/>
    </row>
    <row r="119" spans="1:19" s="6" customFormat="1" ht="62.25" customHeight="1" x14ac:dyDescent="0.35">
      <c r="A119" s="138"/>
      <c r="B119" s="139"/>
      <c r="C119" s="16"/>
      <c r="D119" s="84" t="s">
        <v>308</v>
      </c>
      <c r="E119" s="71" t="s">
        <v>309</v>
      </c>
      <c r="F119" s="41" t="s">
        <v>250</v>
      </c>
      <c r="G119" s="51"/>
      <c r="H119" s="172">
        <v>15</v>
      </c>
      <c r="I119" s="140">
        <v>15</v>
      </c>
      <c r="J119" s="140">
        <v>15</v>
      </c>
      <c r="K119" s="173">
        <v>0</v>
      </c>
      <c r="L119" s="249">
        <v>0</v>
      </c>
      <c r="M119" s="250"/>
      <c r="N119" s="251"/>
      <c r="O119" s="249">
        <v>0</v>
      </c>
      <c r="P119" s="252"/>
      <c r="S119" s="106"/>
    </row>
    <row r="120" spans="1:19" s="6" customFormat="1" ht="39.75" customHeight="1" x14ac:dyDescent="0.35">
      <c r="A120" s="312"/>
      <c r="B120" s="313"/>
      <c r="C120" s="24" t="s">
        <v>105</v>
      </c>
      <c r="D120" s="112"/>
      <c r="E120" s="72" t="s">
        <v>105</v>
      </c>
      <c r="F120" s="47"/>
      <c r="G120" s="51"/>
      <c r="H120" s="178">
        <f>H22+H52</f>
        <v>1044468.45841</v>
      </c>
      <c r="I120" s="188">
        <f>I22+I52</f>
        <v>714766.22369000001</v>
      </c>
      <c r="J120" s="200">
        <f>J22+J52</f>
        <v>1005735.25891</v>
      </c>
      <c r="K120" s="181">
        <f>K22+K52</f>
        <v>1066505.4966899999</v>
      </c>
      <c r="L120" s="224">
        <f>L22+L52</f>
        <v>1128537.3251400001</v>
      </c>
      <c r="M120" s="333"/>
      <c r="N120" s="333"/>
      <c r="O120" s="224">
        <f>O22+O52</f>
        <v>1169025.2203599999</v>
      </c>
      <c r="P120" s="334"/>
      <c r="S120" s="106"/>
    </row>
    <row r="121" spans="1:19" s="6" customFormat="1" ht="57.75" customHeight="1" x14ac:dyDescent="0.35">
      <c r="A121" s="328"/>
      <c r="B121" s="329"/>
      <c r="C121" s="17" t="s">
        <v>111</v>
      </c>
      <c r="D121" s="111" t="s">
        <v>112</v>
      </c>
      <c r="E121" s="37" t="s">
        <v>111</v>
      </c>
      <c r="F121" s="47"/>
      <c r="G121" s="51"/>
      <c r="H121" s="178">
        <f>H122+H198+H189</f>
        <v>2233802.4755900004</v>
      </c>
      <c r="I121" s="188">
        <f>I122+I191+I193+I198+I189</f>
        <v>1588156.5752000001</v>
      </c>
      <c r="J121" s="200">
        <f>J122+J191+J193+J198+J189</f>
        <v>2174076.9696000004</v>
      </c>
      <c r="K121" s="181">
        <f>K122+K198</f>
        <v>2138201.8753400003</v>
      </c>
      <c r="L121" s="224">
        <f>L122+L198</f>
        <v>2063765.9313499997</v>
      </c>
      <c r="M121" s="225"/>
      <c r="N121" s="225"/>
      <c r="O121" s="224">
        <f>O122+O198</f>
        <v>1936759.9072100001</v>
      </c>
      <c r="P121" s="226"/>
      <c r="S121" s="106"/>
    </row>
    <row r="122" spans="1:19" s="6" customFormat="1" ht="129.75" customHeight="1" x14ac:dyDescent="0.35">
      <c r="A122" s="328"/>
      <c r="B122" s="329"/>
      <c r="C122" s="17" t="s">
        <v>113</v>
      </c>
      <c r="D122" s="111" t="s">
        <v>114</v>
      </c>
      <c r="E122" s="37" t="s">
        <v>113</v>
      </c>
      <c r="F122" s="47"/>
      <c r="G122" s="51"/>
      <c r="H122" s="182">
        <f>H123+H127+H155+H183</f>
        <v>2243573.4075900004</v>
      </c>
      <c r="I122" s="188">
        <f>I123+I127+I155+I183</f>
        <v>1610653.0131900001</v>
      </c>
      <c r="J122" s="200">
        <f>J123+J127+J155+J183</f>
        <v>2196573.4075900004</v>
      </c>
      <c r="K122" s="188">
        <f>K123+K127+K155+K183</f>
        <v>2138201.8753400003</v>
      </c>
      <c r="L122" s="224">
        <f>L123+L127+L155+L183</f>
        <v>2063765.9313499997</v>
      </c>
      <c r="M122" s="224"/>
      <c r="N122" s="224"/>
      <c r="O122" s="224">
        <f>O123+O127+O155+O183</f>
        <v>1936759.9072100001</v>
      </c>
      <c r="P122" s="226"/>
      <c r="S122" s="106"/>
    </row>
    <row r="123" spans="1:19" s="6" customFormat="1" ht="84.75" customHeight="1" x14ac:dyDescent="0.35">
      <c r="A123" s="312"/>
      <c r="B123" s="313"/>
      <c r="C123" s="15" t="s">
        <v>115</v>
      </c>
      <c r="D123" s="35" t="s">
        <v>170</v>
      </c>
      <c r="E123" s="70" t="s">
        <v>115</v>
      </c>
      <c r="F123" s="47" t="s">
        <v>104</v>
      </c>
      <c r="G123" s="51"/>
      <c r="H123" s="178">
        <f>H126+H124+H125</f>
        <v>162573.508</v>
      </c>
      <c r="I123" s="188">
        <f>I124+I126+I125</f>
        <v>127298.93400000001</v>
      </c>
      <c r="J123" s="200">
        <f>J124+J126+J125</f>
        <v>165573.508</v>
      </c>
      <c r="K123" s="181">
        <f>K124+K126+K125</f>
        <v>133415</v>
      </c>
      <c r="L123" s="224">
        <f>L124+L126+L125</f>
        <v>142283</v>
      </c>
      <c r="M123" s="225"/>
      <c r="N123" s="225"/>
      <c r="O123" s="224">
        <f>O124+O125+O126</f>
        <v>149038.39999999999</v>
      </c>
      <c r="P123" s="226"/>
      <c r="S123" s="106"/>
    </row>
    <row r="124" spans="1:19" s="6" customFormat="1" ht="84.75" customHeight="1" x14ac:dyDescent="0.35">
      <c r="A124" s="215"/>
      <c r="B124" s="216"/>
      <c r="C124" s="15" t="s">
        <v>116</v>
      </c>
      <c r="D124" s="35" t="s">
        <v>344</v>
      </c>
      <c r="E124" s="70" t="s">
        <v>116</v>
      </c>
      <c r="F124" s="47" t="s">
        <v>104</v>
      </c>
      <c r="G124" s="51"/>
      <c r="H124" s="185">
        <v>59803.6</v>
      </c>
      <c r="I124" s="101">
        <v>44852.4</v>
      </c>
      <c r="J124" s="101">
        <v>59803.6</v>
      </c>
      <c r="K124" s="187">
        <v>73936.600000000006</v>
      </c>
      <c r="L124" s="212">
        <v>63394.3</v>
      </c>
      <c r="M124" s="213"/>
      <c r="N124" s="213"/>
      <c r="O124" s="212">
        <v>41445</v>
      </c>
      <c r="P124" s="214"/>
      <c r="S124" s="106"/>
    </row>
    <row r="125" spans="1:19" s="6" customFormat="1" ht="102" customHeight="1" x14ac:dyDescent="0.35">
      <c r="A125" s="215"/>
      <c r="B125" s="216"/>
      <c r="C125" s="15" t="s">
        <v>148</v>
      </c>
      <c r="D125" s="35" t="s">
        <v>345</v>
      </c>
      <c r="E125" s="70" t="s">
        <v>148</v>
      </c>
      <c r="F125" s="47" t="s">
        <v>104</v>
      </c>
      <c r="G125" s="51"/>
      <c r="H125" s="185">
        <v>102769.908</v>
      </c>
      <c r="I125" s="101">
        <v>79446.534</v>
      </c>
      <c r="J125" s="101">
        <v>102769.908</v>
      </c>
      <c r="K125" s="187">
        <v>59478.400000000001</v>
      </c>
      <c r="L125" s="212">
        <v>78888.7</v>
      </c>
      <c r="M125" s="213"/>
      <c r="N125" s="213"/>
      <c r="O125" s="212">
        <v>107593.4</v>
      </c>
      <c r="P125" s="214"/>
      <c r="S125" s="106"/>
    </row>
    <row r="126" spans="1:19" s="6" customFormat="1" ht="102" customHeight="1" x14ac:dyDescent="0.35">
      <c r="A126" s="215"/>
      <c r="B126" s="216"/>
      <c r="C126" s="15" t="s">
        <v>148</v>
      </c>
      <c r="D126" s="35" t="s">
        <v>343</v>
      </c>
      <c r="E126" s="70" t="s">
        <v>346</v>
      </c>
      <c r="F126" s="47" t="s">
        <v>104</v>
      </c>
      <c r="G126" s="51"/>
      <c r="H126" s="185">
        <v>0</v>
      </c>
      <c r="I126" s="101">
        <v>3000</v>
      </c>
      <c r="J126" s="101">
        <v>3000</v>
      </c>
      <c r="K126" s="187">
        <v>0</v>
      </c>
      <c r="L126" s="212">
        <v>0</v>
      </c>
      <c r="M126" s="213"/>
      <c r="N126" s="213"/>
      <c r="O126" s="212">
        <v>0</v>
      </c>
      <c r="P126" s="214"/>
      <c r="S126" s="106"/>
    </row>
    <row r="127" spans="1:19" s="6" customFormat="1" ht="132.75" customHeight="1" x14ac:dyDescent="0.35">
      <c r="A127" s="222"/>
      <c r="B127" s="223"/>
      <c r="C127" s="17" t="s">
        <v>122</v>
      </c>
      <c r="D127" s="35" t="s">
        <v>149</v>
      </c>
      <c r="E127" s="37" t="s">
        <v>122</v>
      </c>
      <c r="F127" s="47"/>
      <c r="G127" s="51"/>
      <c r="H127" s="182">
        <f>SUM(H130:H141)</f>
        <v>460389.86630999995</v>
      </c>
      <c r="I127" s="188">
        <f>SUM(I130:I141)</f>
        <v>404487.65323999996</v>
      </c>
      <c r="J127" s="200">
        <f>SUM(J130:J141)</f>
        <v>460389.86630999995</v>
      </c>
      <c r="K127" s="211">
        <f>SUM(K128:K141)</f>
        <v>284030.89630000002</v>
      </c>
      <c r="L127" s="335">
        <f>SUM(L128:N141)</f>
        <v>145285.82641000001</v>
      </c>
      <c r="M127" s="336"/>
      <c r="N127" s="336"/>
      <c r="O127" s="335">
        <f>O128+O130+O132+O133+O135+O137+O138+O139+O141</f>
        <v>59348.6</v>
      </c>
      <c r="P127" s="214"/>
      <c r="S127" s="106"/>
    </row>
    <row r="128" spans="1:19" s="6" customFormat="1" ht="132.75" customHeight="1" x14ac:dyDescent="0.35">
      <c r="A128" s="149"/>
      <c r="B128" s="150"/>
      <c r="C128" s="23" t="s">
        <v>117</v>
      </c>
      <c r="D128" s="35" t="s">
        <v>328</v>
      </c>
      <c r="E128" s="118" t="s">
        <v>329</v>
      </c>
      <c r="F128" s="41" t="s">
        <v>63</v>
      </c>
      <c r="G128" s="51"/>
      <c r="H128" s="189">
        <v>0</v>
      </c>
      <c r="I128" s="101">
        <v>0</v>
      </c>
      <c r="J128" s="101">
        <v>0</v>
      </c>
      <c r="K128" s="101">
        <v>0</v>
      </c>
      <c r="L128" s="257">
        <v>85000</v>
      </c>
      <c r="M128" s="258"/>
      <c r="N128" s="259"/>
      <c r="O128" s="257">
        <v>0</v>
      </c>
      <c r="P128" s="260"/>
      <c r="S128" s="106"/>
    </row>
    <row r="129" spans="1:19" s="6" customFormat="1" ht="132.75" customHeight="1" x14ac:dyDescent="0.35">
      <c r="A129" s="205"/>
      <c r="B129" s="206"/>
      <c r="C129" s="23" t="s">
        <v>117</v>
      </c>
      <c r="D129" s="35" t="s">
        <v>375</v>
      </c>
      <c r="E129" s="118" t="s">
        <v>376</v>
      </c>
      <c r="F129" s="41" t="s">
        <v>377</v>
      </c>
      <c r="G129" s="51"/>
      <c r="H129" s="189">
        <v>0</v>
      </c>
      <c r="I129" s="101">
        <v>0</v>
      </c>
      <c r="J129" s="101">
        <v>0</v>
      </c>
      <c r="K129" s="101">
        <v>151515.20000000001</v>
      </c>
      <c r="L129" s="207"/>
      <c r="M129" s="208">
        <v>0</v>
      </c>
      <c r="N129" s="209">
        <v>0</v>
      </c>
      <c r="O129" s="207"/>
      <c r="P129" s="210"/>
      <c r="S129" s="106"/>
    </row>
    <row r="130" spans="1:19" s="6" customFormat="1" ht="84.75" customHeight="1" x14ac:dyDescent="0.35">
      <c r="A130" s="215"/>
      <c r="B130" s="216"/>
      <c r="C130" s="23" t="s">
        <v>117</v>
      </c>
      <c r="D130" s="35" t="s">
        <v>150</v>
      </c>
      <c r="E130" s="42" t="s">
        <v>141</v>
      </c>
      <c r="F130" s="41" t="s">
        <v>33</v>
      </c>
      <c r="G130" s="51"/>
      <c r="H130" s="185">
        <v>3964.8829500000002</v>
      </c>
      <c r="I130" s="101">
        <v>3964.8829500000002</v>
      </c>
      <c r="J130" s="101">
        <v>3964.8829500000002</v>
      </c>
      <c r="K130" s="187">
        <v>2805.5</v>
      </c>
      <c r="L130" s="218">
        <v>2820.5</v>
      </c>
      <c r="M130" s="219"/>
      <c r="N130" s="220"/>
      <c r="O130" s="246">
        <v>0</v>
      </c>
      <c r="P130" s="247"/>
      <c r="S130" s="106"/>
    </row>
    <row r="131" spans="1:19" s="6" customFormat="1" ht="84.75" customHeight="1" x14ac:dyDescent="0.35">
      <c r="A131" s="143"/>
      <c r="B131" s="144"/>
      <c r="C131" s="23" t="s">
        <v>117</v>
      </c>
      <c r="D131" s="35" t="s">
        <v>311</v>
      </c>
      <c r="E131" s="42" t="s">
        <v>312</v>
      </c>
      <c r="F131" s="41" t="s">
        <v>63</v>
      </c>
      <c r="G131" s="51"/>
      <c r="H131" s="185">
        <v>11756.65863</v>
      </c>
      <c r="I131" s="101">
        <v>11756.65863</v>
      </c>
      <c r="J131" s="101">
        <v>11756.65863</v>
      </c>
      <c r="K131" s="204">
        <v>0</v>
      </c>
      <c r="L131" s="218">
        <v>0</v>
      </c>
      <c r="M131" s="219"/>
      <c r="N131" s="220"/>
      <c r="O131" s="249">
        <v>0</v>
      </c>
      <c r="P131" s="252"/>
      <c r="S131" s="106"/>
    </row>
    <row r="132" spans="1:19" s="6" customFormat="1" ht="84.75" customHeight="1" x14ac:dyDescent="0.35">
      <c r="A132" s="120"/>
      <c r="B132" s="121"/>
      <c r="C132" s="23" t="s">
        <v>117</v>
      </c>
      <c r="D132" s="35" t="s">
        <v>288</v>
      </c>
      <c r="E132" s="42" t="s">
        <v>289</v>
      </c>
      <c r="F132" s="47" t="s">
        <v>241</v>
      </c>
      <c r="G132" s="51"/>
      <c r="H132" s="185">
        <v>1500</v>
      </c>
      <c r="I132" s="101">
        <v>389.5</v>
      </c>
      <c r="J132" s="101">
        <v>1500</v>
      </c>
      <c r="K132" s="204">
        <v>0</v>
      </c>
      <c r="L132" s="218">
        <v>0</v>
      </c>
      <c r="M132" s="219"/>
      <c r="N132" s="220"/>
      <c r="O132" s="249">
        <v>0</v>
      </c>
      <c r="P132" s="252"/>
      <c r="S132" s="106"/>
    </row>
    <row r="133" spans="1:19" s="6" customFormat="1" ht="89.25" customHeight="1" x14ac:dyDescent="0.35">
      <c r="A133" s="215"/>
      <c r="B133" s="216"/>
      <c r="C133" s="36" t="s">
        <v>117</v>
      </c>
      <c r="D133" s="35" t="s">
        <v>242</v>
      </c>
      <c r="E133" s="36" t="s">
        <v>243</v>
      </c>
      <c r="F133" s="42" t="s">
        <v>63</v>
      </c>
      <c r="G133" s="79"/>
      <c r="H133" s="185">
        <v>258682.86132</v>
      </c>
      <c r="I133" s="101">
        <v>253520.71770000001</v>
      </c>
      <c r="J133" s="101">
        <v>258682.86132</v>
      </c>
      <c r="K133" s="204">
        <v>0</v>
      </c>
      <c r="L133" s="246">
        <v>0</v>
      </c>
      <c r="M133" s="272"/>
      <c r="N133" s="272"/>
      <c r="O133" s="246">
        <v>0</v>
      </c>
      <c r="P133" s="247"/>
      <c r="S133" s="106"/>
    </row>
    <row r="134" spans="1:19" s="6" customFormat="1" ht="89.25" customHeight="1" x14ac:dyDescent="0.35">
      <c r="A134" s="215"/>
      <c r="B134" s="216"/>
      <c r="C134" s="36" t="s">
        <v>117</v>
      </c>
      <c r="D134" s="35" t="s">
        <v>373</v>
      </c>
      <c r="E134" s="36" t="s">
        <v>243</v>
      </c>
      <c r="F134" s="47" t="s">
        <v>377</v>
      </c>
      <c r="G134" s="79"/>
      <c r="H134" s="185">
        <v>0</v>
      </c>
      <c r="I134" s="101">
        <v>0</v>
      </c>
      <c r="J134" s="101">
        <v>0</v>
      </c>
      <c r="K134" s="187">
        <v>14200</v>
      </c>
      <c r="L134" s="246">
        <v>0</v>
      </c>
      <c r="M134" s="272"/>
      <c r="N134" s="272"/>
      <c r="O134" s="246">
        <v>0</v>
      </c>
      <c r="P134" s="247"/>
      <c r="S134" s="106"/>
    </row>
    <row r="135" spans="1:19" s="6" customFormat="1" ht="84.75" customHeight="1" x14ac:dyDescent="0.35">
      <c r="A135" s="215"/>
      <c r="B135" s="216"/>
      <c r="C135" s="23" t="s">
        <v>117</v>
      </c>
      <c r="D135" s="35" t="s">
        <v>151</v>
      </c>
      <c r="E135" s="36" t="s">
        <v>310</v>
      </c>
      <c r="F135" s="47" t="s">
        <v>142</v>
      </c>
      <c r="G135" s="51"/>
      <c r="H135" s="185">
        <v>714.15967999999998</v>
      </c>
      <c r="I135" s="101">
        <v>714.15967999999998</v>
      </c>
      <c r="J135" s="101">
        <v>714.15967999999998</v>
      </c>
      <c r="K135" s="204">
        <v>0</v>
      </c>
      <c r="L135" s="212">
        <v>0</v>
      </c>
      <c r="M135" s="213"/>
      <c r="N135" s="213"/>
      <c r="O135" s="212">
        <v>0</v>
      </c>
      <c r="P135" s="214"/>
      <c r="S135" s="106"/>
    </row>
    <row r="136" spans="1:19" s="6" customFormat="1" ht="101.25" customHeight="1" x14ac:dyDescent="0.35">
      <c r="A136" s="215"/>
      <c r="B136" s="216"/>
      <c r="C136" s="23" t="s">
        <v>117</v>
      </c>
      <c r="D136" s="35" t="s">
        <v>330</v>
      </c>
      <c r="E136" s="36" t="s">
        <v>331</v>
      </c>
      <c r="F136" s="47" t="s">
        <v>377</v>
      </c>
      <c r="G136" s="51"/>
      <c r="H136" s="185">
        <v>0</v>
      </c>
      <c r="I136" s="101">
        <v>0</v>
      </c>
      <c r="J136" s="101">
        <v>0</v>
      </c>
      <c r="K136" s="187">
        <v>491.28300000000002</v>
      </c>
      <c r="L136" s="212">
        <v>0</v>
      </c>
      <c r="M136" s="213"/>
      <c r="N136" s="213"/>
      <c r="O136" s="212">
        <v>0</v>
      </c>
      <c r="P136" s="214"/>
      <c r="S136" s="106"/>
    </row>
    <row r="137" spans="1:19" s="6" customFormat="1" ht="101.25" customHeight="1" x14ac:dyDescent="0.35">
      <c r="A137" s="215"/>
      <c r="B137" s="216"/>
      <c r="C137" s="23" t="s">
        <v>117</v>
      </c>
      <c r="D137" s="35" t="s">
        <v>374</v>
      </c>
      <c r="E137" s="36" t="s">
        <v>223</v>
      </c>
      <c r="F137" s="47" t="s">
        <v>377</v>
      </c>
      <c r="G137" s="51"/>
      <c r="H137" s="185">
        <v>0</v>
      </c>
      <c r="I137" s="101">
        <v>0</v>
      </c>
      <c r="J137" s="101">
        <v>0</v>
      </c>
      <c r="K137" s="187">
        <v>575</v>
      </c>
      <c r="L137" s="212">
        <v>0</v>
      </c>
      <c r="M137" s="213"/>
      <c r="N137" s="213"/>
      <c r="O137" s="212">
        <v>0</v>
      </c>
      <c r="P137" s="214"/>
      <c r="S137" s="106"/>
    </row>
    <row r="138" spans="1:19" s="6" customFormat="1" ht="118.5" customHeight="1" x14ac:dyDescent="0.35">
      <c r="A138" s="215"/>
      <c r="B138" s="216"/>
      <c r="C138" s="23" t="s">
        <v>117</v>
      </c>
      <c r="D138" s="35" t="s">
        <v>300</v>
      </c>
      <c r="E138" s="36" t="s">
        <v>313</v>
      </c>
      <c r="F138" s="42" t="s">
        <v>63</v>
      </c>
      <c r="G138" s="51"/>
      <c r="H138" s="185">
        <v>25022.052</v>
      </c>
      <c r="I138" s="101">
        <v>24608.299319999998</v>
      </c>
      <c r="J138" s="101">
        <v>25022.052</v>
      </c>
      <c r="K138" s="187">
        <v>0</v>
      </c>
      <c r="L138" s="212">
        <v>0</v>
      </c>
      <c r="M138" s="213"/>
      <c r="N138" s="213"/>
      <c r="O138" s="212">
        <v>0</v>
      </c>
      <c r="P138" s="214"/>
      <c r="S138" s="106"/>
    </row>
    <row r="139" spans="1:19" s="6" customFormat="1" ht="82.5" customHeight="1" x14ac:dyDescent="0.35">
      <c r="A139" s="215"/>
      <c r="B139" s="216"/>
      <c r="C139" s="23" t="s">
        <v>117</v>
      </c>
      <c r="D139" s="35" t="s">
        <v>333</v>
      </c>
      <c r="E139" s="36" t="s">
        <v>332</v>
      </c>
      <c r="F139" s="42" t="s">
        <v>120</v>
      </c>
      <c r="G139" s="51"/>
      <c r="H139" s="185">
        <v>0</v>
      </c>
      <c r="I139" s="101">
        <v>0</v>
      </c>
      <c r="J139" s="101">
        <v>0</v>
      </c>
      <c r="K139" s="187">
        <v>0</v>
      </c>
      <c r="L139" s="212">
        <v>16000</v>
      </c>
      <c r="M139" s="213"/>
      <c r="N139" s="213"/>
      <c r="O139" s="212">
        <v>0</v>
      </c>
      <c r="P139" s="214"/>
      <c r="S139" s="106"/>
    </row>
    <row r="140" spans="1:19" s="6" customFormat="1" ht="62.25" customHeight="1" x14ac:dyDescent="0.35">
      <c r="A140" s="215"/>
      <c r="B140" s="216"/>
      <c r="C140" s="23" t="s">
        <v>117</v>
      </c>
      <c r="D140" s="35" t="s">
        <v>314</v>
      </c>
      <c r="E140" s="36" t="s">
        <v>315</v>
      </c>
      <c r="F140" s="42" t="s">
        <v>63</v>
      </c>
      <c r="G140" s="51"/>
      <c r="H140" s="185">
        <v>307.48128000000003</v>
      </c>
      <c r="I140" s="101">
        <v>296.65087</v>
      </c>
      <c r="J140" s="101">
        <v>307.48128000000003</v>
      </c>
      <c r="K140" s="187">
        <v>0</v>
      </c>
      <c r="L140" s="212">
        <v>0</v>
      </c>
      <c r="M140" s="213"/>
      <c r="N140" s="213"/>
      <c r="O140" s="212">
        <v>0</v>
      </c>
      <c r="P140" s="214"/>
      <c r="S140" s="106"/>
    </row>
    <row r="141" spans="1:19" s="6" customFormat="1" ht="84.75" customHeight="1" x14ac:dyDescent="0.35">
      <c r="A141" s="222"/>
      <c r="B141" s="223"/>
      <c r="C141" s="17" t="s">
        <v>118</v>
      </c>
      <c r="D141" s="35" t="s">
        <v>152</v>
      </c>
      <c r="E141" s="37" t="s">
        <v>118</v>
      </c>
      <c r="F141" s="47"/>
      <c r="G141" s="51"/>
      <c r="H141" s="182">
        <f>SUM(H142:H154)</f>
        <v>158441.77044999995</v>
      </c>
      <c r="I141" s="188">
        <f>SUM(I142:I154)</f>
        <v>109236.78408999999</v>
      </c>
      <c r="J141" s="199">
        <f>SUM(J142:J154)</f>
        <v>158441.77044999995</v>
      </c>
      <c r="K141" s="188">
        <f>SUM(K143:K154)</f>
        <v>114443.9133</v>
      </c>
      <c r="L141" s="335">
        <f>SUM(L143:N154)</f>
        <v>41465.326410000001</v>
      </c>
      <c r="M141" s="266"/>
      <c r="N141" s="266"/>
      <c r="O141" s="335">
        <f>SUM(O143:P154)</f>
        <v>59348.6</v>
      </c>
      <c r="P141" s="247"/>
      <c r="S141" s="106"/>
    </row>
    <row r="142" spans="1:19" s="6" customFormat="1" ht="150.75" customHeight="1" x14ac:dyDescent="0.35">
      <c r="A142" s="145"/>
      <c r="B142" s="146"/>
      <c r="C142" s="15" t="s">
        <v>119</v>
      </c>
      <c r="D142" s="35" t="s">
        <v>154</v>
      </c>
      <c r="E142" s="118" t="s">
        <v>320</v>
      </c>
      <c r="F142" s="47" t="s">
        <v>63</v>
      </c>
      <c r="G142" s="51"/>
      <c r="H142" s="189">
        <v>44011.504840000001</v>
      </c>
      <c r="I142" s="101">
        <v>29694.86362</v>
      </c>
      <c r="J142" s="195">
        <v>44011.504840000001</v>
      </c>
      <c r="K142" s="101">
        <v>0</v>
      </c>
      <c r="L142" s="257">
        <v>0</v>
      </c>
      <c r="M142" s="258"/>
      <c r="N142" s="259"/>
      <c r="O142" s="257">
        <v>0</v>
      </c>
      <c r="P142" s="260"/>
      <c r="S142" s="106"/>
    </row>
    <row r="143" spans="1:19" s="6" customFormat="1" ht="76.5" customHeight="1" x14ac:dyDescent="0.35">
      <c r="A143" s="222"/>
      <c r="B143" s="337"/>
      <c r="C143" s="15" t="s">
        <v>119</v>
      </c>
      <c r="D143" s="35" t="s">
        <v>153</v>
      </c>
      <c r="E143" s="36" t="s">
        <v>290</v>
      </c>
      <c r="F143" s="48" t="s">
        <v>120</v>
      </c>
      <c r="G143" s="51"/>
      <c r="H143" s="185">
        <v>5926.8296</v>
      </c>
      <c r="I143" s="101">
        <v>5926.8296</v>
      </c>
      <c r="J143" s="101">
        <v>5926.8296</v>
      </c>
      <c r="K143" s="101">
        <v>0</v>
      </c>
      <c r="L143" s="212">
        <v>0</v>
      </c>
      <c r="M143" s="272"/>
      <c r="N143" s="272"/>
      <c r="O143" s="212">
        <v>0</v>
      </c>
      <c r="P143" s="338"/>
      <c r="S143" s="106"/>
    </row>
    <row r="144" spans="1:19" s="6" customFormat="1" ht="94.5" customHeight="1" x14ac:dyDescent="0.35">
      <c r="A144" s="222"/>
      <c r="B144" s="223"/>
      <c r="C144" s="15" t="s">
        <v>119</v>
      </c>
      <c r="D144" s="35" t="s">
        <v>249</v>
      </c>
      <c r="E144" s="36" t="s">
        <v>319</v>
      </c>
      <c r="F144" s="42" t="s">
        <v>250</v>
      </c>
      <c r="G144" s="51"/>
      <c r="H144" s="185">
        <v>1000</v>
      </c>
      <c r="I144" s="101">
        <v>1000</v>
      </c>
      <c r="J144" s="101">
        <v>1000</v>
      </c>
      <c r="K144" s="101">
        <v>0</v>
      </c>
      <c r="L144" s="212">
        <v>0</v>
      </c>
      <c r="M144" s="272"/>
      <c r="N144" s="272"/>
      <c r="O144" s="212">
        <v>0</v>
      </c>
      <c r="P144" s="338"/>
      <c r="S144" s="106"/>
    </row>
    <row r="145" spans="1:19" s="6" customFormat="1" ht="129" customHeight="1" x14ac:dyDescent="0.35">
      <c r="A145" s="222"/>
      <c r="B145" s="223"/>
      <c r="C145" s="15" t="s">
        <v>119</v>
      </c>
      <c r="D145" s="35" t="s">
        <v>155</v>
      </c>
      <c r="E145" s="36" t="s">
        <v>244</v>
      </c>
      <c r="F145" s="49" t="s">
        <v>74</v>
      </c>
      <c r="G145" s="51"/>
      <c r="H145" s="185">
        <v>1917.5</v>
      </c>
      <c r="I145" s="101">
        <v>1917.5</v>
      </c>
      <c r="J145" s="101">
        <v>1917.5</v>
      </c>
      <c r="K145" s="101">
        <v>1953.1</v>
      </c>
      <c r="L145" s="212">
        <v>488.4</v>
      </c>
      <c r="M145" s="272"/>
      <c r="N145" s="272"/>
      <c r="O145" s="212">
        <v>488.5</v>
      </c>
      <c r="P145" s="338"/>
      <c r="S145" s="106"/>
    </row>
    <row r="146" spans="1:19" s="6" customFormat="1" ht="111" customHeight="1" x14ac:dyDescent="0.35">
      <c r="A146" s="215"/>
      <c r="B146" s="216"/>
      <c r="C146" s="15" t="s">
        <v>119</v>
      </c>
      <c r="D146" s="35" t="s">
        <v>153</v>
      </c>
      <c r="E146" s="34" t="s">
        <v>245</v>
      </c>
      <c r="F146" s="48" t="s">
        <v>120</v>
      </c>
      <c r="G146" s="51"/>
      <c r="H146" s="185">
        <v>6707.25198</v>
      </c>
      <c r="I146" s="101">
        <v>4910.0265900000004</v>
      </c>
      <c r="J146" s="101">
        <v>6707.25198</v>
      </c>
      <c r="K146" s="187">
        <v>6066.5</v>
      </c>
      <c r="L146" s="212">
        <v>2549.3000000000002</v>
      </c>
      <c r="M146" s="213"/>
      <c r="N146" s="213"/>
      <c r="O146" s="212">
        <v>2533</v>
      </c>
      <c r="P146" s="214"/>
      <c r="S146" s="106"/>
    </row>
    <row r="147" spans="1:19" s="6" customFormat="1" ht="149.25" customHeight="1" x14ac:dyDescent="0.35">
      <c r="A147" s="215"/>
      <c r="B147" s="216"/>
      <c r="C147" s="15" t="s">
        <v>119</v>
      </c>
      <c r="D147" s="35" t="s">
        <v>153</v>
      </c>
      <c r="E147" s="34" t="s">
        <v>246</v>
      </c>
      <c r="F147" s="48" t="s">
        <v>120</v>
      </c>
      <c r="G147" s="51"/>
      <c r="H147" s="185">
        <v>3485.4929999999999</v>
      </c>
      <c r="I147" s="101">
        <v>1185.8223</v>
      </c>
      <c r="J147" s="101">
        <v>3485.4929999999999</v>
      </c>
      <c r="K147" s="187">
        <v>3723</v>
      </c>
      <c r="L147" s="212">
        <v>3723</v>
      </c>
      <c r="M147" s="213"/>
      <c r="N147" s="213"/>
      <c r="O147" s="212">
        <v>3723</v>
      </c>
      <c r="P147" s="214"/>
      <c r="S147" s="106"/>
    </row>
    <row r="148" spans="1:19" s="6" customFormat="1" ht="115.5" customHeight="1" x14ac:dyDescent="0.35">
      <c r="A148" s="215"/>
      <c r="B148" s="216"/>
      <c r="C148" s="15" t="s">
        <v>119</v>
      </c>
      <c r="D148" s="35" t="s">
        <v>154</v>
      </c>
      <c r="E148" s="34" t="s">
        <v>291</v>
      </c>
      <c r="F148" s="42" t="s">
        <v>63</v>
      </c>
      <c r="G148" s="51"/>
      <c r="H148" s="185">
        <v>32222.541209999999</v>
      </c>
      <c r="I148" s="101">
        <v>7025.6637199999996</v>
      </c>
      <c r="J148" s="101">
        <v>32222.541209999999</v>
      </c>
      <c r="K148" s="187">
        <v>28523.200000000001</v>
      </c>
      <c r="L148" s="212">
        <v>25013.226409999999</v>
      </c>
      <c r="M148" s="213"/>
      <c r="N148" s="213"/>
      <c r="O148" s="212">
        <v>42912.7</v>
      </c>
      <c r="P148" s="214"/>
      <c r="S148" s="106"/>
    </row>
    <row r="149" spans="1:19" s="6" customFormat="1" ht="84.75" customHeight="1" x14ac:dyDescent="0.35">
      <c r="A149" s="215"/>
      <c r="B149" s="216"/>
      <c r="C149" s="15" t="s">
        <v>119</v>
      </c>
      <c r="D149" s="35" t="s">
        <v>154</v>
      </c>
      <c r="E149" s="34" t="s">
        <v>247</v>
      </c>
      <c r="F149" s="42" t="s">
        <v>63</v>
      </c>
      <c r="G149" s="51"/>
      <c r="H149" s="185">
        <v>39018.78</v>
      </c>
      <c r="I149" s="101">
        <v>39018.78</v>
      </c>
      <c r="J149" s="101">
        <v>39018.78</v>
      </c>
      <c r="K149" s="187">
        <v>64486.713300000003</v>
      </c>
      <c r="L149" s="212">
        <v>0</v>
      </c>
      <c r="M149" s="213"/>
      <c r="N149" s="213"/>
      <c r="O149" s="212">
        <v>0</v>
      </c>
      <c r="P149" s="214"/>
      <c r="S149" s="106"/>
    </row>
    <row r="150" spans="1:19" s="6" customFormat="1" ht="114" customHeight="1" x14ac:dyDescent="0.35">
      <c r="A150" s="215"/>
      <c r="B150" s="216"/>
      <c r="C150" s="15" t="s">
        <v>119</v>
      </c>
      <c r="D150" s="35" t="s">
        <v>153</v>
      </c>
      <c r="E150" s="34" t="s">
        <v>248</v>
      </c>
      <c r="F150" s="42" t="s">
        <v>120</v>
      </c>
      <c r="G150" s="51"/>
      <c r="H150" s="185">
        <v>2000</v>
      </c>
      <c r="I150" s="101">
        <v>2000</v>
      </c>
      <c r="J150" s="101">
        <v>2000</v>
      </c>
      <c r="K150" s="187">
        <v>2000</v>
      </c>
      <c r="L150" s="212">
        <v>2000</v>
      </c>
      <c r="M150" s="213"/>
      <c r="N150" s="213"/>
      <c r="O150" s="212">
        <v>2000</v>
      </c>
      <c r="P150" s="214"/>
      <c r="S150" s="106"/>
    </row>
    <row r="151" spans="1:19" s="6" customFormat="1" ht="81" customHeight="1" x14ac:dyDescent="0.35">
      <c r="A151" s="215"/>
      <c r="B151" s="216"/>
      <c r="C151" s="23" t="s">
        <v>117</v>
      </c>
      <c r="D151" s="35" t="s">
        <v>155</v>
      </c>
      <c r="E151" s="36" t="s">
        <v>348</v>
      </c>
      <c r="F151" s="47" t="s">
        <v>74</v>
      </c>
      <c r="G151" s="51"/>
      <c r="H151" s="185">
        <v>3509.3</v>
      </c>
      <c r="I151" s="101">
        <v>0</v>
      </c>
      <c r="J151" s="101">
        <v>3509.3</v>
      </c>
      <c r="K151" s="187">
        <v>0</v>
      </c>
      <c r="L151" s="212">
        <v>0</v>
      </c>
      <c r="M151" s="213"/>
      <c r="N151" s="213"/>
      <c r="O151" s="212">
        <v>0</v>
      </c>
      <c r="P151" s="214"/>
      <c r="S151" s="106"/>
    </row>
    <row r="152" spans="1:19" s="6" customFormat="1" ht="81" customHeight="1" x14ac:dyDescent="0.35">
      <c r="A152" s="215"/>
      <c r="B152" s="216"/>
      <c r="C152" s="23" t="s">
        <v>117</v>
      </c>
      <c r="D152" s="35" t="s">
        <v>154</v>
      </c>
      <c r="E152" s="36" t="s">
        <v>316</v>
      </c>
      <c r="F152" s="47" t="s">
        <v>63</v>
      </c>
      <c r="G152" s="51"/>
      <c r="H152" s="185">
        <v>7691.4</v>
      </c>
      <c r="I152" s="101">
        <v>7691.4</v>
      </c>
      <c r="J152" s="101">
        <v>7691.4</v>
      </c>
      <c r="K152" s="187">
        <v>7691.4</v>
      </c>
      <c r="L152" s="212">
        <v>7691.4</v>
      </c>
      <c r="M152" s="213"/>
      <c r="N152" s="213"/>
      <c r="O152" s="212">
        <v>7691.4</v>
      </c>
      <c r="P152" s="214"/>
      <c r="S152" s="106"/>
    </row>
    <row r="153" spans="1:19" s="6" customFormat="1" ht="97.5" customHeight="1" x14ac:dyDescent="0.35">
      <c r="A153" s="215"/>
      <c r="B153" s="216"/>
      <c r="C153" s="23" t="s">
        <v>117</v>
      </c>
      <c r="D153" s="35" t="s">
        <v>153</v>
      </c>
      <c r="E153" s="36" t="s">
        <v>317</v>
      </c>
      <c r="F153" s="47" t="s">
        <v>120</v>
      </c>
      <c r="G153" s="51"/>
      <c r="H153" s="185">
        <v>7972.2104399999998</v>
      </c>
      <c r="I153" s="101">
        <v>7972.2104399999998</v>
      </c>
      <c r="J153" s="101">
        <v>7972.2104399999998</v>
      </c>
      <c r="K153" s="187">
        <v>0</v>
      </c>
      <c r="L153" s="212">
        <v>0</v>
      </c>
      <c r="M153" s="213"/>
      <c r="N153" s="213"/>
      <c r="O153" s="212">
        <v>0</v>
      </c>
      <c r="P153" s="214"/>
      <c r="S153" s="106"/>
    </row>
    <row r="154" spans="1:19" s="6" customFormat="1" ht="97.5" customHeight="1" x14ac:dyDescent="0.35">
      <c r="A154" s="215"/>
      <c r="B154" s="216"/>
      <c r="C154" s="23" t="s">
        <v>117</v>
      </c>
      <c r="D154" s="35" t="s">
        <v>249</v>
      </c>
      <c r="E154" s="36" t="s">
        <v>318</v>
      </c>
      <c r="F154" s="47" t="s">
        <v>250</v>
      </c>
      <c r="G154" s="51"/>
      <c r="H154" s="185">
        <v>2978.9593799999998</v>
      </c>
      <c r="I154" s="101">
        <v>893.68781999999999</v>
      </c>
      <c r="J154" s="101">
        <v>2978.9593799999998</v>
      </c>
      <c r="K154" s="187">
        <v>0</v>
      </c>
      <c r="L154" s="212">
        <v>0</v>
      </c>
      <c r="M154" s="213"/>
      <c r="N154" s="213"/>
      <c r="O154" s="212">
        <v>0</v>
      </c>
      <c r="P154" s="214"/>
      <c r="S154" s="106"/>
    </row>
    <row r="155" spans="1:19" s="6" customFormat="1" ht="96.75" customHeight="1" x14ac:dyDescent="0.35">
      <c r="A155" s="222"/>
      <c r="B155" s="223"/>
      <c r="C155" s="17" t="s">
        <v>121</v>
      </c>
      <c r="D155" s="35" t="s">
        <v>156</v>
      </c>
      <c r="E155" s="37" t="s">
        <v>121</v>
      </c>
      <c r="F155" s="47"/>
      <c r="G155" s="51"/>
      <c r="H155" s="182">
        <f>H156+H157+H158+H159+H160+H161+H162</f>
        <v>1541553.0954500001</v>
      </c>
      <c r="I155" s="188">
        <f>I156+I157+I158+I159+I160+I161+I162</f>
        <v>1037791.6336600001</v>
      </c>
      <c r="J155" s="199">
        <f>J156+J157+J158+J159+J160+J161+J162</f>
        <v>1491553.0954500001</v>
      </c>
      <c r="K155" s="188">
        <f>SUM(K156:K162)</f>
        <v>1597799.0412099999</v>
      </c>
      <c r="L155" s="335">
        <f>SUM(L156:N162)</f>
        <v>1652622.7232099997</v>
      </c>
      <c r="M155" s="339"/>
      <c r="N155" s="339"/>
      <c r="O155" s="224">
        <f>SUM(O156:P162)</f>
        <v>1608372.9072100001</v>
      </c>
      <c r="P155" s="226"/>
      <c r="S155" s="106"/>
    </row>
    <row r="156" spans="1:19" s="6" customFormat="1" ht="199.5" customHeight="1" x14ac:dyDescent="0.35">
      <c r="A156" s="215"/>
      <c r="B156" s="216"/>
      <c r="C156" s="15" t="s">
        <v>123</v>
      </c>
      <c r="D156" s="35" t="s">
        <v>157</v>
      </c>
      <c r="E156" s="34" t="s">
        <v>322</v>
      </c>
      <c r="F156" s="41" t="s">
        <v>33</v>
      </c>
      <c r="G156" s="51"/>
      <c r="H156" s="185">
        <v>34420.716</v>
      </c>
      <c r="I156" s="101">
        <v>18495.905999999999</v>
      </c>
      <c r="J156" s="101">
        <v>34420.716</v>
      </c>
      <c r="K156" s="187">
        <v>15924.8</v>
      </c>
      <c r="L156" s="212">
        <v>15924.8</v>
      </c>
      <c r="M156" s="213"/>
      <c r="N156" s="213"/>
      <c r="O156" s="212">
        <v>3185</v>
      </c>
      <c r="P156" s="214"/>
      <c r="S156" s="106"/>
    </row>
    <row r="157" spans="1:19" s="6" customFormat="1" ht="98.25" customHeight="1" x14ac:dyDescent="0.35">
      <c r="A157" s="215"/>
      <c r="B157" s="216"/>
      <c r="C157" s="15" t="s">
        <v>123</v>
      </c>
      <c r="D157" s="35" t="s">
        <v>158</v>
      </c>
      <c r="E157" s="34" t="s">
        <v>251</v>
      </c>
      <c r="F157" s="48" t="s">
        <v>120</v>
      </c>
      <c r="G157" s="51"/>
      <c r="H157" s="185">
        <v>30697.011620000001</v>
      </c>
      <c r="I157" s="101">
        <v>20940.22136</v>
      </c>
      <c r="J157" s="101">
        <v>30697.011620000001</v>
      </c>
      <c r="K157" s="187">
        <v>27129</v>
      </c>
      <c r="L157" s="212">
        <v>28612.9</v>
      </c>
      <c r="M157" s="213"/>
      <c r="N157" s="213"/>
      <c r="O157" s="212">
        <v>28612.9</v>
      </c>
      <c r="P157" s="214"/>
      <c r="S157" s="106"/>
    </row>
    <row r="158" spans="1:19" s="6" customFormat="1" ht="151.5" customHeight="1" x14ac:dyDescent="0.35">
      <c r="A158" s="215"/>
      <c r="B158" s="216"/>
      <c r="C158" s="15" t="s">
        <v>123</v>
      </c>
      <c r="D158" s="35" t="s">
        <v>159</v>
      </c>
      <c r="E158" s="34" t="s">
        <v>252</v>
      </c>
      <c r="F158" s="48" t="s">
        <v>120</v>
      </c>
      <c r="G158" s="51"/>
      <c r="H158" s="185">
        <v>52830.244350000001</v>
      </c>
      <c r="I158" s="101">
        <v>37010.944380000001</v>
      </c>
      <c r="J158" s="101">
        <v>52830.244350000001</v>
      </c>
      <c r="K158" s="187">
        <v>61706.1</v>
      </c>
      <c r="L158" s="212">
        <v>57889.8</v>
      </c>
      <c r="M158" s="213"/>
      <c r="N158" s="213"/>
      <c r="O158" s="212">
        <v>54465.7</v>
      </c>
      <c r="P158" s="214"/>
      <c r="S158" s="106"/>
    </row>
    <row r="159" spans="1:19" s="6" customFormat="1" ht="133.5" customHeight="1" x14ac:dyDescent="0.35">
      <c r="A159" s="215"/>
      <c r="B159" s="216"/>
      <c r="C159" s="15" t="s">
        <v>123</v>
      </c>
      <c r="D159" s="35" t="s">
        <v>160</v>
      </c>
      <c r="E159" s="34" t="s">
        <v>321</v>
      </c>
      <c r="F159" s="48" t="s">
        <v>74</v>
      </c>
      <c r="G159" s="51"/>
      <c r="H159" s="185">
        <v>33.283999999999999</v>
      </c>
      <c r="I159" s="101">
        <v>33.283999999999999</v>
      </c>
      <c r="J159" s="101">
        <v>33.283999999999999</v>
      </c>
      <c r="K159" s="187">
        <v>34.234000000000002</v>
      </c>
      <c r="L159" s="218">
        <v>468.916</v>
      </c>
      <c r="M159" s="219"/>
      <c r="N159" s="220"/>
      <c r="O159" s="218">
        <v>0</v>
      </c>
      <c r="P159" s="221"/>
      <c r="S159" s="106"/>
    </row>
    <row r="160" spans="1:19" s="6" customFormat="1" ht="128.25" customHeight="1" x14ac:dyDescent="0.35">
      <c r="A160" s="215"/>
      <c r="B160" s="216"/>
      <c r="C160" s="15" t="s">
        <v>123</v>
      </c>
      <c r="D160" s="35" t="s">
        <v>188</v>
      </c>
      <c r="E160" s="34" t="s">
        <v>323</v>
      </c>
      <c r="F160" s="48" t="s">
        <v>120</v>
      </c>
      <c r="G160" s="51"/>
      <c r="H160" s="185">
        <v>63960.75</v>
      </c>
      <c r="I160" s="101">
        <v>44068.153270000003</v>
      </c>
      <c r="J160" s="101">
        <v>63960.75</v>
      </c>
      <c r="K160" s="187">
        <v>35388.400000000001</v>
      </c>
      <c r="L160" s="212">
        <v>35154</v>
      </c>
      <c r="M160" s="213"/>
      <c r="N160" s="213"/>
      <c r="O160" s="212">
        <v>0</v>
      </c>
      <c r="P160" s="214"/>
      <c r="S160" s="106"/>
    </row>
    <row r="161" spans="1:25" s="6" customFormat="1" ht="131.25" customHeight="1" x14ac:dyDescent="0.35">
      <c r="A161" s="215"/>
      <c r="B161" s="216"/>
      <c r="C161" s="15" t="s">
        <v>123</v>
      </c>
      <c r="D161" s="35" t="s">
        <v>189</v>
      </c>
      <c r="E161" s="34" t="s">
        <v>324</v>
      </c>
      <c r="F161" s="48" t="s">
        <v>120</v>
      </c>
      <c r="G161" s="51"/>
      <c r="H161" s="185">
        <v>46774.7</v>
      </c>
      <c r="I161" s="101">
        <v>29192.147959999998</v>
      </c>
      <c r="J161" s="101">
        <v>46774.7</v>
      </c>
      <c r="K161" s="187">
        <v>44546.8</v>
      </c>
      <c r="L161" s="212">
        <v>44143.7</v>
      </c>
      <c r="M161" s="213"/>
      <c r="N161" s="213"/>
      <c r="O161" s="212">
        <v>0</v>
      </c>
      <c r="P161" s="214"/>
      <c r="S161" s="106"/>
    </row>
    <row r="162" spans="1:25" s="6" customFormat="1" ht="63" customHeight="1" x14ac:dyDescent="0.35">
      <c r="A162" s="222"/>
      <c r="B162" s="223"/>
      <c r="C162" s="17" t="s">
        <v>124</v>
      </c>
      <c r="D162" s="35" t="s">
        <v>161</v>
      </c>
      <c r="E162" s="37" t="s">
        <v>124</v>
      </c>
      <c r="F162" s="47"/>
      <c r="G162" s="51"/>
      <c r="H162" s="182">
        <f>H163+H164+H165+H166+H167+H168+H169+H170+H171+H172+H173+H174+H176+H177+H178+H179+H180+H182+H175+H181</f>
        <v>1312836.3894800001</v>
      </c>
      <c r="I162" s="188">
        <f>I163+I164+I165+I166+I167+I168+I169+I170+I171+I172+I173+I174+I176+I177+I178+I179+I180+I182+I175+I181</f>
        <v>888050.97669000004</v>
      </c>
      <c r="J162" s="200">
        <f>J163+J164+J165+J166+J167+J168+J169+J170+J171+J172+J173+J174+J175+J176+J177+J178+J179+J180+J181+J182</f>
        <v>1262836.3894800001</v>
      </c>
      <c r="K162" s="188">
        <f>SUM(K163:K182)</f>
        <v>1413069.7072099999</v>
      </c>
      <c r="L162" s="335">
        <f>SUM(L163:N182)</f>
        <v>1470428.6072099998</v>
      </c>
      <c r="M162" s="266"/>
      <c r="N162" s="266"/>
      <c r="O162" s="224">
        <f>SUM(O163:P182)</f>
        <v>1522109.30721</v>
      </c>
      <c r="P162" s="226"/>
      <c r="S162" s="106"/>
    </row>
    <row r="163" spans="1:25" s="6" customFormat="1" ht="113.25" customHeight="1" x14ac:dyDescent="0.35">
      <c r="A163" s="215"/>
      <c r="B163" s="216"/>
      <c r="C163" s="15" t="s">
        <v>125</v>
      </c>
      <c r="D163" s="35" t="s">
        <v>162</v>
      </c>
      <c r="E163" s="34" t="s">
        <v>253</v>
      </c>
      <c r="F163" s="48" t="s">
        <v>74</v>
      </c>
      <c r="G163" s="51"/>
      <c r="H163" s="185">
        <v>1703.88365</v>
      </c>
      <c r="I163" s="101">
        <v>1203.4977699999999</v>
      </c>
      <c r="J163" s="101">
        <v>1703.88365</v>
      </c>
      <c r="K163" s="187">
        <v>1874.4</v>
      </c>
      <c r="L163" s="212">
        <v>1874.4</v>
      </c>
      <c r="M163" s="213"/>
      <c r="N163" s="213"/>
      <c r="O163" s="212">
        <v>1874.4</v>
      </c>
      <c r="P163" s="214"/>
      <c r="S163" s="106"/>
    </row>
    <row r="164" spans="1:25" s="6" customFormat="1" ht="132" customHeight="1" x14ac:dyDescent="0.35">
      <c r="A164" s="215"/>
      <c r="B164" s="216"/>
      <c r="C164" s="15" t="s">
        <v>125</v>
      </c>
      <c r="D164" s="35" t="s">
        <v>162</v>
      </c>
      <c r="E164" s="42" t="s">
        <v>254</v>
      </c>
      <c r="F164" s="48" t="s">
        <v>74</v>
      </c>
      <c r="G164" s="51"/>
      <c r="H164" s="185">
        <v>2967.6909500000002</v>
      </c>
      <c r="I164" s="101">
        <v>2106.41</v>
      </c>
      <c r="J164" s="101">
        <v>2967.6909500000002</v>
      </c>
      <c r="K164" s="187">
        <v>2967.6909500000002</v>
      </c>
      <c r="L164" s="212">
        <v>2967.6909500000002</v>
      </c>
      <c r="M164" s="213"/>
      <c r="N164" s="213"/>
      <c r="O164" s="212">
        <v>2967.6909500000002</v>
      </c>
      <c r="P164" s="214"/>
      <c r="S164" s="106"/>
    </row>
    <row r="165" spans="1:25" s="6" customFormat="1" ht="178.5" customHeight="1" x14ac:dyDescent="0.35">
      <c r="A165" s="215"/>
      <c r="B165" s="216"/>
      <c r="C165" s="15" t="s">
        <v>125</v>
      </c>
      <c r="D165" s="35" t="s">
        <v>162</v>
      </c>
      <c r="E165" s="65" t="s">
        <v>255</v>
      </c>
      <c r="F165" s="48" t="s">
        <v>74</v>
      </c>
      <c r="G165" s="52"/>
      <c r="H165" s="185">
        <v>1269.9857</v>
      </c>
      <c r="I165" s="101">
        <v>872.47703000000001</v>
      </c>
      <c r="J165" s="101">
        <v>1269.9857</v>
      </c>
      <c r="K165" s="187">
        <v>1269.9857</v>
      </c>
      <c r="L165" s="212">
        <v>1269.9857</v>
      </c>
      <c r="M165" s="266"/>
      <c r="N165" s="266"/>
      <c r="O165" s="212">
        <v>1269.9857</v>
      </c>
      <c r="P165" s="247"/>
      <c r="S165" s="106"/>
    </row>
    <row r="166" spans="1:25" s="6" customFormat="1" ht="180.75" customHeight="1" x14ac:dyDescent="0.35">
      <c r="A166" s="215"/>
      <c r="B166" s="216"/>
      <c r="C166" s="15" t="s">
        <v>125</v>
      </c>
      <c r="D166" s="35" t="s">
        <v>174</v>
      </c>
      <c r="E166" s="42" t="s">
        <v>256</v>
      </c>
      <c r="F166" s="41" t="s">
        <v>33</v>
      </c>
      <c r="G166" s="53"/>
      <c r="H166" s="185">
        <v>0.20985000000000001</v>
      </c>
      <c r="I166" s="101">
        <v>0.20985000000000001</v>
      </c>
      <c r="J166" s="101">
        <v>0.20985000000000001</v>
      </c>
      <c r="K166" s="187">
        <v>0.20985000000000001</v>
      </c>
      <c r="L166" s="212">
        <v>0.20985000000000001</v>
      </c>
      <c r="M166" s="266"/>
      <c r="N166" s="266"/>
      <c r="O166" s="212">
        <v>0.20985000000000001</v>
      </c>
      <c r="P166" s="247"/>
      <c r="S166" s="106"/>
    </row>
    <row r="167" spans="1:25" s="6" customFormat="1" ht="117.75" customHeight="1" x14ac:dyDescent="0.35">
      <c r="A167" s="215"/>
      <c r="B167" s="216"/>
      <c r="C167" s="15" t="s">
        <v>125</v>
      </c>
      <c r="D167" s="35" t="s">
        <v>163</v>
      </c>
      <c r="E167" s="19" t="s">
        <v>257</v>
      </c>
      <c r="F167" s="48" t="s">
        <v>120</v>
      </c>
      <c r="G167" s="51"/>
      <c r="H167" s="185">
        <v>4590.6966000000002</v>
      </c>
      <c r="I167" s="101">
        <v>3756.9366500000001</v>
      </c>
      <c r="J167" s="101">
        <v>4590.6966000000002</v>
      </c>
      <c r="K167" s="187">
        <v>4528.8999999999996</v>
      </c>
      <c r="L167" s="212">
        <v>4044.9</v>
      </c>
      <c r="M167" s="213"/>
      <c r="N167" s="213"/>
      <c r="O167" s="212">
        <v>4024.7</v>
      </c>
      <c r="P167" s="214"/>
      <c r="S167" s="106"/>
    </row>
    <row r="168" spans="1:25" s="6" customFormat="1" ht="114" customHeight="1" x14ac:dyDescent="0.35">
      <c r="A168" s="215"/>
      <c r="B168" s="216"/>
      <c r="C168" s="15" t="s">
        <v>125</v>
      </c>
      <c r="D168" s="35" t="s">
        <v>163</v>
      </c>
      <c r="E168" s="42" t="s">
        <v>258</v>
      </c>
      <c r="F168" s="48" t="s">
        <v>120</v>
      </c>
      <c r="G168" s="51"/>
      <c r="H168" s="185">
        <v>5762.0207099999998</v>
      </c>
      <c r="I168" s="101">
        <v>3807.9466499999999</v>
      </c>
      <c r="J168" s="101">
        <v>5762.0207099999998</v>
      </c>
      <c r="K168" s="187">
        <v>5762.0207099999998</v>
      </c>
      <c r="L168" s="212">
        <v>5762.0207099999998</v>
      </c>
      <c r="M168" s="213"/>
      <c r="N168" s="213"/>
      <c r="O168" s="212">
        <v>5762.0207099999998</v>
      </c>
      <c r="P168" s="214"/>
      <c r="S168" s="106"/>
    </row>
    <row r="169" spans="1:25" s="6" customFormat="1" ht="244.5" customHeight="1" x14ac:dyDescent="0.35">
      <c r="A169" s="215"/>
      <c r="B169" s="216"/>
      <c r="C169" s="15" t="s">
        <v>125</v>
      </c>
      <c r="D169" s="35" t="s">
        <v>163</v>
      </c>
      <c r="E169" s="73" t="s">
        <v>259</v>
      </c>
      <c r="F169" s="48" t="s">
        <v>120</v>
      </c>
      <c r="G169" s="51"/>
      <c r="H169" s="185">
        <v>986.3</v>
      </c>
      <c r="I169" s="101">
        <v>710.78444000000002</v>
      </c>
      <c r="J169" s="101">
        <v>986.3</v>
      </c>
      <c r="K169" s="187">
        <v>986.3</v>
      </c>
      <c r="L169" s="212">
        <v>986.3</v>
      </c>
      <c r="M169" s="213"/>
      <c r="N169" s="213"/>
      <c r="O169" s="212">
        <v>986.3</v>
      </c>
      <c r="P169" s="214"/>
      <c r="S169" s="106"/>
    </row>
    <row r="170" spans="1:25" s="6" customFormat="1" ht="183" customHeight="1" x14ac:dyDescent="0.35">
      <c r="A170" s="215"/>
      <c r="B170" s="216"/>
      <c r="C170" s="15" t="s">
        <v>125</v>
      </c>
      <c r="D170" s="35" t="s">
        <v>163</v>
      </c>
      <c r="E170" s="42" t="s">
        <v>260</v>
      </c>
      <c r="F170" s="48" t="s">
        <v>120</v>
      </c>
      <c r="G170" s="51"/>
      <c r="H170" s="185">
        <v>74.630920000000003</v>
      </c>
      <c r="I170" s="101">
        <v>73.111999999999995</v>
      </c>
      <c r="J170" s="101">
        <v>74.630920000000003</v>
      </c>
      <c r="K170" s="187">
        <v>78.2</v>
      </c>
      <c r="L170" s="212">
        <v>82.2</v>
      </c>
      <c r="M170" s="213"/>
      <c r="N170" s="213"/>
      <c r="O170" s="212">
        <v>82.2</v>
      </c>
      <c r="P170" s="214"/>
      <c r="S170" s="106"/>
    </row>
    <row r="171" spans="1:25" s="6" customFormat="1" ht="130.5" customHeight="1" x14ac:dyDescent="0.35">
      <c r="A171" s="215"/>
      <c r="B171" s="216"/>
      <c r="C171" s="15" t="s">
        <v>125</v>
      </c>
      <c r="D171" s="35" t="s">
        <v>164</v>
      </c>
      <c r="E171" s="42" t="s">
        <v>261</v>
      </c>
      <c r="F171" s="42" t="s">
        <v>63</v>
      </c>
      <c r="G171" s="51"/>
      <c r="H171" s="185">
        <v>574781.66665000003</v>
      </c>
      <c r="I171" s="101">
        <v>286813.84817000001</v>
      </c>
      <c r="J171" s="101">
        <v>524781.66665000003</v>
      </c>
      <c r="K171" s="187">
        <v>598468.1</v>
      </c>
      <c r="L171" s="212">
        <v>604513.30000000005</v>
      </c>
      <c r="M171" s="213"/>
      <c r="N171" s="213"/>
      <c r="O171" s="212">
        <v>604513.30000000005</v>
      </c>
      <c r="P171" s="214"/>
      <c r="S171" s="106"/>
      <c r="V171" s="340"/>
      <c r="W171" s="340"/>
      <c r="X171" s="340"/>
      <c r="Y171" s="340"/>
    </row>
    <row r="172" spans="1:25" s="6" customFormat="1" ht="131.25" customHeight="1" x14ac:dyDescent="0.35">
      <c r="A172" s="341"/>
      <c r="B172" s="342"/>
      <c r="C172" s="16" t="s">
        <v>125</v>
      </c>
      <c r="D172" s="84" t="s">
        <v>164</v>
      </c>
      <c r="E172" s="74" t="s">
        <v>262</v>
      </c>
      <c r="F172" s="43" t="s">
        <v>63</v>
      </c>
      <c r="G172" s="51"/>
      <c r="H172" s="185">
        <v>4835.3590000000004</v>
      </c>
      <c r="I172" s="101">
        <v>3393.9666000000002</v>
      </c>
      <c r="J172" s="101">
        <v>4835.3590000000004</v>
      </c>
      <c r="K172" s="187">
        <v>4812.7</v>
      </c>
      <c r="L172" s="212">
        <v>4812.7</v>
      </c>
      <c r="M172" s="213"/>
      <c r="N172" s="213"/>
      <c r="O172" s="212">
        <v>4812.7</v>
      </c>
      <c r="P172" s="214"/>
      <c r="S172" s="108"/>
      <c r="T172" s="30"/>
      <c r="U172" s="30"/>
      <c r="V172" s="30"/>
    </row>
    <row r="173" spans="1:25" s="6" customFormat="1" ht="309.75" customHeight="1" x14ac:dyDescent="0.35">
      <c r="A173" s="341"/>
      <c r="B173" s="342"/>
      <c r="C173" s="16" t="s">
        <v>125</v>
      </c>
      <c r="D173" s="84" t="s">
        <v>163</v>
      </c>
      <c r="E173" s="42" t="s">
        <v>126</v>
      </c>
      <c r="F173" s="48" t="s">
        <v>120</v>
      </c>
      <c r="G173" s="51"/>
      <c r="H173" s="185">
        <v>697175.79990999994</v>
      </c>
      <c r="I173" s="101">
        <v>570048.02070999995</v>
      </c>
      <c r="J173" s="101">
        <v>697175.79990999994</v>
      </c>
      <c r="K173" s="187">
        <v>777670.7</v>
      </c>
      <c r="L173" s="212">
        <v>832119.7</v>
      </c>
      <c r="M173" s="213"/>
      <c r="N173" s="213"/>
      <c r="O173" s="212">
        <v>887057</v>
      </c>
      <c r="P173" s="214"/>
      <c r="S173" s="107"/>
      <c r="T173" s="28"/>
    </row>
    <row r="174" spans="1:25" s="6" customFormat="1" ht="245.25" customHeight="1" x14ac:dyDescent="0.35">
      <c r="A174" s="215"/>
      <c r="B174" s="216"/>
      <c r="C174" s="16" t="s">
        <v>125</v>
      </c>
      <c r="D174" s="84" t="s">
        <v>163</v>
      </c>
      <c r="E174" s="42" t="s">
        <v>292</v>
      </c>
      <c r="F174" s="48" t="s">
        <v>120</v>
      </c>
      <c r="G174" s="51"/>
      <c r="H174" s="185">
        <v>8670.6620000000003</v>
      </c>
      <c r="I174" s="101">
        <v>8670.6620000000003</v>
      </c>
      <c r="J174" s="101">
        <v>8670.6620000000003</v>
      </c>
      <c r="K174" s="187">
        <v>8380.2000000000007</v>
      </c>
      <c r="L174" s="212">
        <v>8380.2000000000007</v>
      </c>
      <c r="M174" s="212"/>
      <c r="N174" s="212"/>
      <c r="O174" s="212">
        <v>8380.2000000000007</v>
      </c>
      <c r="P174" s="217"/>
      <c r="S174" s="106"/>
    </row>
    <row r="175" spans="1:25" s="6" customFormat="1" ht="245.25" customHeight="1" x14ac:dyDescent="0.35">
      <c r="A175" s="215"/>
      <c r="B175" s="216"/>
      <c r="C175" s="16" t="s">
        <v>125</v>
      </c>
      <c r="D175" s="84" t="s">
        <v>163</v>
      </c>
      <c r="E175" s="42" t="s">
        <v>356</v>
      </c>
      <c r="F175" s="48" t="s">
        <v>120</v>
      </c>
      <c r="G175" s="51"/>
      <c r="H175" s="185">
        <v>24.165120000000002</v>
      </c>
      <c r="I175" s="101">
        <v>6.0412800000000004</v>
      </c>
      <c r="J175" s="101">
        <v>24.165120000000002</v>
      </c>
      <c r="K175" s="187">
        <v>0</v>
      </c>
      <c r="L175" s="212">
        <v>0</v>
      </c>
      <c r="M175" s="212"/>
      <c r="N175" s="212"/>
      <c r="O175" s="212">
        <v>0</v>
      </c>
      <c r="P175" s="217"/>
      <c r="S175" s="106"/>
    </row>
    <row r="176" spans="1:25" s="6" customFormat="1" ht="165.75" customHeight="1" x14ac:dyDescent="0.35">
      <c r="A176" s="215"/>
      <c r="B176" s="216"/>
      <c r="C176" s="16" t="s">
        <v>125</v>
      </c>
      <c r="D176" s="84" t="s">
        <v>163</v>
      </c>
      <c r="E176" s="42" t="s">
        <v>293</v>
      </c>
      <c r="F176" s="48" t="s">
        <v>120</v>
      </c>
      <c r="G176" s="51"/>
      <c r="H176" s="185">
        <v>586.52621999999997</v>
      </c>
      <c r="I176" s="101">
        <v>297.56535000000002</v>
      </c>
      <c r="J176" s="101">
        <v>586.52621999999997</v>
      </c>
      <c r="K176" s="187">
        <v>555.29999999999995</v>
      </c>
      <c r="L176" s="212">
        <v>525.20000000000005</v>
      </c>
      <c r="M176" s="212"/>
      <c r="N176" s="212"/>
      <c r="O176" s="212">
        <v>83.8</v>
      </c>
      <c r="P176" s="217"/>
      <c r="S176" s="106"/>
    </row>
    <row r="177" spans="1:22" s="6" customFormat="1" ht="259.5" customHeight="1" x14ac:dyDescent="0.35">
      <c r="A177" s="215"/>
      <c r="B177" s="216"/>
      <c r="C177" s="16" t="s">
        <v>125</v>
      </c>
      <c r="D177" s="84" t="s">
        <v>163</v>
      </c>
      <c r="E177" s="42" t="s">
        <v>294</v>
      </c>
      <c r="F177" s="48" t="s">
        <v>120</v>
      </c>
      <c r="G177" s="51"/>
      <c r="H177" s="185">
        <v>3207.26</v>
      </c>
      <c r="I177" s="101">
        <v>2903.1260000000002</v>
      </c>
      <c r="J177" s="101">
        <v>3207.26</v>
      </c>
      <c r="K177" s="187">
        <v>2607.1</v>
      </c>
      <c r="L177" s="212">
        <v>0</v>
      </c>
      <c r="M177" s="212"/>
      <c r="N177" s="212"/>
      <c r="O177" s="212">
        <v>0</v>
      </c>
      <c r="P177" s="217"/>
      <c r="S177" s="106"/>
    </row>
    <row r="178" spans="1:22" s="6" customFormat="1" ht="180.75" customHeight="1" x14ac:dyDescent="0.35">
      <c r="A178" s="215"/>
      <c r="B178" s="216"/>
      <c r="C178" s="15" t="s">
        <v>125</v>
      </c>
      <c r="D178" s="35" t="s">
        <v>174</v>
      </c>
      <c r="E178" s="42" t="s">
        <v>263</v>
      </c>
      <c r="F178" s="41" t="s">
        <v>33</v>
      </c>
      <c r="G178" s="53"/>
      <c r="H178" s="185">
        <v>206.52420000000001</v>
      </c>
      <c r="I178" s="101">
        <v>53.642000000000003</v>
      </c>
      <c r="J178" s="101">
        <v>206.52420000000001</v>
      </c>
      <c r="K178" s="187">
        <v>95.5</v>
      </c>
      <c r="L178" s="212">
        <v>95.5</v>
      </c>
      <c r="M178" s="266"/>
      <c r="N178" s="266"/>
      <c r="O178" s="212">
        <v>19.100000000000001</v>
      </c>
      <c r="P178" s="247"/>
      <c r="S178" s="106"/>
    </row>
    <row r="179" spans="1:22" s="6" customFormat="1" ht="160.5" customHeight="1" x14ac:dyDescent="0.35">
      <c r="A179" s="215"/>
      <c r="B179" s="216"/>
      <c r="C179" s="15" t="s">
        <v>125</v>
      </c>
      <c r="D179" s="35" t="s">
        <v>163</v>
      </c>
      <c r="E179" s="34" t="s">
        <v>264</v>
      </c>
      <c r="F179" s="48" t="s">
        <v>120</v>
      </c>
      <c r="G179" s="51"/>
      <c r="H179" s="185">
        <v>4946.2979999999998</v>
      </c>
      <c r="I179" s="101">
        <v>3254.6101899999999</v>
      </c>
      <c r="J179" s="101">
        <v>4946.2979999999998</v>
      </c>
      <c r="K179" s="187">
        <v>2736.7</v>
      </c>
      <c r="L179" s="212">
        <v>2718.6</v>
      </c>
      <c r="M179" s="213"/>
      <c r="N179" s="213"/>
      <c r="O179" s="212">
        <v>0</v>
      </c>
      <c r="P179" s="214"/>
      <c r="S179" s="106"/>
    </row>
    <row r="180" spans="1:22" s="6" customFormat="1" ht="325.5" customHeight="1" x14ac:dyDescent="0.35">
      <c r="A180" s="215"/>
      <c r="B180" s="216"/>
      <c r="C180" s="15" t="s">
        <v>125</v>
      </c>
      <c r="D180" s="35" t="s">
        <v>163</v>
      </c>
      <c r="E180" s="34" t="s">
        <v>355</v>
      </c>
      <c r="F180" s="48" t="s">
        <v>120</v>
      </c>
      <c r="G180" s="51"/>
      <c r="H180" s="185">
        <v>312.48</v>
      </c>
      <c r="I180" s="101">
        <v>78.12</v>
      </c>
      <c r="J180" s="101">
        <v>312.48</v>
      </c>
      <c r="K180" s="187">
        <v>0</v>
      </c>
      <c r="L180" s="212">
        <v>0</v>
      </c>
      <c r="M180" s="213"/>
      <c r="N180" s="213"/>
      <c r="O180" s="212">
        <v>0</v>
      </c>
      <c r="P180" s="214"/>
      <c r="S180" s="106"/>
    </row>
    <row r="181" spans="1:22" s="6" customFormat="1" ht="155.25" customHeight="1" x14ac:dyDescent="0.35">
      <c r="A181" s="215"/>
      <c r="B181" s="216"/>
      <c r="C181" s="15" t="s">
        <v>125</v>
      </c>
      <c r="D181" s="35" t="s">
        <v>163</v>
      </c>
      <c r="E181" s="34" t="s">
        <v>266</v>
      </c>
      <c r="F181" s="48" t="s">
        <v>120</v>
      </c>
      <c r="G181" s="51"/>
      <c r="H181" s="185">
        <v>332.29</v>
      </c>
      <c r="I181" s="101">
        <v>0</v>
      </c>
      <c r="J181" s="101">
        <v>332.29</v>
      </c>
      <c r="K181" s="187">
        <v>275.7</v>
      </c>
      <c r="L181" s="212">
        <v>275.7</v>
      </c>
      <c r="M181" s="213"/>
      <c r="N181" s="213"/>
      <c r="O181" s="212">
        <v>275.7</v>
      </c>
      <c r="P181" s="214"/>
      <c r="S181" s="106"/>
    </row>
    <row r="182" spans="1:22" s="6" customFormat="1" ht="183" customHeight="1" x14ac:dyDescent="0.35">
      <c r="A182" s="341"/>
      <c r="B182" s="342"/>
      <c r="C182" s="16" t="s">
        <v>125</v>
      </c>
      <c r="D182" s="84" t="s">
        <v>164</v>
      </c>
      <c r="E182" s="74" t="s">
        <v>265</v>
      </c>
      <c r="F182" s="43" t="s">
        <v>63</v>
      </c>
      <c r="G182" s="51"/>
      <c r="H182" s="185">
        <v>401.94</v>
      </c>
      <c r="I182" s="101">
        <v>0</v>
      </c>
      <c r="J182" s="101">
        <v>401.94</v>
      </c>
      <c r="K182" s="187">
        <v>0</v>
      </c>
      <c r="L182" s="212">
        <v>0</v>
      </c>
      <c r="M182" s="213"/>
      <c r="N182" s="213"/>
      <c r="O182" s="212">
        <v>0</v>
      </c>
      <c r="P182" s="214"/>
      <c r="S182" s="108"/>
      <c r="T182" s="30"/>
      <c r="U182" s="30"/>
      <c r="V182" s="30"/>
    </row>
    <row r="183" spans="1:22" s="6" customFormat="1" ht="84.75" customHeight="1" x14ac:dyDescent="0.35">
      <c r="A183" s="222"/>
      <c r="B183" s="223"/>
      <c r="C183" s="27" t="s">
        <v>167</v>
      </c>
      <c r="D183" s="110" t="s">
        <v>175</v>
      </c>
      <c r="E183" s="75" t="s">
        <v>167</v>
      </c>
      <c r="F183" s="50"/>
      <c r="G183" s="51"/>
      <c r="H183" s="182">
        <f>H184+H185+H186</f>
        <v>79056.937829999995</v>
      </c>
      <c r="I183" s="188">
        <f>I184+I185+I186</f>
        <v>41074.792289999998</v>
      </c>
      <c r="J183" s="200">
        <f>J184+J185+J186</f>
        <v>79056.937829999995</v>
      </c>
      <c r="K183" s="188">
        <f>K184+K185+K188</f>
        <v>122956.93783</v>
      </c>
      <c r="L183" s="224">
        <f>L184+L185+L188</f>
        <v>123574.38172999999</v>
      </c>
      <c r="M183" s="224"/>
      <c r="N183" s="224"/>
      <c r="O183" s="224">
        <f>O184+O185+O188</f>
        <v>120000</v>
      </c>
      <c r="P183" s="230"/>
      <c r="S183" s="106"/>
    </row>
    <row r="184" spans="1:22" s="6" customFormat="1" ht="180.75" customHeight="1" x14ac:dyDescent="0.35">
      <c r="A184" s="122"/>
      <c r="B184" s="123"/>
      <c r="C184" s="27"/>
      <c r="D184" s="84" t="s">
        <v>295</v>
      </c>
      <c r="E184" s="76" t="s">
        <v>357</v>
      </c>
      <c r="F184" s="50" t="s">
        <v>120</v>
      </c>
      <c r="G184" s="51"/>
      <c r="H184" s="189">
        <v>2956.9378299999998</v>
      </c>
      <c r="I184" s="101">
        <v>2635.7186400000001</v>
      </c>
      <c r="J184" s="101">
        <v>2956.9378299999998</v>
      </c>
      <c r="K184" s="101">
        <v>2956.9378299999998</v>
      </c>
      <c r="L184" s="218">
        <v>3574.3817300000001</v>
      </c>
      <c r="M184" s="219"/>
      <c r="N184" s="220"/>
      <c r="O184" s="218">
        <v>0</v>
      </c>
      <c r="P184" s="221"/>
      <c r="S184" s="106"/>
    </row>
    <row r="185" spans="1:22" s="6" customFormat="1" ht="150" customHeight="1" x14ac:dyDescent="0.35">
      <c r="A185" s="126"/>
      <c r="B185" s="127"/>
      <c r="C185" s="27"/>
      <c r="D185" s="84" t="s">
        <v>301</v>
      </c>
      <c r="E185" s="76" t="s">
        <v>334</v>
      </c>
      <c r="F185" s="50" t="s">
        <v>63</v>
      </c>
      <c r="G185" s="51"/>
      <c r="H185" s="189">
        <v>0</v>
      </c>
      <c r="I185" s="101">
        <v>0</v>
      </c>
      <c r="J185" s="101">
        <v>0</v>
      </c>
      <c r="K185" s="101">
        <v>120000</v>
      </c>
      <c r="L185" s="218">
        <v>120000</v>
      </c>
      <c r="M185" s="219"/>
      <c r="N185" s="220"/>
      <c r="O185" s="218">
        <v>120000</v>
      </c>
      <c r="P185" s="221"/>
      <c r="S185" s="106"/>
    </row>
    <row r="186" spans="1:22" s="6" customFormat="1" ht="84.75" customHeight="1" x14ac:dyDescent="0.35">
      <c r="A186" s="155"/>
      <c r="B186" s="156"/>
      <c r="C186" s="27" t="s">
        <v>168</v>
      </c>
      <c r="D186" s="84"/>
      <c r="E186" s="157" t="s">
        <v>350</v>
      </c>
      <c r="F186" s="50"/>
      <c r="G186" s="51"/>
      <c r="H186" s="182">
        <f>H187+H188</f>
        <v>76100</v>
      </c>
      <c r="I186" s="188">
        <f>I187+I188</f>
        <v>38439.073649999998</v>
      </c>
      <c r="J186" s="200">
        <f>J187+J188</f>
        <v>76100</v>
      </c>
      <c r="K186" s="188">
        <f>K187+K188</f>
        <v>0</v>
      </c>
      <c r="L186" s="227">
        <f>L187+L188</f>
        <v>0</v>
      </c>
      <c r="M186" s="228"/>
      <c r="N186" s="229"/>
      <c r="O186" s="227">
        <f>O187+O188</f>
        <v>0</v>
      </c>
      <c r="P186" s="231"/>
      <c r="S186" s="106"/>
    </row>
    <row r="187" spans="1:22" s="6" customFormat="1" ht="131.25" customHeight="1" x14ac:dyDescent="0.35">
      <c r="A187" s="222"/>
      <c r="B187" s="223"/>
      <c r="C187" s="26" t="s">
        <v>168</v>
      </c>
      <c r="D187" s="84" t="s">
        <v>349</v>
      </c>
      <c r="E187" s="76" t="s">
        <v>350</v>
      </c>
      <c r="F187" s="50" t="s">
        <v>351</v>
      </c>
      <c r="G187" s="51"/>
      <c r="H187" s="185">
        <v>1100</v>
      </c>
      <c r="I187" s="101">
        <v>1100</v>
      </c>
      <c r="J187" s="101">
        <v>1100</v>
      </c>
      <c r="K187" s="187">
        <v>0</v>
      </c>
      <c r="L187" s="212">
        <v>0</v>
      </c>
      <c r="M187" s="212"/>
      <c r="N187" s="212"/>
      <c r="O187" s="212">
        <v>0</v>
      </c>
      <c r="P187" s="217"/>
      <c r="S187" s="106"/>
    </row>
    <row r="188" spans="1:22" s="6" customFormat="1" ht="131.25" customHeight="1" x14ac:dyDescent="0.35">
      <c r="A188" s="222"/>
      <c r="B188" s="223"/>
      <c r="C188" s="26" t="s">
        <v>168</v>
      </c>
      <c r="D188" s="84" t="s">
        <v>267</v>
      </c>
      <c r="E188" s="76" t="s">
        <v>296</v>
      </c>
      <c r="F188" s="50" t="s">
        <v>147</v>
      </c>
      <c r="G188" s="51"/>
      <c r="H188" s="185">
        <v>75000</v>
      </c>
      <c r="I188" s="101">
        <v>37339.073649999998</v>
      </c>
      <c r="J188" s="101">
        <v>75000</v>
      </c>
      <c r="K188" s="187">
        <v>0</v>
      </c>
      <c r="L188" s="212">
        <v>0</v>
      </c>
      <c r="M188" s="212"/>
      <c r="N188" s="212"/>
      <c r="O188" s="212">
        <v>0</v>
      </c>
      <c r="P188" s="217"/>
      <c r="S188" s="106"/>
    </row>
    <row r="189" spans="1:22" s="6" customFormat="1" ht="85.5" customHeight="1" x14ac:dyDescent="0.35">
      <c r="A189" s="222"/>
      <c r="B189" s="223"/>
      <c r="C189" s="27" t="s">
        <v>325</v>
      </c>
      <c r="D189" s="84"/>
      <c r="E189" s="27" t="s">
        <v>325</v>
      </c>
      <c r="F189" s="50"/>
      <c r="G189" s="51"/>
      <c r="H189" s="178">
        <f>H190</f>
        <v>180</v>
      </c>
      <c r="I189" s="188">
        <f>I190</f>
        <v>180</v>
      </c>
      <c r="J189" s="200">
        <f>J190</f>
        <v>180</v>
      </c>
      <c r="K189" s="181">
        <f>K190</f>
        <v>0</v>
      </c>
      <c r="L189" s="224">
        <f>L190</f>
        <v>0</v>
      </c>
      <c r="M189" s="224"/>
      <c r="N189" s="224"/>
      <c r="O189" s="224">
        <f>O190</f>
        <v>0</v>
      </c>
      <c r="P189" s="230"/>
      <c r="S189" s="106"/>
    </row>
    <row r="190" spans="1:22" s="6" customFormat="1" ht="131.25" customHeight="1" x14ac:dyDescent="0.35">
      <c r="A190" s="222"/>
      <c r="B190" s="223"/>
      <c r="C190" s="26" t="s">
        <v>325</v>
      </c>
      <c r="D190" s="84" t="s">
        <v>372</v>
      </c>
      <c r="E190" s="26" t="s">
        <v>325</v>
      </c>
      <c r="F190" s="50" t="s">
        <v>147</v>
      </c>
      <c r="G190" s="51"/>
      <c r="H190" s="185">
        <v>180</v>
      </c>
      <c r="I190" s="101">
        <v>180</v>
      </c>
      <c r="J190" s="101">
        <v>180</v>
      </c>
      <c r="K190" s="187">
        <v>0</v>
      </c>
      <c r="L190" s="212">
        <v>0</v>
      </c>
      <c r="M190" s="212"/>
      <c r="N190" s="212"/>
      <c r="O190" s="212">
        <v>0</v>
      </c>
      <c r="P190" s="217"/>
      <c r="S190" s="106"/>
    </row>
    <row r="191" spans="1:22" s="6" customFormat="1" ht="85.5" customHeight="1" x14ac:dyDescent="0.35">
      <c r="A191" s="222"/>
      <c r="B191" s="223"/>
      <c r="C191" s="27" t="s">
        <v>354</v>
      </c>
      <c r="D191" s="84"/>
      <c r="E191" s="27" t="s">
        <v>354</v>
      </c>
      <c r="F191" s="50"/>
      <c r="G191" s="51"/>
      <c r="H191" s="178">
        <f>H192</f>
        <v>0</v>
      </c>
      <c r="I191" s="188">
        <f>I192</f>
        <v>123.12354000000001</v>
      </c>
      <c r="J191" s="200">
        <f>J192</f>
        <v>123.12354000000001</v>
      </c>
      <c r="K191" s="181">
        <f>K192</f>
        <v>0</v>
      </c>
      <c r="L191" s="224">
        <f>L192</f>
        <v>0</v>
      </c>
      <c r="M191" s="224"/>
      <c r="N191" s="224"/>
      <c r="O191" s="224">
        <f>O192</f>
        <v>0</v>
      </c>
      <c r="P191" s="230"/>
      <c r="S191" s="106"/>
    </row>
    <row r="192" spans="1:22" s="6" customFormat="1" ht="131.25" customHeight="1" x14ac:dyDescent="0.35">
      <c r="A192" s="222"/>
      <c r="B192" s="223"/>
      <c r="C192" s="26" t="s">
        <v>352</v>
      </c>
      <c r="D192" s="84" t="s">
        <v>353</v>
      </c>
      <c r="E192" s="26" t="s">
        <v>352</v>
      </c>
      <c r="F192" s="50" t="s">
        <v>33</v>
      </c>
      <c r="G192" s="51"/>
      <c r="H192" s="185">
        <v>0</v>
      </c>
      <c r="I192" s="101">
        <v>123.12354000000001</v>
      </c>
      <c r="J192" s="101">
        <v>123.12354000000001</v>
      </c>
      <c r="K192" s="187">
        <v>0</v>
      </c>
      <c r="L192" s="212">
        <v>0</v>
      </c>
      <c r="M192" s="212"/>
      <c r="N192" s="212"/>
      <c r="O192" s="212">
        <v>0</v>
      </c>
      <c r="P192" s="217"/>
      <c r="S192" s="106"/>
    </row>
    <row r="193" spans="1:19" s="6" customFormat="1" ht="192.75" customHeight="1" x14ac:dyDescent="0.35">
      <c r="A193" s="222"/>
      <c r="B193" s="223"/>
      <c r="C193" s="25" t="s">
        <v>366</v>
      </c>
      <c r="D193" s="84"/>
      <c r="E193" s="77" t="s">
        <v>366</v>
      </c>
      <c r="F193" s="50"/>
      <c r="G193" s="51"/>
      <c r="H193" s="178">
        <f>H194+H195+H196+H197</f>
        <v>0</v>
      </c>
      <c r="I193" s="188">
        <f>I194+I195+I196+I197</f>
        <v>5426.5221600000004</v>
      </c>
      <c r="J193" s="200">
        <f>J194+J195+J196+J197</f>
        <v>5426.5221600000004</v>
      </c>
      <c r="K193" s="181">
        <f>K202</f>
        <v>0</v>
      </c>
      <c r="L193" s="224">
        <f>L202</f>
        <v>0</v>
      </c>
      <c r="M193" s="225"/>
      <c r="N193" s="225"/>
      <c r="O193" s="224">
        <f>O202</f>
        <v>0</v>
      </c>
      <c r="P193" s="226"/>
      <c r="S193" s="106"/>
    </row>
    <row r="194" spans="1:19" s="6" customFormat="1" ht="97.5" customHeight="1" x14ac:dyDescent="0.35">
      <c r="A194" s="155"/>
      <c r="B194" s="156"/>
      <c r="C194" s="13" t="s">
        <v>368</v>
      </c>
      <c r="D194" s="35" t="s">
        <v>367</v>
      </c>
      <c r="E194" s="19" t="s">
        <v>368</v>
      </c>
      <c r="F194" s="48" t="s">
        <v>120</v>
      </c>
      <c r="G194" s="51"/>
      <c r="H194" s="185">
        <v>0</v>
      </c>
      <c r="I194" s="101">
        <v>149.17683</v>
      </c>
      <c r="J194" s="101">
        <v>149.17683</v>
      </c>
      <c r="K194" s="187">
        <v>0</v>
      </c>
      <c r="L194" s="218">
        <v>0</v>
      </c>
      <c r="M194" s="219"/>
      <c r="N194" s="220"/>
      <c r="O194" s="218">
        <v>0</v>
      </c>
      <c r="P194" s="221"/>
      <c r="S194" s="106"/>
    </row>
    <row r="195" spans="1:19" s="6" customFormat="1" ht="265.5" customHeight="1" x14ac:dyDescent="0.35">
      <c r="A195" s="155"/>
      <c r="B195" s="156"/>
      <c r="C195" s="13" t="s">
        <v>368</v>
      </c>
      <c r="D195" s="35" t="s">
        <v>367</v>
      </c>
      <c r="E195" s="19" t="s">
        <v>369</v>
      </c>
      <c r="F195" s="48" t="s">
        <v>120</v>
      </c>
      <c r="G195" s="51"/>
      <c r="H195" s="185">
        <v>0</v>
      </c>
      <c r="I195" s="101">
        <v>1220.8836799999999</v>
      </c>
      <c r="J195" s="101">
        <v>1220.8836799999999</v>
      </c>
      <c r="K195" s="187">
        <v>0</v>
      </c>
      <c r="L195" s="218">
        <v>0</v>
      </c>
      <c r="M195" s="219"/>
      <c r="N195" s="220"/>
      <c r="O195" s="218">
        <v>0</v>
      </c>
      <c r="P195" s="221"/>
      <c r="S195" s="106"/>
    </row>
    <row r="196" spans="1:19" s="6" customFormat="1" ht="147.75" customHeight="1" x14ac:dyDescent="0.35">
      <c r="A196" s="155"/>
      <c r="B196" s="156"/>
      <c r="C196" s="13" t="s">
        <v>368</v>
      </c>
      <c r="D196" s="35" t="s">
        <v>367</v>
      </c>
      <c r="E196" s="19" t="s">
        <v>370</v>
      </c>
      <c r="F196" s="48" t="s">
        <v>120</v>
      </c>
      <c r="G196" s="51"/>
      <c r="H196" s="185">
        <v>0</v>
      </c>
      <c r="I196" s="101">
        <v>3856.4616500000002</v>
      </c>
      <c r="J196" s="101">
        <v>3856.4616500000002</v>
      </c>
      <c r="K196" s="187">
        <v>0</v>
      </c>
      <c r="L196" s="218">
        <v>0</v>
      </c>
      <c r="M196" s="219"/>
      <c r="N196" s="220"/>
      <c r="O196" s="218">
        <v>0</v>
      </c>
      <c r="P196" s="221"/>
      <c r="S196" s="106"/>
    </row>
    <row r="197" spans="1:19" s="6" customFormat="1" ht="150" customHeight="1" x14ac:dyDescent="0.35">
      <c r="A197" s="155"/>
      <c r="B197" s="156"/>
      <c r="C197" s="13" t="s">
        <v>368</v>
      </c>
      <c r="D197" s="35" t="s">
        <v>367</v>
      </c>
      <c r="E197" s="19" t="s">
        <v>371</v>
      </c>
      <c r="F197" s="48" t="s">
        <v>120</v>
      </c>
      <c r="G197" s="51"/>
      <c r="H197" s="185">
        <v>0</v>
      </c>
      <c r="I197" s="101">
        <v>200</v>
      </c>
      <c r="J197" s="101">
        <v>200</v>
      </c>
      <c r="K197" s="187">
        <v>0</v>
      </c>
      <c r="L197" s="218">
        <v>0</v>
      </c>
      <c r="M197" s="219"/>
      <c r="N197" s="220"/>
      <c r="O197" s="218">
        <v>0</v>
      </c>
      <c r="P197" s="221"/>
      <c r="S197" s="106"/>
    </row>
    <row r="198" spans="1:19" s="6" customFormat="1" ht="137.25" customHeight="1" x14ac:dyDescent="0.35">
      <c r="A198" s="222"/>
      <c r="B198" s="223"/>
      <c r="C198" s="25" t="s">
        <v>127</v>
      </c>
      <c r="D198" s="84"/>
      <c r="E198" s="77" t="s">
        <v>127</v>
      </c>
      <c r="F198" s="50"/>
      <c r="G198" s="51"/>
      <c r="H198" s="178">
        <f>H204+H202+H203</f>
        <v>-9950.9320000000007</v>
      </c>
      <c r="I198" s="188">
        <f>I202+I203+I204+I199+I200+I201</f>
        <v>-28226.083689999999</v>
      </c>
      <c r="J198" s="200">
        <f>J202+J203+J204+J199+J200+J201</f>
        <v>-28226.083689999999</v>
      </c>
      <c r="K198" s="181">
        <f>K204</f>
        <v>0</v>
      </c>
      <c r="L198" s="224">
        <f>L204</f>
        <v>0</v>
      </c>
      <c r="M198" s="225"/>
      <c r="N198" s="225"/>
      <c r="O198" s="224">
        <f>O204</f>
        <v>0</v>
      </c>
      <c r="P198" s="226"/>
      <c r="S198" s="106"/>
    </row>
    <row r="199" spans="1:19" s="6" customFormat="1" ht="137.25" customHeight="1" x14ac:dyDescent="0.35">
      <c r="A199" s="155"/>
      <c r="B199" s="156"/>
      <c r="C199" s="13" t="s">
        <v>365</v>
      </c>
      <c r="D199" s="35" t="s">
        <v>364</v>
      </c>
      <c r="E199" s="19" t="s">
        <v>365</v>
      </c>
      <c r="F199" s="48" t="s">
        <v>120</v>
      </c>
      <c r="G199" s="51"/>
      <c r="H199" s="185">
        <v>0</v>
      </c>
      <c r="I199" s="101">
        <v>-1220.8836799999999</v>
      </c>
      <c r="J199" s="101">
        <v>-1220.8836799999999</v>
      </c>
      <c r="K199" s="187">
        <v>0</v>
      </c>
      <c r="L199" s="218">
        <v>0</v>
      </c>
      <c r="M199" s="219"/>
      <c r="N199" s="220"/>
      <c r="O199" s="218">
        <v>0</v>
      </c>
      <c r="P199" s="221"/>
      <c r="S199" s="106"/>
    </row>
    <row r="200" spans="1:19" s="6" customFormat="1" ht="137.25" customHeight="1" x14ac:dyDescent="0.35">
      <c r="A200" s="155"/>
      <c r="B200" s="156"/>
      <c r="C200" s="13" t="s">
        <v>363</v>
      </c>
      <c r="D200" s="35" t="s">
        <v>362</v>
      </c>
      <c r="E200" s="19" t="s">
        <v>363</v>
      </c>
      <c r="F200" s="48" t="s">
        <v>120</v>
      </c>
      <c r="G200" s="51"/>
      <c r="H200" s="185">
        <v>0</v>
      </c>
      <c r="I200" s="101">
        <v>-3856.4616500000002</v>
      </c>
      <c r="J200" s="101">
        <v>-3856.4616500000002</v>
      </c>
      <c r="K200" s="187">
        <v>0</v>
      </c>
      <c r="L200" s="218">
        <v>0</v>
      </c>
      <c r="M200" s="219"/>
      <c r="N200" s="220"/>
      <c r="O200" s="218">
        <v>0</v>
      </c>
      <c r="P200" s="221"/>
      <c r="S200" s="106"/>
    </row>
    <row r="201" spans="1:19" s="6" customFormat="1" ht="137.25" customHeight="1" x14ac:dyDescent="0.35">
      <c r="A201" s="155"/>
      <c r="B201" s="156"/>
      <c r="C201" s="13" t="s">
        <v>360</v>
      </c>
      <c r="D201" s="35" t="s">
        <v>361</v>
      </c>
      <c r="E201" s="19" t="s">
        <v>360</v>
      </c>
      <c r="F201" s="48" t="s">
        <v>120</v>
      </c>
      <c r="G201" s="51"/>
      <c r="H201" s="185">
        <v>0</v>
      </c>
      <c r="I201" s="101">
        <v>-200</v>
      </c>
      <c r="J201" s="101">
        <v>-200</v>
      </c>
      <c r="K201" s="187">
        <v>0</v>
      </c>
      <c r="L201" s="218">
        <v>0</v>
      </c>
      <c r="M201" s="219"/>
      <c r="N201" s="220"/>
      <c r="O201" s="218">
        <v>0</v>
      </c>
      <c r="P201" s="221"/>
      <c r="S201" s="106"/>
    </row>
    <row r="202" spans="1:19" s="6" customFormat="1" ht="137.25" customHeight="1" x14ac:dyDescent="0.35">
      <c r="A202" s="122"/>
      <c r="B202" s="123"/>
      <c r="C202" s="13" t="s">
        <v>127</v>
      </c>
      <c r="D202" s="35" t="s">
        <v>297</v>
      </c>
      <c r="E202" s="19" t="s">
        <v>127</v>
      </c>
      <c r="F202" s="48" t="s">
        <v>120</v>
      </c>
      <c r="G202" s="51"/>
      <c r="H202" s="185">
        <v>0</v>
      </c>
      <c r="I202" s="101">
        <v>-102.32169</v>
      </c>
      <c r="J202" s="101">
        <v>-102.32169</v>
      </c>
      <c r="K202" s="187">
        <v>0</v>
      </c>
      <c r="L202" s="218">
        <v>0</v>
      </c>
      <c r="M202" s="219"/>
      <c r="N202" s="220"/>
      <c r="O202" s="218">
        <v>0</v>
      </c>
      <c r="P202" s="221"/>
      <c r="S202" s="106"/>
    </row>
    <row r="203" spans="1:19" s="6" customFormat="1" ht="137.25" customHeight="1" x14ac:dyDescent="0.35">
      <c r="A203" s="122"/>
      <c r="B203" s="123"/>
      <c r="C203" s="13" t="s">
        <v>127</v>
      </c>
      <c r="D203" s="35" t="s">
        <v>165</v>
      </c>
      <c r="E203" s="19" t="s">
        <v>127</v>
      </c>
      <c r="F203" s="48" t="s">
        <v>147</v>
      </c>
      <c r="G203" s="51"/>
      <c r="H203" s="185">
        <v>0</v>
      </c>
      <c r="I203" s="101">
        <v>-12587.723889999999</v>
      </c>
      <c r="J203" s="101">
        <v>-12587.723889999999</v>
      </c>
      <c r="K203" s="187">
        <v>0</v>
      </c>
      <c r="L203" s="218">
        <v>0</v>
      </c>
      <c r="M203" s="219"/>
      <c r="N203" s="220"/>
      <c r="O203" s="218">
        <v>0</v>
      </c>
      <c r="P203" s="221"/>
      <c r="S203" s="106"/>
    </row>
    <row r="204" spans="1:19" s="6" customFormat="1" ht="133.5" customHeight="1" x14ac:dyDescent="0.35">
      <c r="A204" s="347"/>
      <c r="B204" s="348"/>
      <c r="C204" s="13" t="s">
        <v>359</v>
      </c>
      <c r="D204" s="35" t="s">
        <v>358</v>
      </c>
      <c r="E204" s="19" t="s">
        <v>359</v>
      </c>
      <c r="F204" s="48" t="s">
        <v>147</v>
      </c>
      <c r="G204" s="51"/>
      <c r="H204" s="185">
        <v>-9950.9320000000007</v>
      </c>
      <c r="I204" s="101">
        <v>-10258.692779999999</v>
      </c>
      <c r="J204" s="101">
        <v>-10258.692779999999</v>
      </c>
      <c r="K204" s="187">
        <v>0</v>
      </c>
      <c r="L204" s="218">
        <v>0</v>
      </c>
      <c r="M204" s="219"/>
      <c r="N204" s="220"/>
      <c r="O204" s="218">
        <v>0</v>
      </c>
      <c r="P204" s="221"/>
      <c r="S204" s="106"/>
    </row>
    <row r="205" spans="1:19" s="2" customFormat="1" ht="22.5" customHeight="1" thickBot="1" x14ac:dyDescent="0.4">
      <c r="A205" s="343" t="s">
        <v>5</v>
      </c>
      <c r="B205" s="343"/>
      <c r="C205" s="343"/>
      <c r="D205" s="343"/>
      <c r="E205" s="343"/>
      <c r="F205" s="344"/>
      <c r="G205" s="54"/>
      <c r="H205" s="190">
        <f>H120+H121</f>
        <v>3278270.9340000004</v>
      </c>
      <c r="I205" s="191">
        <f>I120+I121</f>
        <v>2302922.7988900002</v>
      </c>
      <c r="J205" s="191">
        <f>J120+J121</f>
        <v>3179812.2285100003</v>
      </c>
      <c r="K205" s="191">
        <f>K120+K121</f>
        <v>3204707.3720300002</v>
      </c>
      <c r="L205" s="345">
        <f>L120+L121</f>
        <v>3192303.2564899996</v>
      </c>
      <c r="M205" s="345"/>
      <c r="N205" s="345"/>
      <c r="O205" s="345">
        <f>O120+O121</f>
        <v>3105785.12757</v>
      </c>
      <c r="P205" s="346"/>
      <c r="S205" s="103"/>
    </row>
    <row r="206" spans="1:19" x14ac:dyDescent="0.35">
      <c r="A206" s="8"/>
      <c r="B206" s="8"/>
      <c r="C206" s="8"/>
      <c r="D206" s="78"/>
      <c r="E206" s="78"/>
      <c r="F206" s="7"/>
      <c r="K206" s="192"/>
    </row>
  </sheetData>
  <mergeCells count="530">
    <mergeCell ref="L106:N106"/>
    <mergeCell ref="O106:P106"/>
    <mergeCell ref="L110:N110"/>
    <mergeCell ref="O110:P110"/>
    <mergeCell ref="A113:B113"/>
    <mergeCell ref="L113:N113"/>
    <mergeCell ref="O113:P113"/>
    <mergeCell ref="L103:N103"/>
    <mergeCell ref="O103:P103"/>
    <mergeCell ref="L105:N105"/>
    <mergeCell ref="O105:P105"/>
    <mergeCell ref="L111:N111"/>
    <mergeCell ref="O111:P111"/>
    <mergeCell ref="L104:N104"/>
    <mergeCell ref="O104:P104"/>
    <mergeCell ref="L109:N109"/>
    <mergeCell ref="O109:P109"/>
    <mergeCell ref="A192:B192"/>
    <mergeCell ref="L192:N192"/>
    <mergeCell ref="O192:P192"/>
    <mergeCell ref="A189:B189"/>
    <mergeCell ref="L189:N189"/>
    <mergeCell ref="O189:P189"/>
    <mergeCell ref="A112:B112"/>
    <mergeCell ref="L112:N112"/>
    <mergeCell ref="O112:P112"/>
    <mergeCell ref="L182:N182"/>
    <mergeCell ref="O182:P182"/>
    <mergeCell ref="A183:B183"/>
    <mergeCell ref="L183:N183"/>
    <mergeCell ref="O183:P183"/>
    <mergeCell ref="A178:B178"/>
    <mergeCell ref="L178:N178"/>
    <mergeCell ref="O178:P178"/>
    <mergeCell ref="A179:B179"/>
    <mergeCell ref="L179:N179"/>
    <mergeCell ref="O179:P179"/>
    <mergeCell ref="A180:B180"/>
    <mergeCell ref="L180:N180"/>
    <mergeCell ref="O180:P180"/>
    <mergeCell ref="L185:N185"/>
    <mergeCell ref="A205:F205"/>
    <mergeCell ref="L205:N205"/>
    <mergeCell ref="O205:P205"/>
    <mergeCell ref="L203:N203"/>
    <mergeCell ref="O203:P203"/>
    <mergeCell ref="A198:B198"/>
    <mergeCell ref="L198:N198"/>
    <mergeCell ref="O198:P198"/>
    <mergeCell ref="A204:B204"/>
    <mergeCell ref="L204:N204"/>
    <mergeCell ref="O204:P204"/>
    <mergeCell ref="L202:N202"/>
    <mergeCell ref="O202:P202"/>
    <mergeCell ref="O185:P185"/>
    <mergeCell ref="A174:B174"/>
    <mergeCell ref="L174:N174"/>
    <mergeCell ref="O174:P174"/>
    <mergeCell ref="A171:B171"/>
    <mergeCell ref="L171:N171"/>
    <mergeCell ref="O171:P171"/>
    <mergeCell ref="V171:Y171"/>
    <mergeCell ref="A172:B172"/>
    <mergeCell ref="L172:N172"/>
    <mergeCell ref="O172:P172"/>
    <mergeCell ref="A173:B173"/>
    <mergeCell ref="L173:N173"/>
    <mergeCell ref="O173:P173"/>
    <mergeCell ref="A176:B176"/>
    <mergeCell ref="L176:N176"/>
    <mergeCell ref="O176:P176"/>
    <mergeCell ref="A177:B177"/>
    <mergeCell ref="L177:N177"/>
    <mergeCell ref="O177:P177"/>
    <mergeCell ref="L184:N184"/>
    <mergeCell ref="O184:P184"/>
    <mergeCell ref="A182:B182"/>
    <mergeCell ref="A181:B181"/>
    <mergeCell ref="A169:B169"/>
    <mergeCell ref="L169:N169"/>
    <mergeCell ref="O169:P169"/>
    <mergeCell ref="A170:B170"/>
    <mergeCell ref="L170:N170"/>
    <mergeCell ref="O170:P170"/>
    <mergeCell ref="A167:B167"/>
    <mergeCell ref="L167:N167"/>
    <mergeCell ref="O167:P167"/>
    <mergeCell ref="A168:B168"/>
    <mergeCell ref="L168:N168"/>
    <mergeCell ref="O168:P168"/>
    <mergeCell ref="A165:B165"/>
    <mergeCell ref="L165:N165"/>
    <mergeCell ref="O165:P165"/>
    <mergeCell ref="A166:B166"/>
    <mergeCell ref="L166:N166"/>
    <mergeCell ref="O166:P166"/>
    <mergeCell ref="A163:B163"/>
    <mergeCell ref="L163:N163"/>
    <mergeCell ref="O163:P163"/>
    <mergeCell ref="A164:B164"/>
    <mergeCell ref="L164:N164"/>
    <mergeCell ref="O164:P164"/>
    <mergeCell ref="A161:B161"/>
    <mergeCell ref="L161:N161"/>
    <mergeCell ref="O161:P161"/>
    <mergeCell ref="A162:B162"/>
    <mergeCell ref="L162:N162"/>
    <mergeCell ref="O162:P162"/>
    <mergeCell ref="A160:B160"/>
    <mergeCell ref="L160:N160"/>
    <mergeCell ref="O160:P160"/>
    <mergeCell ref="A157:B157"/>
    <mergeCell ref="L157:N157"/>
    <mergeCell ref="O157:P157"/>
    <mergeCell ref="A158:B158"/>
    <mergeCell ref="L158:N158"/>
    <mergeCell ref="O158:P158"/>
    <mergeCell ref="A155:B155"/>
    <mergeCell ref="L155:N155"/>
    <mergeCell ref="O155:P155"/>
    <mergeCell ref="A156:B156"/>
    <mergeCell ref="L156:N156"/>
    <mergeCell ref="O156:P156"/>
    <mergeCell ref="A154:B154"/>
    <mergeCell ref="L154:N154"/>
    <mergeCell ref="O154:P154"/>
    <mergeCell ref="A150:B150"/>
    <mergeCell ref="L150:N150"/>
    <mergeCell ref="O150:P150"/>
    <mergeCell ref="A152:B152"/>
    <mergeCell ref="L152:N152"/>
    <mergeCell ref="O152:P152"/>
    <mergeCell ref="A153:B153"/>
    <mergeCell ref="L153:N153"/>
    <mergeCell ref="O153:P153"/>
    <mergeCell ref="O151:P151"/>
    <mergeCell ref="A149:B149"/>
    <mergeCell ref="L149:N149"/>
    <mergeCell ref="O149:P149"/>
    <mergeCell ref="A147:B147"/>
    <mergeCell ref="L147:N147"/>
    <mergeCell ref="O147:P147"/>
    <mergeCell ref="A148:B148"/>
    <mergeCell ref="L148:N148"/>
    <mergeCell ref="O148:P148"/>
    <mergeCell ref="A143:B143"/>
    <mergeCell ref="L143:N143"/>
    <mergeCell ref="O143:P143"/>
    <mergeCell ref="A144:B144"/>
    <mergeCell ref="L144:N144"/>
    <mergeCell ref="O144:P144"/>
    <mergeCell ref="A146:B146"/>
    <mergeCell ref="L146:N146"/>
    <mergeCell ref="O146:P146"/>
    <mergeCell ref="A145:B145"/>
    <mergeCell ref="L145:N145"/>
    <mergeCell ref="O145:P145"/>
    <mergeCell ref="A141:B141"/>
    <mergeCell ref="L141:N141"/>
    <mergeCell ref="O141:P141"/>
    <mergeCell ref="A137:B137"/>
    <mergeCell ref="L137:N137"/>
    <mergeCell ref="O137:P137"/>
    <mergeCell ref="A139:B139"/>
    <mergeCell ref="L139:N139"/>
    <mergeCell ref="O139:P139"/>
    <mergeCell ref="A138:B138"/>
    <mergeCell ref="L138:N138"/>
    <mergeCell ref="O138:P138"/>
    <mergeCell ref="A130:B130"/>
    <mergeCell ref="L130:N130"/>
    <mergeCell ref="O130:P130"/>
    <mergeCell ref="A127:B127"/>
    <mergeCell ref="L127:N127"/>
    <mergeCell ref="O127:P127"/>
    <mergeCell ref="A135:B135"/>
    <mergeCell ref="L135:N135"/>
    <mergeCell ref="O135:P135"/>
    <mergeCell ref="A133:B133"/>
    <mergeCell ref="L133:N133"/>
    <mergeCell ref="O133:P133"/>
    <mergeCell ref="L132:N132"/>
    <mergeCell ref="O132:P132"/>
    <mergeCell ref="A124:B124"/>
    <mergeCell ref="L124:N124"/>
    <mergeCell ref="O124:P124"/>
    <mergeCell ref="A126:B126"/>
    <mergeCell ref="L126:N126"/>
    <mergeCell ref="O126:P126"/>
    <mergeCell ref="A122:B122"/>
    <mergeCell ref="L122:N122"/>
    <mergeCell ref="O122:P122"/>
    <mergeCell ref="A123:B123"/>
    <mergeCell ref="L123:N123"/>
    <mergeCell ref="O123:P123"/>
    <mergeCell ref="A125:B125"/>
    <mergeCell ref="L125:N125"/>
    <mergeCell ref="O125:P125"/>
    <mergeCell ref="A120:B120"/>
    <mergeCell ref="L120:N120"/>
    <mergeCell ref="O120:P120"/>
    <mergeCell ref="A121:B121"/>
    <mergeCell ref="L121:N121"/>
    <mergeCell ref="O121:P121"/>
    <mergeCell ref="A117:B117"/>
    <mergeCell ref="L117:N117"/>
    <mergeCell ref="O117:P117"/>
    <mergeCell ref="A118:B118"/>
    <mergeCell ref="L118:N118"/>
    <mergeCell ref="O118:P118"/>
    <mergeCell ref="L119:N119"/>
    <mergeCell ref="O119:P119"/>
    <mergeCell ref="A116:B116"/>
    <mergeCell ref="L116:N116"/>
    <mergeCell ref="O116:P116"/>
    <mergeCell ref="A115:B115"/>
    <mergeCell ref="L115:N115"/>
    <mergeCell ref="O115:P115"/>
    <mergeCell ref="A114:B114"/>
    <mergeCell ref="L114:N114"/>
    <mergeCell ref="O114:P114"/>
    <mergeCell ref="O95:P95"/>
    <mergeCell ref="L101:N101"/>
    <mergeCell ref="O101:P101"/>
    <mergeCell ref="L102:N102"/>
    <mergeCell ref="O102:P102"/>
    <mergeCell ref="L100:N100"/>
    <mergeCell ref="O100:P100"/>
    <mergeCell ref="L98:N98"/>
    <mergeCell ref="O98:P98"/>
    <mergeCell ref="L99:N99"/>
    <mergeCell ref="O99:P99"/>
    <mergeCell ref="A79:B79"/>
    <mergeCell ref="L79:N79"/>
    <mergeCell ref="O79:P79"/>
    <mergeCell ref="L80:N80"/>
    <mergeCell ref="O80:P80"/>
    <mergeCell ref="L83:N83"/>
    <mergeCell ref="O83:P83"/>
    <mergeCell ref="L82:N82"/>
    <mergeCell ref="O82:P82"/>
    <mergeCell ref="A77:B77"/>
    <mergeCell ref="L77:N77"/>
    <mergeCell ref="O77:P77"/>
    <mergeCell ref="A78:B78"/>
    <mergeCell ref="L78:N78"/>
    <mergeCell ref="O78:P78"/>
    <mergeCell ref="A75:B75"/>
    <mergeCell ref="L75:N75"/>
    <mergeCell ref="O75:P75"/>
    <mergeCell ref="A76:B76"/>
    <mergeCell ref="L76:N76"/>
    <mergeCell ref="O76:P76"/>
    <mergeCell ref="A72:B72"/>
    <mergeCell ref="L72:N72"/>
    <mergeCell ref="O72:P72"/>
    <mergeCell ref="A74:B74"/>
    <mergeCell ref="L74:N74"/>
    <mergeCell ref="O74:P74"/>
    <mergeCell ref="A70:B70"/>
    <mergeCell ref="L70:N70"/>
    <mergeCell ref="O70:P70"/>
    <mergeCell ref="A71:B71"/>
    <mergeCell ref="L71:N71"/>
    <mergeCell ref="O71:P71"/>
    <mergeCell ref="A73:B73"/>
    <mergeCell ref="L73:N73"/>
    <mergeCell ref="O73:P73"/>
    <mergeCell ref="A68:B68"/>
    <mergeCell ref="L68:N68"/>
    <mergeCell ref="O68:P68"/>
    <mergeCell ref="A69:B69"/>
    <mergeCell ref="L69:N69"/>
    <mergeCell ref="O69:P69"/>
    <mergeCell ref="A66:B66"/>
    <mergeCell ref="L66:N66"/>
    <mergeCell ref="O66:P66"/>
    <mergeCell ref="A67:B67"/>
    <mergeCell ref="L67:N67"/>
    <mergeCell ref="O67:P67"/>
    <mergeCell ref="A64:B64"/>
    <mergeCell ref="L64:N64"/>
    <mergeCell ref="O64:P64"/>
    <mergeCell ref="A65:B65"/>
    <mergeCell ref="L65:N65"/>
    <mergeCell ref="O65:P65"/>
    <mergeCell ref="A62:B62"/>
    <mergeCell ref="L62:N62"/>
    <mergeCell ref="O62:P62"/>
    <mergeCell ref="A63:B63"/>
    <mergeCell ref="L63:N63"/>
    <mergeCell ref="O63:P63"/>
    <mergeCell ref="A60:B60"/>
    <mergeCell ref="L60:N60"/>
    <mergeCell ref="O60:P60"/>
    <mergeCell ref="A61:B61"/>
    <mergeCell ref="L61:N61"/>
    <mergeCell ref="O61:P61"/>
    <mergeCell ref="L57:N57"/>
    <mergeCell ref="O57:P57"/>
    <mergeCell ref="A58:B58"/>
    <mergeCell ref="L58:N58"/>
    <mergeCell ref="O58:P58"/>
    <mergeCell ref="A59:B59"/>
    <mergeCell ref="L59:N59"/>
    <mergeCell ref="O59:P59"/>
    <mergeCell ref="A55:B55"/>
    <mergeCell ref="L55:N55"/>
    <mergeCell ref="O55:P55"/>
    <mergeCell ref="A56:B56"/>
    <mergeCell ref="L56:N56"/>
    <mergeCell ref="O56:P56"/>
    <mergeCell ref="A53:B53"/>
    <mergeCell ref="L53:N53"/>
    <mergeCell ref="O53:P53"/>
    <mergeCell ref="A54:B54"/>
    <mergeCell ref="L54:N54"/>
    <mergeCell ref="O54:P54"/>
    <mergeCell ref="A51:B51"/>
    <mergeCell ref="L51:N51"/>
    <mergeCell ref="O51:P51"/>
    <mergeCell ref="A52:B52"/>
    <mergeCell ref="L52:N52"/>
    <mergeCell ref="O52:P52"/>
    <mergeCell ref="A50:B50"/>
    <mergeCell ref="L50:N50"/>
    <mergeCell ref="O50:P50"/>
    <mergeCell ref="A48:B48"/>
    <mergeCell ref="L48:N48"/>
    <mergeCell ref="O48:P48"/>
    <mergeCell ref="A49:B49"/>
    <mergeCell ref="L49:N49"/>
    <mergeCell ref="O49:P49"/>
    <mergeCell ref="A46:B46"/>
    <mergeCell ref="L46:N46"/>
    <mergeCell ref="O46:P46"/>
    <mergeCell ref="A47:B47"/>
    <mergeCell ref="L47:N47"/>
    <mergeCell ref="O47:P47"/>
    <mergeCell ref="A44:B44"/>
    <mergeCell ref="L44:N44"/>
    <mergeCell ref="O44:P44"/>
    <mergeCell ref="A45:B45"/>
    <mergeCell ref="L45:N45"/>
    <mergeCell ref="O45:P45"/>
    <mergeCell ref="A42:B42"/>
    <mergeCell ref="L42:N42"/>
    <mergeCell ref="O42:P42"/>
    <mergeCell ref="A43:B43"/>
    <mergeCell ref="L43:N43"/>
    <mergeCell ref="O43:P43"/>
    <mergeCell ref="A41:B41"/>
    <mergeCell ref="L41:N41"/>
    <mergeCell ref="O41:P41"/>
    <mergeCell ref="A39:B39"/>
    <mergeCell ref="L39:N39"/>
    <mergeCell ref="O39:P39"/>
    <mergeCell ref="A37:B37"/>
    <mergeCell ref="L37:N37"/>
    <mergeCell ref="O37:P37"/>
    <mergeCell ref="A38:B38"/>
    <mergeCell ref="L38:N38"/>
    <mergeCell ref="O38:P38"/>
    <mergeCell ref="A35:B35"/>
    <mergeCell ref="L35:N35"/>
    <mergeCell ref="O35:P35"/>
    <mergeCell ref="A36:B36"/>
    <mergeCell ref="L36:N36"/>
    <mergeCell ref="O36:P36"/>
    <mergeCell ref="A33:B33"/>
    <mergeCell ref="L33:N33"/>
    <mergeCell ref="O33:P33"/>
    <mergeCell ref="A34:B34"/>
    <mergeCell ref="L34:N34"/>
    <mergeCell ref="O34:P34"/>
    <mergeCell ref="O12:P12"/>
    <mergeCell ref="A13:C13"/>
    <mergeCell ref="D13:L13"/>
    <mergeCell ref="A27:B27"/>
    <mergeCell ref="L27:N27"/>
    <mergeCell ref="O27:P27"/>
    <mergeCell ref="A28:B28"/>
    <mergeCell ref="L28:N28"/>
    <mergeCell ref="O28:P28"/>
    <mergeCell ref="A25:B25"/>
    <mergeCell ref="L25:N25"/>
    <mergeCell ref="O25:P25"/>
    <mergeCell ref="A26:B26"/>
    <mergeCell ref="L26:N26"/>
    <mergeCell ref="O26:P26"/>
    <mergeCell ref="A22:B22"/>
    <mergeCell ref="L22:N22"/>
    <mergeCell ref="O22:P22"/>
    <mergeCell ref="L18:N20"/>
    <mergeCell ref="O18:P20"/>
    <mergeCell ref="A23:B23"/>
    <mergeCell ref="L23:N23"/>
    <mergeCell ref="O23:P23"/>
    <mergeCell ref="A24:B24"/>
    <mergeCell ref="L1:P5"/>
    <mergeCell ref="A7:P7"/>
    <mergeCell ref="A8:P8"/>
    <mergeCell ref="O9:P9"/>
    <mergeCell ref="O10:P10"/>
    <mergeCell ref="A11:L11"/>
    <mergeCell ref="M11:N11"/>
    <mergeCell ref="O11:P11"/>
    <mergeCell ref="K16:P17"/>
    <mergeCell ref="M14:N14"/>
    <mergeCell ref="O14:P14"/>
    <mergeCell ref="A16:B20"/>
    <mergeCell ref="C16:C20"/>
    <mergeCell ref="D16:E17"/>
    <mergeCell ref="F16:F20"/>
    <mergeCell ref="G16:G20"/>
    <mergeCell ref="H16:H20"/>
    <mergeCell ref="I16:I20"/>
    <mergeCell ref="J16:J20"/>
    <mergeCell ref="A12:C12"/>
    <mergeCell ref="D12:L12"/>
    <mergeCell ref="D18:D20"/>
    <mergeCell ref="E18:E20"/>
    <mergeCell ref="K18:K20"/>
    <mergeCell ref="A159:B159"/>
    <mergeCell ref="L87:N87"/>
    <mergeCell ref="O87:P87"/>
    <mergeCell ref="L88:N88"/>
    <mergeCell ref="O88:P88"/>
    <mergeCell ref="L89:N89"/>
    <mergeCell ref="O89:P89"/>
    <mergeCell ref="A136:B136"/>
    <mergeCell ref="L136:N136"/>
    <mergeCell ref="O136:P136"/>
    <mergeCell ref="A140:B140"/>
    <mergeCell ref="L140:N140"/>
    <mergeCell ref="O140:P140"/>
    <mergeCell ref="A134:B134"/>
    <mergeCell ref="L134:N134"/>
    <mergeCell ref="O134:P134"/>
    <mergeCell ref="L93:N93"/>
    <mergeCell ref="O93:P93"/>
    <mergeCell ref="L96:N96"/>
    <mergeCell ref="O96:P96"/>
    <mergeCell ref="A151:B151"/>
    <mergeCell ref="L151:N151"/>
    <mergeCell ref="L97:N97"/>
    <mergeCell ref="O97:P97"/>
    <mergeCell ref="A21:B21"/>
    <mergeCell ref="L21:N21"/>
    <mergeCell ref="L142:N142"/>
    <mergeCell ref="O142:P142"/>
    <mergeCell ref="O131:P131"/>
    <mergeCell ref="L131:N131"/>
    <mergeCell ref="L40:N40"/>
    <mergeCell ref="O40:P40"/>
    <mergeCell ref="L81:N81"/>
    <mergeCell ref="O81:P81"/>
    <mergeCell ref="L92:N92"/>
    <mergeCell ref="O92:P92"/>
    <mergeCell ref="L91:N91"/>
    <mergeCell ref="O91:P91"/>
    <mergeCell ref="L107:N107"/>
    <mergeCell ref="O107:P107"/>
    <mergeCell ref="L108:N108"/>
    <mergeCell ref="O108:P108"/>
    <mergeCell ref="L128:N128"/>
    <mergeCell ref="O128:P128"/>
    <mergeCell ref="A29:B29"/>
    <mergeCell ref="L29:N29"/>
    <mergeCell ref="A32:B32"/>
    <mergeCell ref="L32:N32"/>
    <mergeCell ref="O186:P186"/>
    <mergeCell ref="O13:P13"/>
    <mergeCell ref="O21:P21"/>
    <mergeCell ref="L86:N86"/>
    <mergeCell ref="O86:P86"/>
    <mergeCell ref="L84:N84"/>
    <mergeCell ref="O84:P84"/>
    <mergeCell ref="L85:N85"/>
    <mergeCell ref="O85:P85"/>
    <mergeCell ref="L90:N90"/>
    <mergeCell ref="O90:P90"/>
    <mergeCell ref="L24:N24"/>
    <mergeCell ref="O24:P24"/>
    <mergeCell ref="O29:P29"/>
    <mergeCell ref="O32:P32"/>
    <mergeCell ref="L30:N30"/>
    <mergeCell ref="O30:P30"/>
    <mergeCell ref="L31:N31"/>
    <mergeCell ref="O31:P31"/>
    <mergeCell ref="O159:P159"/>
    <mergeCell ref="L159:N159"/>
    <mergeCell ref="L94:N94"/>
    <mergeCell ref="O94:P94"/>
    <mergeCell ref="L95:N95"/>
    <mergeCell ref="L187:N187"/>
    <mergeCell ref="O187:P187"/>
    <mergeCell ref="A190:B190"/>
    <mergeCell ref="L190:N190"/>
    <mergeCell ref="O190:P190"/>
    <mergeCell ref="A191:B191"/>
    <mergeCell ref="L191:N191"/>
    <mergeCell ref="O191:P191"/>
    <mergeCell ref="A188:B188"/>
    <mergeCell ref="L188:N188"/>
    <mergeCell ref="O188:P188"/>
    <mergeCell ref="L181:N181"/>
    <mergeCell ref="O181:P181"/>
    <mergeCell ref="A175:B175"/>
    <mergeCell ref="L175:N175"/>
    <mergeCell ref="O175:P175"/>
    <mergeCell ref="L201:N201"/>
    <mergeCell ref="O201:P201"/>
    <mergeCell ref="L200:N200"/>
    <mergeCell ref="O200:P200"/>
    <mergeCell ref="L199:N199"/>
    <mergeCell ref="O199:P199"/>
    <mergeCell ref="A193:B193"/>
    <mergeCell ref="L193:N193"/>
    <mergeCell ref="O193:P193"/>
    <mergeCell ref="L197:N197"/>
    <mergeCell ref="O197:P197"/>
    <mergeCell ref="L196:N196"/>
    <mergeCell ref="O196:P196"/>
    <mergeCell ref="L195:N195"/>
    <mergeCell ref="O195:P195"/>
    <mergeCell ref="L194:N194"/>
    <mergeCell ref="O194:P194"/>
    <mergeCell ref="L186:N186"/>
    <mergeCell ref="A187:B187"/>
  </mergeCells>
  <pageMargins left="0" right="0" top="0.35433070866141736" bottom="0.15748031496062992" header="0.31496062992125984" footer="0.31496062992125984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исп.01.10.2024</vt:lpstr>
      <vt:lpstr>исп.01.10.2024!Область_печати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2024-11-11T05:13:20Z</dcterms:modified>
</cp:coreProperties>
</file>