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4385" yWindow="-15" windowWidth="14430" windowHeight="12900"/>
  </bookViews>
  <sheets>
    <sheet name="по РзПр" sheetId="1" r:id="rId1"/>
  </sheets>
  <definedNames>
    <definedName name="_xlnm.Print_Titles" localSheetId="0">'по РзПр'!$6:$6</definedName>
  </definedNames>
  <calcPr calcId="145621"/>
</workbook>
</file>

<file path=xl/calcChain.xml><?xml version="1.0" encoding="utf-8"?>
<calcChain xmlns="http://schemas.openxmlformats.org/spreadsheetml/2006/main">
  <c r="I52" i="1" l="1"/>
  <c r="J52" i="1"/>
  <c r="G52" i="1"/>
  <c r="M7" i="1" l="1"/>
  <c r="I48" i="1"/>
  <c r="I47" i="1"/>
  <c r="G48" i="1" l="1"/>
  <c r="N11" i="1" l="1"/>
  <c r="N12" i="1"/>
  <c r="F50" i="1"/>
  <c r="E50" i="1"/>
  <c r="D50" i="1"/>
  <c r="F45" i="1"/>
  <c r="E45" i="1"/>
  <c r="D45" i="1"/>
  <c r="D19" i="1"/>
  <c r="E19" i="1"/>
  <c r="F19" i="1"/>
  <c r="D24" i="1"/>
  <c r="E24" i="1"/>
  <c r="F24" i="1"/>
  <c r="H24" i="1"/>
  <c r="D29" i="1"/>
  <c r="E29" i="1"/>
  <c r="F29" i="1"/>
  <c r="F16" i="1"/>
  <c r="E16" i="1"/>
  <c r="D16" i="1"/>
  <c r="D7" i="1"/>
  <c r="E7" i="1"/>
  <c r="F7" i="1"/>
  <c r="I42" i="1"/>
  <c r="I43" i="1"/>
  <c r="I44" i="1"/>
  <c r="I41" i="1"/>
  <c r="F40" i="1"/>
  <c r="D40" i="1"/>
  <c r="E40" i="1"/>
  <c r="M38" i="1"/>
  <c r="K38" i="1"/>
  <c r="D38" i="1"/>
  <c r="E38" i="1"/>
  <c r="F38" i="1"/>
  <c r="H38" i="1"/>
  <c r="M35" i="1"/>
  <c r="K35" i="1"/>
  <c r="E35" i="1"/>
  <c r="D35" i="1"/>
  <c r="F35" i="1"/>
  <c r="H35" i="1"/>
  <c r="M50" i="1" l="1"/>
  <c r="K50" i="1"/>
  <c r="H50" i="1"/>
  <c r="M45" i="1"/>
  <c r="K45" i="1"/>
  <c r="H45" i="1"/>
  <c r="M40" i="1"/>
  <c r="K40" i="1"/>
  <c r="H40" i="1"/>
  <c r="I40" i="1" s="1"/>
  <c r="M29" i="1" l="1"/>
  <c r="K29" i="1"/>
  <c r="H29" i="1"/>
  <c r="M24" i="1"/>
  <c r="K24" i="1"/>
  <c r="M19" i="1"/>
  <c r="K19" i="1"/>
  <c r="H19" i="1"/>
  <c r="M16" i="1"/>
  <c r="K16" i="1"/>
  <c r="H16" i="1"/>
  <c r="K7" i="1"/>
  <c r="H7" i="1"/>
  <c r="M52" i="1" l="1"/>
  <c r="J48" i="1"/>
  <c r="L48" i="1"/>
  <c r="N48" i="1"/>
  <c r="E52" i="1"/>
  <c r="J21" i="1" l="1"/>
  <c r="J18" i="1" l="1"/>
  <c r="I18" i="1"/>
  <c r="G18" i="1"/>
  <c r="K52" i="1"/>
  <c r="H52" i="1"/>
  <c r="I23" i="1"/>
  <c r="G23" i="1"/>
  <c r="D52" i="1" l="1"/>
  <c r="F52" i="1"/>
  <c r="G37" i="1"/>
  <c r="L18" i="1" l="1"/>
  <c r="N18" i="1"/>
  <c r="G7" i="1" l="1"/>
  <c r="I22" i="1" l="1"/>
  <c r="J22" i="1"/>
  <c r="L7" i="1" l="1"/>
  <c r="J7" i="1"/>
  <c r="N22" i="1"/>
  <c r="N23" i="1"/>
  <c r="L22" i="1"/>
  <c r="L23" i="1"/>
  <c r="J23" i="1"/>
  <c r="I8" i="1"/>
  <c r="I9" i="1"/>
  <c r="I10" i="1"/>
  <c r="I11" i="1"/>
  <c r="I12" i="1"/>
  <c r="I15" i="1"/>
  <c r="I17" i="1"/>
  <c r="I20" i="1"/>
  <c r="I25" i="1"/>
  <c r="I26" i="1"/>
  <c r="I27" i="1"/>
  <c r="I28" i="1"/>
  <c r="I30" i="1"/>
  <c r="I31" i="1"/>
  <c r="I32" i="1"/>
  <c r="I34" i="1"/>
  <c r="I36" i="1"/>
  <c r="I37" i="1"/>
  <c r="I38" i="1"/>
  <c r="I39" i="1"/>
  <c r="I51" i="1"/>
  <c r="N9" i="1"/>
  <c r="G32" i="1"/>
  <c r="G22" i="1"/>
  <c r="G11" i="1"/>
  <c r="G8" i="1"/>
  <c r="G9" i="1"/>
  <c r="G10" i="1"/>
  <c r="I45" i="1" l="1"/>
  <c r="I35" i="1"/>
  <c r="I29" i="1"/>
  <c r="I24" i="1"/>
  <c r="I19" i="1"/>
  <c r="I16" i="1"/>
  <c r="I7" i="1" l="1"/>
  <c r="I50" i="1"/>
  <c r="J11" i="1"/>
  <c r="N7" i="1" l="1"/>
  <c r="J44" i="1" l="1"/>
  <c r="J42" i="1"/>
  <c r="L10" i="1"/>
  <c r="L11" i="1"/>
  <c r="J25" i="1" l="1"/>
  <c r="J24" i="1"/>
  <c r="J12" i="1"/>
  <c r="N8" i="1" l="1"/>
  <c r="N10" i="1"/>
  <c r="N14" i="1"/>
  <c r="N15" i="1"/>
  <c r="N16" i="1"/>
  <c r="N17" i="1"/>
  <c r="N19" i="1"/>
  <c r="N20" i="1"/>
  <c r="N24" i="1"/>
  <c r="N25" i="1"/>
  <c r="N26" i="1"/>
  <c r="N27" i="1"/>
  <c r="N28" i="1"/>
  <c r="N29" i="1"/>
  <c r="N30" i="1"/>
  <c r="N31" i="1"/>
  <c r="N32" i="1"/>
  <c r="N34" i="1"/>
  <c r="N35" i="1"/>
  <c r="N36" i="1"/>
  <c r="N37" i="1"/>
  <c r="N38" i="1"/>
  <c r="N39" i="1"/>
  <c r="N40" i="1"/>
  <c r="N41" i="1"/>
  <c r="N42" i="1"/>
  <c r="N43" i="1"/>
  <c r="N44" i="1"/>
  <c r="N45" i="1"/>
  <c r="N47" i="1"/>
  <c r="N50" i="1"/>
  <c r="N51" i="1"/>
  <c r="N52" i="1"/>
  <c r="L8" i="1"/>
  <c r="L9" i="1"/>
  <c r="L12" i="1"/>
  <c r="L14" i="1"/>
  <c r="L15" i="1"/>
  <c r="L16" i="1"/>
  <c r="L17" i="1"/>
  <c r="L19" i="1"/>
  <c r="L20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7" i="1"/>
  <c r="L50" i="1"/>
  <c r="L51" i="1"/>
  <c r="L52" i="1"/>
  <c r="J8" i="1"/>
  <c r="J9" i="1"/>
  <c r="J10" i="1"/>
  <c r="J15" i="1"/>
  <c r="J16" i="1"/>
  <c r="J17" i="1"/>
  <c r="J19" i="1"/>
  <c r="J20" i="1"/>
  <c r="J26" i="1"/>
  <c r="J27" i="1"/>
  <c r="J28" i="1"/>
  <c r="J29" i="1"/>
  <c r="J30" i="1"/>
  <c r="J31" i="1"/>
  <c r="J32" i="1"/>
  <c r="J34" i="1"/>
  <c r="J35" i="1"/>
  <c r="J36" i="1"/>
  <c r="J37" i="1"/>
  <c r="J38" i="1"/>
  <c r="J39" i="1"/>
  <c r="J40" i="1"/>
  <c r="J41" i="1"/>
  <c r="J43" i="1"/>
  <c r="J45" i="1"/>
  <c r="J47" i="1"/>
  <c r="J50" i="1"/>
  <c r="J51" i="1"/>
  <c r="G12" i="1"/>
  <c r="G15" i="1"/>
  <c r="G16" i="1"/>
  <c r="G17" i="1"/>
  <c r="G19" i="1"/>
  <c r="G20" i="1"/>
  <c r="G24" i="1"/>
  <c r="G25" i="1"/>
  <c r="G26" i="1"/>
  <c r="G27" i="1"/>
  <c r="G28" i="1"/>
  <c r="G29" i="1"/>
  <c r="G30" i="1"/>
  <c r="G31" i="1"/>
  <c r="G34" i="1"/>
  <c r="G35" i="1"/>
  <c r="G36" i="1"/>
  <c r="G38" i="1"/>
  <c r="G39" i="1"/>
  <c r="G40" i="1"/>
  <c r="G41" i="1"/>
  <c r="G42" i="1"/>
  <c r="G43" i="1"/>
  <c r="G44" i="1"/>
  <c r="G45" i="1"/>
  <c r="G46" i="1"/>
  <c r="G47" i="1"/>
  <c r="G49" i="1"/>
  <c r="G50" i="1"/>
  <c r="G51" i="1"/>
</calcChain>
</file>

<file path=xl/sharedStrings.xml><?xml version="1.0" encoding="utf-8"?>
<sst xmlns="http://schemas.openxmlformats.org/spreadsheetml/2006/main" count="153" uniqueCount="76">
  <si>
    <t>Плановые показатели</t>
  </si>
  <si>
    <t xml:space="preserve">Ожидаемое исполнение </t>
  </si>
  <si>
    <t>тыс.руб.</t>
  </si>
  <si>
    <t xml:space="preserve">Сведения о расходах бюджета по разделам и подразделам классификации расходов на очередной финансовый год и плановый период в сравнении с ожидаемым исполнением за текущий финансовый год и отчетом за отчетный финансовый год </t>
  </si>
  <si>
    <t>Наименование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</si>
  <si>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</si>
  <si>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</si>
  <si>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</si>
  <si>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</si>
  <si>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</si>
  <si>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</si>
  <si>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</si>
  <si>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</si>
  <si>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</si>
  <si>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</si>
  <si>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</si>
  <si>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</si>
  <si>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</si>
  <si>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</si>
  <si>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</si>
  <si>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</si>
  <si>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</si>
  <si>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</si>
  <si>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</si>
  <si>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</si>
  <si>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</si>
  <si>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НАЦИОНАЛЬНАЯ ЭКОНОМИКА</t>
  </si>
  <si>
    <t>Сельское хозяйство и рыболовство</t>
  </si>
  <si>
    <t>08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</si>
  <si>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</si>
  <si>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</si>
  <si>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</si>
  <si>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</si>
  <si>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</si>
  <si>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</si>
  <si>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</si>
  <si>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</si>
  <si>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</si>
  <si>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</si>
  <si>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</si>
  <si>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</si>
  <si>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</si>
  <si>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</si>
  <si>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</si>
  <si>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</si>
  <si>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Другие вопросы в области здравоохранения</t>
  </si>
  <si>
    <t>СОЦИАЛЬНАЯ ПОЛИТИКА</t>
  </si>
  <si>
    <t>10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</si>
  <si>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</si>
  <si>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</si>
  <si>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</si>
  <si>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</si>
  <si>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</si>
  <si>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</si>
  <si>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</si>
  <si>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</si>
  <si>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</si>
  <si>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Всего</t>
  </si>
  <si>
    <t>Рз</t>
  </si>
  <si>
    <t>Пр</t>
  </si>
  <si>
    <t>Дополнительное образование детей</t>
  </si>
  <si>
    <t>Молодежная политика</t>
  </si>
  <si>
    <t>2024 год</t>
  </si>
  <si>
    <t>Гражданская оборона</t>
  </si>
  <si>
    <t>2025 год</t>
  </si>
  <si>
    <t>2026 год</t>
  </si>
  <si>
    <t>Транспорт</t>
  </si>
  <si>
    <t>Спорт высших достижений</t>
  </si>
  <si>
    <t>темп роста к 2023 г.</t>
  </si>
  <si>
    <t>темп роста к 2024 г.</t>
  </si>
  <si>
    <t>темп роста к 2025 г.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</si>
  <si>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</si>
  <si>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Обслуживание государственного (муниципального) внутреннего долга</t>
  </si>
  <si>
    <t>Исполнение за 2023 г.</t>
  </si>
  <si>
    <t>2027 год</t>
  </si>
  <si>
    <t>темп роста к 2026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</si>
</sst>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#,##0.0"/>
    <numFmt numFmtId="166" formatCode="_-* #,##0.0\ _₽_-;\-* #,##0.0\ _₽_-;_-* &quot;-&quot;??\ _₽_-;_-@_-"/>
    <numFmt numFmtId="167" formatCode="_-* #,##0.0\ _₽_-;\-* #,##0.0\ _₽_-;_-* &quot;-&quot;?\ _₽_-;_-@_-"/>
    <numFmt numFmtId="168" formatCode="00"/>
    <numFmt numFmtId="169" formatCode="0.000"/>
    <numFmt numFmtId="170" formatCode="#,##0.0_ ;\-#,##0.0\ "/>
  </numFmts>
  <fonts count="16" x14ac:knownFonts="1">
    <font>
      <sz val="10"/>
      <name val="Arial Cyr"/>
      <charset val="204"/>
    </font>
    <font>
      <sz val="16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0"/>
      <name val="Times New Roman"/>
    </font>
    <font>
      <sz val="12"/>
      <color indexed="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3" fillId="0" borderId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167" fontId="4" fillId="0" borderId="0" xfId="0" applyNumberFormat="1" applyFont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right" vertical="center"/>
    </xf>
    <xf numFmtId="165" fontId="8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165" fontId="10" fillId="2" borderId="1" xfId="0" applyNumberFormat="1" applyFont="1" applyFill="1" applyBorder="1" applyAlignment="1">
      <alignment horizontal="right" vertical="center"/>
    </xf>
    <xf numFmtId="165" fontId="3" fillId="2" borderId="1" xfId="0" applyNumberFormat="1" applyFont="1" applyFill="1" applyBorder="1" applyAlignment="1">
      <alignment horizontal="right" vertical="center"/>
    </xf>
    <xf numFmtId="168" fontId="6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169" fontId="2" fillId="0" borderId="0" xfId="0" applyNumberFormat="1" applyFont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right" vertical="center" wrapText="1"/>
    </xf>
    <xf numFmtId="165" fontId="5" fillId="2" borderId="1" xfId="1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 wrapText="1"/>
    </xf>
    <xf numFmtId="165" fontId="11" fillId="2" borderId="1" xfId="0" applyNumberFormat="1" applyFont="1" applyFill="1" applyBorder="1" applyAlignment="1">
      <alignment horizontal="right" vertical="center" wrapText="1"/>
    </xf>
    <xf numFmtId="164" fontId="10" fillId="2" borderId="6" xfId="0" applyNumberFormat="1" applyFont="1" applyFill="1" applyBorder="1" applyAlignment="1">
      <alignment horizontal="right" vertical="center"/>
    </xf>
    <xf numFmtId="166" fontId="6" fillId="2" borderId="1" xfId="0" applyNumberFormat="1" applyFont="1" applyFill="1" applyBorder="1" applyAlignment="1">
      <alignment horizontal="right" vertical="center" wrapText="1"/>
    </xf>
    <xf numFmtId="165" fontId="6" fillId="2" borderId="1" xfId="1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 wrapText="1"/>
    </xf>
    <xf numFmtId="165" fontId="12" fillId="2" borderId="1" xfId="0" applyNumberFormat="1" applyFont="1" applyFill="1" applyBorder="1" applyAlignment="1">
      <alignment horizontal="right" vertical="center" wrapText="1"/>
    </xf>
    <xf numFmtId="164" fontId="3" fillId="2" borderId="6" xfId="0" applyNumberFormat="1" applyFont="1" applyFill="1" applyBorder="1" applyAlignment="1">
      <alignment horizontal="right" vertical="center"/>
    </xf>
    <xf numFmtId="165" fontId="6" fillId="2" borderId="1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 wrapText="1"/>
    </xf>
    <xf numFmtId="165" fontId="5" fillId="2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0" fontId="6" fillId="2" borderId="1" xfId="0" applyNumberFormat="1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abSelected="1" topLeftCell="A16" zoomScaleNormal="100" workbookViewId="0">
      <selection activeCell="R49" sqref="R49"/>
    </sheetView>
  </sheetViews>
  <sheetFormatPr defaultColWidth="9.140625" defaultRowHeight="15.75" x14ac:dyDescent="0.2"/>
  <cols>
    <col min="1" max="1" width="65.7109375" style="2" customWidth="1"/>
    <col min="2" max="2" width="5.7109375" style="2" customWidth="1"/>
    <col min="3" max="3" width="5.28515625" style="3" customWidth="1"/>
    <col min="4" max="4" width="13.85546875" style="4" customWidth="1"/>
    <col min="5" max="5" width="14.140625" style="5" customWidth="1"/>
    <col min="6" max="6" width="13.85546875" style="5" customWidth="1"/>
    <col min="7" max="7" width="12.28515625" style="1" customWidth="1"/>
    <col min="8" max="8" width="14.7109375" style="36" customWidth="1"/>
    <col min="9" max="9" width="12.85546875" style="27" customWidth="1"/>
    <col min="10" max="10" width="12.5703125" style="1" customWidth="1"/>
    <col min="11" max="11" width="15.140625" style="38" customWidth="1"/>
    <col min="12" max="12" width="12.42578125" style="1" customWidth="1"/>
    <col min="13" max="13" width="14.42578125" style="27" customWidth="1"/>
    <col min="14" max="14" width="12.7109375" style="1" customWidth="1"/>
    <col min="15" max="17" width="9.140625" style="1"/>
    <col min="18" max="18" width="20.5703125" style="1" customWidth="1"/>
    <col min="19" max="19" width="22" style="1" customWidth="1"/>
    <col min="20" max="20" width="24.42578125" style="1" customWidth="1"/>
    <col min="21" max="16384" width="9.140625" style="1"/>
  </cols>
  <sheetData>
    <row r="1" spans="1:20" ht="38.25" customHeight="1" x14ac:dyDescent="0.2">
      <c r="A1" s="68" t="s">
        <v>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P1" s="9"/>
      <c r="Q1" s="9"/>
      <c r="R1" s="9"/>
      <c r="S1" s="9"/>
      <c r="T1" s="9"/>
    </row>
    <row r="2" spans="1:20" ht="11.25" customHeight="1" x14ac:dyDescent="0.2">
      <c r="P2" s="9"/>
      <c r="Q2" s="9"/>
      <c r="R2" s="9"/>
      <c r="S2" s="9"/>
      <c r="T2" s="9"/>
    </row>
    <row r="3" spans="1:20" s="9" customFormat="1" x14ac:dyDescent="0.2">
      <c r="A3" s="6"/>
      <c r="B3" s="6"/>
      <c r="C3" s="7"/>
      <c r="D3" s="8"/>
      <c r="E3" s="10"/>
      <c r="F3" s="10"/>
      <c r="H3" s="24"/>
      <c r="I3" s="24"/>
      <c r="K3" s="37"/>
      <c r="M3" s="28"/>
      <c r="N3" s="6" t="s">
        <v>2</v>
      </c>
    </row>
    <row r="4" spans="1:20" ht="38.25" customHeight="1" x14ac:dyDescent="0.2">
      <c r="A4" s="73" t="s">
        <v>4</v>
      </c>
      <c r="B4" s="73" t="s">
        <v>58</v>
      </c>
      <c r="C4" s="73" t="s">
        <v>59</v>
      </c>
      <c r="D4" s="75" t="s">
        <v>73</v>
      </c>
      <c r="E4" s="69" t="s">
        <v>62</v>
      </c>
      <c r="F4" s="70"/>
      <c r="G4" s="71"/>
      <c r="H4" s="72" t="s">
        <v>64</v>
      </c>
      <c r="I4" s="72"/>
      <c r="J4" s="72"/>
      <c r="K4" s="72" t="s">
        <v>65</v>
      </c>
      <c r="L4" s="72"/>
      <c r="M4" s="72" t="s">
        <v>74</v>
      </c>
      <c r="N4" s="72"/>
      <c r="P4" s="9"/>
      <c r="Q4" s="9"/>
      <c r="R4" s="9"/>
      <c r="S4" s="9"/>
      <c r="T4" s="9"/>
    </row>
    <row r="5" spans="1:20" ht="33" customHeight="1" x14ac:dyDescent="0.2">
      <c r="A5" s="74"/>
      <c r="B5" s="74"/>
      <c r="C5" s="74"/>
      <c r="D5" s="76"/>
      <c r="E5" s="25" t="s">
        <v>0</v>
      </c>
      <c r="F5" s="25" t="s">
        <v>1</v>
      </c>
      <c r="G5" s="33" t="s">
        <v>68</v>
      </c>
      <c r="H5" s="35" t="s">
        <v>0</v>
      </c>
      <c r="I5" s="33" t="s">
        <v>68</v>
      </c>
      <c r="J5" s="49" t="s">
        <v>69</v>
      </c>
      <c r="K5" s="35" t="s">
        <v>0</v>
      </c>
      <c r="L5" s="49" t="s">
        <v>70</v>
      </c>
      <c r="M5" s="25" t="s">
        <v>0</v>
      </c>
      <c r="N5" s="49" t="s">
        <v>75</v>
      </c>
      <c r="P5" s="9"/>
      <c r="Q5" s="9"/>
      <c r="R5" s="9"/>
      <c r="S5" s="9"/>
      <c r="T5" s="9"/>
    </row>
    <row r="6" spans="1:20" ht="12.75" customHeight="1" x14ac:dyDescent="0.2">
      <c r="A6" s="11">
        <v>1</v>
      </c>
      <c r="B6" s="11">
        <v>2</v>
      </c>
      <c r="C6" s="11">
        <v>3</v>
      </c>
      <c r="D6" s="50">
        <v>4</v>
      </c>
      <c r="E6" s="51">
        <v>5</v>
      </c>
      <c r="F6" s="51">
        <v>6</v>
      </c>
      <c r="G6" s="34">
        <v>7</v>
      </c>
      <c r="H6" s="42">
        <v>8</v>
      </c>
      <c r="I6" s="34"/>
      <c r="J6" s="34">
        <v>9</v>
      </c>
      <c r="K6" s="42">
        <v>10</v>
      </c>
      <c r="L6" s="52">
        <v>11</v>
      </c>
      <c r="M6" s="29">
        <v>12</v>
      </c>
      <c r="N6" s="34">
        <v>13</v>
      </c>
      <c r="P6" s="9"/>
      <c r="Q6" s="9"/>
      <c r="R6" s="9"/>
      <c r="S6" s="9"/>
      <c r="T6" s="9"/>
    </row>
    <row r="7" spans="1:20" ht="24.75" customHeight="1" x14ac:dyDescent="0.2">
      <c r="A7" s="15" t="s">
        <v>5</v>
      </c>
      <c r="B7" s="17" t="s">
        <v>6</v>
      </c>
      <c r="C7" s="17" t="s">
        <v>7</v>
      </c>
      <c r="D7" s="56">
        <f>SUM(D8:D15)</f>
        <v>239711.90000000002</v>
      </c>
      <c r="E7" s="56">
        <f>SUM(E8:E15)</f>
        <v>259276.90000000002</v>
      </c>
      <c r="F7" s="56">
        <f>SUM(F8:F15)</f>
        <v>253073</v>
      </c>
      <c r="G7" s="55">
        <f>F7/D7*100</f>
        <v>105.5738159015051</v>
      </c>
      <c r="H7" s="56">
        <f>SUM(H8:H15)</f>
        <v>299801.40000000002</v>
      </c>
      <c r="I7" s="39">
        <f>H7/D7*100</f>
        <v>125.06738297097473</v>
      </c>
      <c r="J7" s="55">
        <f>H7/F7*100</f>
        <v>118.46439564868636</v>
      </c>
      <c r="K7" s="56">
        <f>SUM(K8:K15)</f>
        <v>285756.09999999998</v>
      </c>
      <c r="L7" s="57">
        <f>K7/H7*100</f>
        <v>95.315131950684673</v>
      </c>
      <c r="M7" s="56">
        <f>SUM(M8:M15)</f>
        <v>284732.79999999999</v>
      </c>
      <c r="N7" s="55">
        <f>M7/K7*100</f>
        <v>99.641897408314293</v>
      </c>
      <c r="O7" s="19"/>
      <c r="P7" s="43"/>
      <c r="Q7" s="43"/>
      <c r="R7" s="44"/>
      <c r="S7" s="45"/>
      <c r="T7" s="44"/>
    </row>
    <row r="8" spans="1:20" s="20" customFormat="1" ht="31.5" x14ac:dyDescent="0.2">
      <c r="A8" s="14" t="s">
        <v>8</v>
      </c>
      <c r="B8" s="12" t="s">
        <v>6</v>
      </c>
      <c r="C8" s="12" t="s">
        <v>9</v>
      </c>
      <c r="D8" s="58">
        <v>2112.3000000000002</v>
      </c>
      <c r="E8" s="59">
        <v>2028.1</v>
      </c>
      <c r="F8" s="59">
        <v>2028</v>
      </c>
      <c r="G8" s="60">
        <f t="shared" ref="G8:G52" si="0">F8/D8*100</f>
        <v>96.009089617951986</v>
      </c>
      <c r="H8" s="61">
        <v>2149.8000000000002</v>
      </c>
      <c r="I8" s="40">
        <f t="shared" ref="I8:I52" si="1">H8/D8*100</f>
        <v>101.77531600624911</v>
      </c>
      <c r="J8" s="60">
        <f t="shared" ref="J8:J52" si="2">H8/F8*100</f>
        <v>106.00591715976333</v>
      </c>
      <c r="K8" s="61">
        <v>2149.8000000000002</v>
      </c>
      <c r="L8" s="62">
        <f t="shared" ref="L8:L52" si="3">K8/H8*100</f>
        <v>100</v>
      </c>
      <c r="M8" s="63">
        <v>2149.8000000000002</v>
      </c>
      <c r="N8" s="60">
        <f t="shared" ref="N8:N52" si="4">M8/K8*100</f>
        <v>100</v>
      </c>
      <c r="O8" s="31"/>
      <c r="P8" s="46"/>
      <c r="Q8" s="46"/>
      <c r="R8" s="44"/>
      <c r="S8" s="45"/>
      <c r="T8" s="44"/>
    </row>
    <row r="9" spans="1:20" s="20" customFormat="1" ht="47.25" x14ac:dyDescent="0.2">
      <c r="A9" s="14" t="s">
        <v>10</v>
      </c>
      <c r="B9" s="12" t="s">
        <v>6</v>
      </c>
      <c r="C9" s="12" t="s">
        <v>11</v>
      </c>
      <c r="D9" s="58">
        <v>4804.2</v>
      </c>
      <c r="E9" s="59">
        <v>5773.5</v>
      </c>
      <c r="F9" s="59">
        <v>5248</v>
      </c>
      <c r="G9" s="60">
        <f t="shared" si="0"/>
        <v>109.23775030181923</v>
      </c>
      <c r="H9" s="61">
        <v>5960.9</v>
      </c>
      <c r="I9" s="40">
        <f t="shared" si="1"/>
        <v>124.07684942342117</v>
      </c>
      <c r="J9" s="60">
        <f t="shared" si="2"/>
        <v>113.5842225609756</v>
      </c>
      <c r="K9" s="61">
        <v>5960.9</v>
      </c>
      <c r="L9" s="62">
        <f t="shared" si="3"/>
        <v>100</v>
      </c>
      <c r="M9" s="63">
        <v>5960.9</v>
      </c>
      <c r="N9" s="60">
        <f>M9/K9*100</f>
        <v>100</v>
      </c>
      <c r="P9" s="46"/>
      <c r="Q9" s="46"/>
      <c r="R9" s="44"/>
      <c r="S9" s="45"/>
      <c r="T9" s="44"/>
    </row>
    <row r="10" spans="1:20" s="20" customFormat="1" ht="51.75" customHeight="1" x14ac:dyDescent="0.2">
      <c r="A10" s="14" t="s">
        <v>71</v>
      </c>
      <c r="B10" s="12" t="s">
        <v>6</v>
      </c>
      <c r="C10" s="12" t="s">
        <v>12</v>
      </c>
      <c r="D10" s="58">
        <v>70547.3</v>
      </c>
      <c r="E10" s="59">
        <v>78821.600000000006</v>
      </c>
      <c r="F10" s="59">
        <v>76096</v>
      </c>
      <c r="G10" s="60">
        <f t="shared" si="0"/>
        <v>107.8652195052114</v>
      </c>
      <c r="H10" s="61">
        <v>87269.9</v>
      </c>
      <c r="I10" s="40">
        <f t="shared" si="1"/>
        <v>123.70409640057096</v>
      </c>
      <c r="J10" s="60">
        <f>H11/F10*100</f>
        <v>4.4943229604709846E-2</v>
      </c>
      <c r="K10" s="61">
        <v>87250.3</v>
      </c>
      <c r="L10" s="62">
        <f t="shared" si="3"/>
        <v>99.97754093908668</v>
      </c>
      <c r="M10" s="63">
        <v>87250.3</v>
      </c>
      <c r="N10" s="60">
        <f t="shared" si="4"/>
        <v>100</v>
      </c>
      <c r="P10" s="46"/>
      <c r="Q10" s="46"/>
      <c r="R10" s="44"/>
      <c r="S10" s="45"/>
      <c r="T10" s="44"/>
    </row>
    <row r="11" spans="1:20" s="20" customFormat="1" x14ac:dyDescent="0.2">
      <c r="A11" s="14" t="s">
        <v>13</v>
      </c>
      <c r="B11" s="12" t="s">
        <v>6</v>
      </c>
      <c r="C11" s="12" t="s">
        <v>14</v>
      </c>
      <c r="D11" s="58">
        <v>15.3</v>
      </c>
      <c r="E11" s="64">
        <v>33.299999999999997</v>
      </c>
      <c r="F11" s="64">
        <v>33</v>
      </c>
      <c r="G11" s="60">
        <f t="shared" si="0"/>
        <v>215.68627450980392</v>
      </c>
      <c r="H11" s="61">
        <v>34.200000000000003</v>
      </c>
      <c r="I11" s="40">
        <f t="shared" si="1"/>
        <v>223.52941176470588</v>
      </c>
      <c r="J11" s="60">
        <f>H11/F11*100</f>
        <v>103.63636363636364</v>
      </c>
      <c r="K11" s="61">
        <v>468.9</v>
      </c>
      <c r="L11" s="62">
        <f t="shared" si="3"/>
        <v>1371.0526315789473</v>
      </c>
      <c r="M11" s="63">
        <v>0</v>
      </c>
      <c r="N11" s="60">
        <f t="shared" si="4"/>
        <v>0</v>
      </c>
      <c r="P11" s="46"/>
      <c r="Q11" s="46"/>
      <c r="R11" s="44"/>
      <c r="S11" s="45"/>
      <c r="T11" s="44"/>
    </row>
    <row r="12" spans="1:20" s="20" customFormat="1" ht="47.25" x14ac:dyDescent="0.2">
      <c r="A12" s="14" t="s">
        <v>15</v>
      </c>
      <c r="B12" s="12" t="s">
        <v>6</v>
      </c>
      <c r="C12" s="12" t="s">
        <v>16</v>
      </c>
      <c r="D12" s="58">
        <v>24560.6</v>
      </c>
      <c r="E12" s="59">
        <v>27767.200000000001</v>
      </c>
      <c r="F12" s="59">
        <v>26954</v>
      </c>
      <c r="G12" s="60">
        <f t="shared" si="0"/>
        <v>109.74487593951288</v>
      </c>
      <c r="H12" s="61">
        <v>29356.6</v>
      </c>
      <c r="I12" s="40">
        <f t="shared" si="1"/>
        <v>119.52721024730666</v>
      </c>
      <c r="J12" s="60">
        <f>H12/F12*100</f>
        <v>108.91370483045189</v>
      </c>
      <c r="K12" s="61">
        <v>29356.7</v>
      </c>
      <c r="L12" s="62">
        <f t="shared" si="3"/>
        <v>100.00034063890233</v>
      </c>
      <c r="M12" s="63">
        <v>29356.799999999999</v>
      </c>
      <c r="N12" s="60">
        <f t="shared" si="4"/>
        <v>100.00034063774197</v>
      </c>
      <c r="P12" s="46"/>
      <c r="Q12" s="46"/>
      <c r="R12" s="44"/>
      <c r="S12" s="45"/>
      <c r="T12" s="44"/>
    </row>
    <row r="13" spans="1:20" s="20" customFormat="1" x14ac:dyDescent="0.2">
      <c r="A13" s="14" t="s">
        <v>17</v>
      </c>
      <c r="B13" s="12" t="s">
        <v>6</v>
      </c>
      <c r="C13" s="12" t="s">
        <v>18</v>
      </c>
      <c r="D13" s="77">
        <v>0</v>
      </c>
      <c r="E13" s="59">
        <v>5729.7</v>
      </c>
      <c r="F13" s="59">
        <v>5730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P13" s="46"/>
      <c r="Q13" s="46"/>
      <c r="R13" s="44"/>
      <c r="S13" s="45"/>
      <c r="T13" s="44"/>
    </row>
    <row r="14" spans="1:20" s="20" customFormat="1" x14ac:dyDescent="0.2">
      <c r="A14" s="14" t="s">
        <v>19</v>
      </c>
      <c r="B14" s="12" t="s">
        <v>6</v>
      </c>
      <c r="C14" s="12" t="s">
        <v>20</v>
      </c>
      <c r="D14" s="77">
        <v>0</v>
      </c>
      <c r="E14" s="59">
        <v>739.5</v>
      </c>
      <c r="F14" s="77">
        <v>0</v>
      </c>
      <c r="G14" s="77">
        <v>0</v>
      </c>
      <c r="H14" s="61">
        <v>6000</v>
      </c>
      <c r="I14" s="77">
        <v>0</v>
      </c>
      <c r="J14" s="77">
        <v>0</v>
      </c>
      <c r="K14" s="61">
        <v>6000</v>
      </c>
      <c r="L14" s="62">
        <f>K14/H14*100</f>
        <v>100</v>
      </c>
      <c r="M14" s="63">
        <v>6000</v>
      </c>
      <c r="N14" s="60">
        <f t="shared" si="4"/>
        <v>100</v>
      </c>
      <c r="P14" s="46"/>
      <c r="Q14" s="46"/>
      <c r="R14" s="44"/>
      <c r="S14" s="45"/>
      <c r="T14" s="44"/>
    </row>
    <row r="15" spans="1:20" s="20" customFormat="1" x14ac:dyDescent="0.2">
      <c r="A15" s="14" t="s">
        <v>21</v>
      </c>
      <c r="B15" s="12" t="s">
        <v>6</v>
      </c>
      <c r="C15" s="12" t="s">
        <v>22</v>
      </c>
      <c r="D15" s="58">
        <v>137672.20000000001</v>
      </c>
      <c r="E15" s="59">
        <v>138384</v>
      </c>
      <c r="F15" s="59">
        <v>136984</v>
      </c>
      <c r="G15" s="60">
        <f t="shared" si="0"/>
        <v>99.500116944452103</v>
      </c>
      <c r="H15" s="61">
        <v>169030</v>
      </c>
      <c r="I15" s="40">
        <f>H15/D15*100</f>
        <v>122.77714745605866</v>
      </c>
      <c r="J15" s="60">
        <f>H15/F15*100</f>
        <v>123.39397301874671</v>
      </c>
      <c r="K15" s="61">
        <v>154569.5</v>
      </c>
      <c r="L15" s="62">
        <f>K15/H15*100</f>
        <v>91.445009761580792</v>
      </c>
      <c r="M15" s="63">
        <v>154015</v>
      </c>
      <c r="N15" s="60">
        <f t="shared" si="4"/>
        <v>99.641261697812311</v>
      </c>
      <c r="P15" s="46"/>
      <c r="Q15" s="46"/>
      <c r="R15" s="44"/>
      <c r="S15" s="45"/>
      <c r="T15" s="44"/>
    </row>
    <row r="16" spans="1:20" ht="36.75" customHeight="1" x14ac:dyDescent="0.2">
      <c r="A16" s="15" t="s">
        <v>23</v>
      </c>
      <c r="B16" s="17" t="s">
        <v>11</v>
      </c>
      <c r="C16" s="17" t="s">
        <v>7</v>
      </c>
      <c r="D16" s="56">
        <f>SUM(D17:D18)</f>
        <v>19543.5</v>
      </c>
      <c r="E16" s="56">
        <f>SUM(E17:E18)</f>
        <v>21496.400000000001</v>
      </c>
      <c r="F16" s="56">
        <f>SUM(F17:F18)</f>
        <v>20935</v>
      </c>
      <c r="G16" s="55">
        <f t="shared" si="0"/>
        <v>107.1200143270141</v>
      </c>
      <c r="H16" s="56">
        <f>SUM(H17:H18)</f>
        <v>22784.799999999999</v>
      </c>
      <c r="I16" s="39">
        <f t="shared" si="1"/>
        <v>116.58505385422262</v>
      </c>
      <c r="J16" s="55">
        <f t="shared" si="2"/>
        <v>108.83592070695008</v>
      </c>
      <c r="K16" s="56">
        <f>SUM(K17:K18)</f>
        <v>23192.1</v>
      </c>
      <c r="L16" s="57">
        <f t="shared" si="3"/>
        <v>101.78759523893122</v>
      </c>
      <c r="M16" s="56">
        <f>SUM(M17:M18)</f>
        <v>23192.1</v>
      </c>
      <c r="N16" s="55">
        <f t="shared" si="4"/>
        <v>100</v>
      </c>
      <c r="P16" s="43"/>
      <c r="Q16" s="43"/>
      <c r="R16" s="44"/>
      <c r="S16" s="45"/>
      <c r="T16" s="44"/>
    </row>
    <row r="17" spans="1:20" s="20" customFormat="1" ht="24.75" customHeight="1" x14ac:dyDescent="0.2">
      <c r="A17" s="14" t="s">
        <v>63</v>
      </c>
      <c r="B17" s="12" t="s">
        <v>11</v>
      </c>
      <c r="C17" s="12" t="s">
        <v>25</v>
      </c>
      <c r="D17" s="58">
        <v>19043.7</v>
      </c>
      <c r="E17" s="59">
        <v>20996.400000000001</v>
      </c>
      <c r="F17" s="59">
        <v>20435</v>
      </c>
      <c r="G17" s="60">
        <f t="shared" si="0"/>
        <v>107.30582817414682</v>
      </c>
      <c r="H17" s="61">
        <v>22284.799999999999</v>
      </c>
      <c r="I17" s="40">
        <f t="shared" si="1"/>
        <v>117.01927671618435</v>
      </c>
      <c r="J17" s="60">
        <f t="shared" si="2"/>
        <v>109.05211646684609</v>
      </c>
      <c r="K17" s="61">
        <v>22692.1</v>
      </c>
      <c r="L17" s="62">
        <f t="shared" si="3"/>
        <v>101.82770318782308</v>
      </c>
      <c r="M17" s="61">
        <v>22692.1</v>
      </c>
      <c r="N17" s="60">
        <f t="shared" si="4"/>
        <v>100</v>
      </c>
      <c r="O17" s="31"/>
      <c r="P17" s="46"/>
      <c r="Q17" s="46"/>
      <c r="R17" s="44"/>
      <c r="S17" s="45"/>
      <c r="T17" s="44"/>
    </row>
    <row r="18" spans="1:20" s="20" customFormat="1" ht="31.5" customHeight="1" x14ac:dyDescent="0.2">
      <c r="A18" s="14" t="s">
        <v>24</v>
      </c>
      <c r="B18" s="12" t="s">
        <v>11</v>
      </c>
      <c r="C18" s="12">
        <v>10</v>
      </c>
      <c r="D18" s="58">
        <v>499.8</v>
      </c>
      <c r="E18" s="65">
        <v>500</v>
      </c>
      <c r="F18" s="65">
        <v>500</v>
      </c>
      <c r="G18" s="60">
        <f t="shared" si="0"/>
        <v>100.04001600640255</v>
      </c>
      <c r="H18" s="61">
        <v>500</v>
      </c>
      <c r="I18" s="40">
        <f t="shared" si="1"/>
        <v>100.04001600640255</v>
      </c>
      <c r="J18" s="60">
        <f t="shared" si="2"/>
        <v>100</v>
      </c>
      <c r="K18" s="61">
        <v>500</v>
      </c>
      <c r="L18" s="62">
        <f t="shared" si="3"/>
        <v>100</v>
      </c>
      <c r="M18" s="63">
        <v>500</v>
      </c>
      <c r="N18" s="60">
        <f t="shared" si="4"/>
        <v>100</v>
      </c>
      <c r="O18" s="31"/>
      <c r="P18" s="46"/>
      <c r="Q18" s="46"/>
      <c r="R18" s="44"/>
      <c r="S18" s="45"/>
      <c r="T18" s="44"/>
    </row>
    <row r="19" spans="1:20" ht="27.75" customHeight="1" x14ac:dyDescent="0.2">
      <c r="A19" s="15" t="s">
        <v>26</v>
      </c>
      <c r="B19" s="17" t="s">
        <v>12</v>
      </c>
      <c r="C19" s="17" t="s">
        <v>7</v>
      </c>
      <c r="D19" s="56">
        <f t="shared" ref="D19:E19" si="5">SUM(D20:D23)</f>
        <v>77523.7</v>
      </c>
      <c r="E19" s="56">
        <f t="shared" si="5"/>
        <v>102731.59999999999</v>
      </c>
      <c r="F19" s="56">
        <f>SUM(F20:F23)</f>
        <v>101535</v>
      </c>
      <c r="G19" s="55">
        <f t="shared" si="0"/>
        <v>130.9728508830203</v>
      </c>
      <c r="H19" s="56">
        <f>SUM(H20:H23)</f>
        <v>169796.7</v>
      </c>
      <c r="I19" s="39">
        <f t="shared" si="1"/>
        <v>219.02553670683935</v>
      </c>
      <c r="J19" s="55">
        <f t="shared" si="2"/>
        <v>167.22972374058207</v>
      </c>
      <c r="K19" s="56">
        <f>SUM(K20:K23)</f>
        <v>250561.40000000002</v>
      </c>
      <c r="L19" s="57">
        <f t="shared" si="3"/>
        <v>147.56552983656337</v>
      </c>
      <c r="M19" s="56">
        <f>SUM(M20:M23)</f>
        <v>183986.2</v>
      </c>
      <c r="N19" s="55">
        <f t="shared" si="4"/>
        <v>73.429586520509531</v>
      </c>
      <c r="O19" s="19"/>
      <c r="P19" s="43"/>
      <c r="Q19" s="43"/>
      <c r="R19" s="44"/>
      <c r="S19" s="45"/>
      <c r="T19" s="44"/>
    </row>
    <row r="20" spans="1:20" s="20" customFormat="1" ht="14.25" customHeight="1" x14ac:dyDescent="0.2">
      <c r="A20" s="14" t="s">
        <v>27</v>
      </c>
      <c r="B20" s="12" t="s">
        <v>12</v>
      </c>
      <c r="C20" s="12" t="s">
        <v>14</v>
      </c>
      <c r="D20" s="58">
        <v>4681.2</v>
      </c>
      <c r="E20" s="59">
        <v>5135.3999999999996</v>
      </c>
      <c r="F20" s="59">
        <v>5135</v>
      </c>
      <c r="G20" s="60">
        <f t="shared" si="0"/>
        <v>109.69409553106043</v>
      </c>
      <c r="H20" s="61">
        <v>5112.7</v>
      </c>
      <c r="I20" s="40">
        <f t="shared" si="1"/>
        <v>109.21772195163632</v>
      </c>
      <c r="J20" s="60">
        <f t="shared" si="2"/>
        <v>99.565725413826684</v>
      </c>
      <c r="K20" s="61">
        <v>5112.7</v>
      </c>
      <c r="L20" s="62">
        <f t="shared" si="3"/>
        <v>100</v>
      </c>
      <c r="M20" s="63">
        <v>5112.7</v>
      </c>
      <c r="N20" s="60">
        <f t="shared" si="4"/>
        <v>100</v>
      </c>
      <c r="P20" s="46"/>
      <c r="Q20" s="46"/>
      <c r="R20" s="44"/>
      <c r="S20" s="45"/>
      <c r="T20" s="44"/>
    </row>
    <row r="21" spans="1:20" s="20" customFormat="1" ht="14.25" customHeight="1" x14ac:dyDescent="0.2">
      <c r="A21" s="14" t="s">
        <v>66</v>
      </c>
      <c r="B21" s="12" t="s">
        <v>12</v>
      </c>
      <c r="C21" s="41">
        <v>8</v>
      </c>
      <c r="D21" s="58">
        <v>198</v>
      </c>
      <c r="E21" s="59">
        <v>300</v>
      </c>
      <c r="F21" s="59">
        <v>300</v>
      </c>
      <c r="G21" s="60">
        <v>0</v>
      </c>
      <c r="H21" s="61">
        <v>300</v>
      </c>
      <c r="I21" s="40">
        <v>0</v>
      </c>
      <c r="J21" s="60">
        <f t="shared" ref="J21" si="6">H21/F21*100</f>
        <v>100</v>
      </c>
      <c r="K21" s="61">
        <v>300</v>
      </c>
      <c r="L21" s="62">
        <v>0</v>
      </c>
      <c r="M21" s="63">
        <v>300</v>
      </c>
      <c r="N21" s="60">
        <v>0</v>
      </c>
      <c r="P21" s="47"/>
      <c r="Q21" s="47"/>
      <c r="R21" s="44"/>
      <c r="S21" s="45"/>
      <c r="T21" s="44"/>
    </row>
    <row r="22" spans="1:20" s="20" customFormat="1" x14ac:dyDescent="0.2">
      <c r="A22" s="14" t="s">
        <v>29</v>
      </c>
      <c r="B22" s="12" t="s">
        <v>12</v>
      </c>
      <c r="C22" s="12" t="s">
        <v>25</v>
      </c>
      <c r="D22" s="58">
        <v>61967.199999999997</v>
      </c>
      <c r="E22" s="58">
        <v>86046.2</v>
      </c>
      <c r="F22" s="59">
        <v>86046</v>
      </c>
      <c r="G22" s="60">
        <f>F22/D23*100</f>
        <v>805.8778904779299</v>
      </c>
      <c r="H22" s="61">
        <v>159228.1</v>
      </c>
      <c r="I22" s="40">
        <f>H22/D23*100</f>
        <v>1491.2768209191463</v>
      </c>
      <c r="J22" s="60">
        <f t="shared" ref="J22:J23" si="7">H22/F23*100</f>
        <v>1583.7288641336781</v>
      </c>
      <c r="K22" s="61">
        <v>241534.6</v>
      </c>
      <c r="L22" s="62">
        <f t="shared" si="3"/>
        <v>151.6909389737113</v>
      </c>
      <c r="M22" s="63">
        <v>174959.3</v>
      </c>
      <c r="N22" s="60">
        <f t="shared" si="4"/>
        <v>72.436537042725973</v>
      </c>
      <c r="P22" s="46"/>
      <c r="Q22" s="46"/>
      <c r="R22" s="44"/>
      <c r="S22" s="45"/>
      <c r="T22" s="44"/>
    </row>
    <row r="23" spans="1:20" s="20" customFormat="1" x14ac:dyDescent="0.2">
      <c r="A23" s="14" t="s">
        <v>30</v>
      </c>
      <c r="B23" s="12" t="s">
        <v>12</v>
      </c>
      <c r="C23" s="12" t="s">
        <v>31</v>
      </c>
      <c r="D23" s="58">
        <v>10677.3</v>
      </c>
      <c r="E23" s="59">
        <v>11250</v>
      </c>
      <c r="F23" s="59">
        <v>10054</v>
      </c>
      <c r="G23" s="60">
        <f>F23/D24*100</f>
        <v>0.96468609849335674</v>
      </c>
      <c r="H23" s="61">
        <v>5155.8999999999996</v>
      </c>
      <c r="I23" s="40">
        <f>H23/D24*100</f>
        <v>0.49471106576704771</v>
      </c>
      <c r="J23" s="60">
        <f t="shared" si="7"/>
        <v>0.39468587569756491</v>
      </c>
      <c r="K23" s="61">
        <v>3614.1</v>
      </c>
      <c r="L23" s="62">
        <f t="shared" si="3"/>
        <v>70.096394421924401</v>
      </c>
      <c r="M23" s="63">
        <v>3614.2</v>
      </c>
      <c r="N23" s="60">
        <f t="shared" si="4"/>
        <v>100.00276694059377</v>
      </c>
      <c r="P23" s="46"/>
      <c r="Q23" s="46"/>
      <c r="R23" s="44"/>
      <c r="S23" s="45"/>
      <c r="T23" s="44"/>
    </row>
    <row r="24" spans="1:20" ht="30.75" customHeight="1" x14ac:dyDescent="0.2">
      <c r="A24" s="15" t="s">
        <v>32</v>
      </c>
      <c r="B24" s="17" t="s">
        <v>14</v>
      </c>
      <c r="C24" s="17" t="s">
        <v>7</v>
      </c>
      <c r="D24" s="56">
        <f t="shared" ref="D24:E24" si="8">SUM(D25:D28)</f>
        <v>1042204.3</v>
      </c>
      <c r="E24" s="56">
        <f t="shared" si="8"/>
        <v>1346296.5</v>
      </c>
      <c r="F24" s="56">
        <f>SUM(F25:F28)</f>
        <v>1306330</v>
      </c>
      <c r="G24" s="55">
        <f t="shared" si="0"/>
        <v>125.34298697481864</v>
      </c>
      <c r="H24" s="56">
        <f>SUM(H25:H28)</f>
        <v>1010365.3000000002</v>
      </c>
      <c r="I24" s="39">
        <f t="shared" si="1"/>
        <v>96.945032754134687</v>
      </c>
      <c r="J24" s="55">
        <f t="shared" si="2"/>
        <v>77.34380286757559</v>
      </c>
      <c r="K24" s="56">
        <f>SUM(K25:K28)</f>
        <v>831968.20000000007</v>
      </c>
      <c r="L24" s="57">
        <f t="shared" si="3"/>
        <v>82.343306920774097</v>
      </c>
      <c r="M24" s="56">
        <f>SUM(M25:M28)</f>
        <v>837968.20000000007</v>
      </c>
      <c r="N24" s="55">
        <f t="shared" si="4"/>
        <v>100.7211814105395</v>
      </c>
      <c r="O24" s="19"/>
      <c r="P24" s="43"/>
      <c r="Q24" s="43"/>
      <c r="R24" s="44"/>
      <c r="S24" s="45"/>
      <c r="T24" s="44"/>
    </row>
    <row r="25" spans="1:20" s="20" customFormat="1" ht="18" customHeight="1" x14ac:dyDescent="0.2">
      <c r="A25" s="14" t="s">
        <v>33</v>
      </c>
      <c r="B25" s="32" t="s">
        <v>14</v>
      </c>
      <c r="C25" s="12" t="s">
        <v>6</v>
      </c>
      <c r="D25" s="58">
        <v>21964.400000000001</v>
      </c>
      <c r="E25" s="59">
        <v>25997.7</v>
      </c>
      <c r="F25" s="59">
        <v>25998</v>
      </c>
      <c r="G25" s="60">
        <f t="shared" si="0"/>
        <v>118.36426216969275</v>
      </c>
      <c r="H25" s="61">
        <v>12698.3</v>
      </c>
      <c r="I25" s="40">
        <f t="shared" si="1"/>
        <v>57.813097557866357</v>
      </c>
      <c r="J25" s="60">
        <f t="shared" si="2"/>
        <v>48.843372567120547</v>
      </c>
      <c r="K25" s="61">
        <v>12173.5</v>
      </c>
      <c r="L25" s="62">
        <f t="shared" si="3"/>
        <v>95.867163321074472</v>
      </c>
      <c r="M25" s="63">
        <v>13173.5</v>
      </c>
      <c r="N25" s="60">
        <f t="shared" si="4"/>
        <v>108.21456442272148</v>
      </c>
      <c r="O25" s="31"/>
      <c r="P25" s="46"/>
      <c r="Q25" s="46"/>
      <c r="R25" s="44"/>
      <c r="S25" s="45"/>
      <c r="T25" s="44"/>
    </row>
    <row r="26" spans="1:20" s="20" customFormat="1" ht="15.75" customHeight="1" x14ac:dyDescent="0.2">
      <c r="A26" s="14" t="s">
        <v>34</v>
      </c>
      <c r="B26" s="32" t="s">
        <v>14</v>
      </c>
      <c r="C26" s="12" t="s">
        <v>9</v>
      </c>
      <c r="D26" s="58">
        <v>664133.30000000005</v>
      </c>
      <c r="E26" s="59">
        <v>1022180.9</v>
      </c>
      <c r="F26" s="59">
        <v>999793</v>
      </c>
      <c r="G26" s="60">
        <f t="shared" si="0"/>
        <v>150.54101337788663</v>
      </c>
      <c r="H26" s="61">
        <v>666748.80000000005</v>
      </c>
      <c r="I26" s="40">
        <f t="shared" si="1"/>
        <v>100.39382154154896</v>
      </c>
      <c r="J26" s="60">
        <f t="shared" si="2"/>
        <v>66.688684557703453</v>
      </c>
      <c r="K26" s="61">
        <v>604913.30000000005</v>
      </c>
      <c r="L26" s="62">
        <f t="shared" si="3"/>
        <v>90.725817579274235</v>
      </c>
      <c r="M26" s="63">
        <v>604913.30000000005</v>
      </c>
      <c r="N26" s="60">
        <f t="shared" si="4"/>
        <v>100</v>
      </c>
      <c r="P26" s="46"/>
      <c r="Q26" s="46"/>
      <c r="R26" s="44"/>
      <c r="S26" s="45"/>
      <c r="T26" s="44"/>
    </row>
    <row r="27" spans="1:20" s="20" customFormat="1" ht="15.75" customHeight="1" x14ac:dyDescent="0.2">
      <c r="A27" s="14" t="s">
        <v>35</v>
      </c>
      <c r="B27" s="32" t="s">
        <v>14</v>
      </c>
      <c r="C27" s="12" t="s">
        <v>11</v>
      </c>
      <c r="D27" s="58">
        <v>337796.9</v>
      </c>
      <c r="E27" s="59">
        <v>275906.90000000002</v>
      </c>
      <c r="F27" s="59">
        <v>258328</v>
      </c>
      <c r="G27" s="60">
        <f t="shared" si="0"/>
        <v>76.474354856424071</v>
      </c>
      <c r="H27" s="61">
        <v>312375.8</v>
      </c>
      <c r="I27" s="40">
        <f t="shared" si="1"/>
        <v>92.474442483042324</v>
      </c>
      <c r="J27" s="60">
        <f t="shared" si="2"/>
        <v>120.9221609736459</v>
      </c>
      <c r="K27" s="61">
        <v>196148.6</v>
      </c>
      <c r="L27" s="62">
        <f t="shared" si="3"/>
        <v>62.792508254480659</v>
      </c>
      <c r="M27" s="63">
        <v>201148.6</v>
      </c>
      <c r="N27" s="60">
        <f t="shared" si="4"/>
        <v>102.54908778344583</v>
      </c>
      <c r="P27" s="46"/>
      <c r="Q27" s="46"/>
      <c r="R27" s="44"/>
      <c r="S27" s="45"/>
      <c r="T27" s="44"/>
    </row>
    <row r="28" spans="1:20" s="20" customFormat="1" x14ac:dyDescent="0.2">
      <c r="A28" s="14" t="s">
        <v>36</v>
      </c>
      <c r="B28" s="32" t="s">
        <v>14</v>
      </c>
      <c r="C28" s="12" t="s">
        <v>14</v>
      </c>
      <c r="D28" s="58">
        <v>18309.7</v>
      </c>
      <c r="E28" s="59">
        <v>22211</v>
      </c>
      <c r="F28" s="59">
        <v>22211</v>
      </c>
      <c r="G28" s="60">
        <f t="shared" si="0"/>
        <v>121.30728520947913</v>
      </c>
      <c r="H28" s="61">
        <v>18542.400000000001</v>
      </c>
      <c r="I28" s="40">
        <f t="shared" si="1"/>
        <v>101.27091104714987</v>
      </c>
      <c r="J28" s="60">
        <f t="shared" si="2"/>
        <v>83.482958894241605</v>
      </c>
      <c r="K28" s="61">
        <v>18732.8</v>
      </c>
      <c r="L28" s="62">
        <f t="shared" si="3"/>
        <v>101.02683579256191</v>
      </c>
      <c r="M28" s="63">
        <v>18732.8</v>
      </c>
      <c r="N28" s="60">
        <f t="shared" si="4"/>
        <v>100</v>
      </c>
      <c r="P28" s="46"/>
      <c r="Q28" s="46"/>
      <c r="R28" s="44"/>
      <c r="S28" s="45"/>
      <c r="T28" s="44"/>
    </row>
    <row r="29" spans="1:20" ht="28.5" customHeight="1" x14ac:dyDescent="0.2">
      <c r="A29" s="15" t="s">
        <v>37</v>
      </c>
      <c r="B29" s="18" t="s">
        <v>18</v>
      </c>
      <c r="C29" s="17" t="s">
        <v>7</v>
      </c>
      <c r="D29" s="56">
        <f t="shared" ref="D29:E29" si="9">SUM(D30:D34)</f>
        <v>1101756.5</v>
      </c>
      <c r="E29" s="56">
        <f t="shared" si="9"/>
        <v>1223224.7999999998</v>
      </c>
      <c r="F29" s="56">
        <f>SUM(F30:F34)</f>
        <v>1213092</v>
      </c>
      <c r="G29" s="55">
        <f t="shared" si="0"/>
        <v>110.10527280755775</v>
      </c>
      <c r="H29" s="56">
        <f>SUM(H30:H34)</f>
        <v>1250348.2</v>
      </c>
      <c r="I29" s="39">
        <f t="shared" si="1"/>
        <v>113.48680039555019</v>
      </c>
      <c r="J29" s="55">
        <f t="shared" si="2"/>
        <v>103.07117679450528</v>
      </c>
      <c r="K29" s="56">
        <f>SUM(K30:K34)</f>
        <v>1299445.7</v>
      </c>
      <c r="L29" s="57">
        <f t="shared" si="3"/>
        <v>103.92670617672741</v>
      </c>
      <c r="M29" s="56">
        <f>SUM(M30:M34)</f>
        <v>1268508.1000000001</v>
      </c>
      <c r="N29" s="55">
        <f t="shared" si="4"/>
        <v>97.619169465873028</v>
      </c>
      <c r="O29" s="19"/>
      <c r="P29" s="43"/>
      <c r="Q29" s="43"/>
      <c r="R29" s="44"/>
      <c r="S29" s="45"/>
      <c r="T29" s="44"/>
    </row>
    <row r="30" spans="1:20" s="20" customFormat="1" x14ac:dyDescent="0.2">
      <c r="A30" s="14" t="s">
        <v>38</v>
      </c>
      <c r="B30" s="32" t="s">
        <v>18</v>
      </c>
      <c r="C30" s="12" t="s">
        <v>6</v>
      </c>
      <c r="D30" s="58">
        <v>299687.3</v>
      </c>
      <c r="E30" s="59">
        <v>324946.59999999998</v>
      </c>
      <c r="F30" s="59">
        <v>323858</v>
      </c>
      <c r="G30" s="60">
        <f t="shared" si="0"/>
        <v>108.06530673805663</v>
      </c>
      <c r="H30" s="61">
        <v>384103.4</v>
      </c>
      <c r="I30" s="40">
        <f t="shared" si="1"/>
        <v>128.16806050840327</v>
      </c>
      <c r="J30" s="60">
        <f t="shared" si="2"/>
        <v>118.60241216829598</v>
      </c>
      <c r="K30" s="61">
        <v>403821.5</v>
      </c>
      <c r="L30" s="62">
        <f t="shared" si="3"/>
        <v>105.13353956252405</v>
      </c>
      <c r="M30" s="63">
        <v>423702.8</v>
      </c>
      <c r="N30" s="60">
        <f t="shared" si="4"/>
        <v>104.92328912650764</v>
      </c>
      <c r="O30" s="31"/>
      <c r="P30" s="46"/>
      <c r="Q30" s="46"/>
      <c r="R30" s="44"/>
      <c r="S30" s="45"/>
      <c r="T30" s="44"/>
    </row>
    <row r="31" spans="1:20" s="20" customFormat="1" x14ac:dyDescent="0.2">
      <c r="A31" s="14" t="s">
        <v>39</v>
      </c>
      <c r="B31" s="32" t="s">
        <v>18</v>
      </c>
      <c r="C31" s="12" t="s">
        <v>9</v>
      </c>
      <c r="D31" s="58">
        <v>627645.5</v>
      </c>
      <c r="E31" s="59">
        <v>710796.80000000005</v>
      </c>
      <c r="F31" s="59">
        <v>704245</v>
      </c>
      <c r="G31" s="60">
        <f t="shared" si="0"/>
        <v>112.20426180065022</v>
      </c>
      <c r="H31" s="61">
        <v>698478.5</v>
      </c>
      <c r="I31" s="40">
        <f t="shared" si="1"/>
        <v>111.28551069034988</v>
      </c>
      <c r="J31" s="60">
        <f t="shared" si="2"/>
        <v>99.181179845082326</v>
      </c>
      <c r="K31" s="61">
        <v>729245.5</v>
      </c>
      <c r="L31" s="62">
        <f t="shared" si="3"/>
        <v>104.40485999211143</v>
      </c>
      <c r="M31" s="63">
        <v>676931.3</v>
      </c>
      <c r="N31" s="60">
        <f t="shared" si="4"/>
        <v>92.826256726987012</v>
      </c>
      <c r="P31" s="46"/>
      <c r="Q31" s="46"/>
      <c r="R31" s="44"/>
      <c r="S31" s="45"/>
      <c r="T31" s="44"/>
    </row>
    <row r="32" spans="1:20" s="20" customFormat="1" x14ac:dyDescent="0.2">
      <c r="A32" s="14" t="s">
        <v>60</v>
      </c>
      <c r="B32" s="32" t="s">
        <v>18</v>
      </c>
      <c r="C32" s="12" t="s">
        <v>11</v>
      </c>
      <c r="D32" s="58">
        <v>84957.9</v>
      </c>
      <c r="E32" s="59">
        <v>83543.5</v>
      </c>
      <c r="F32" s="59">
        <v>83147</v>
      </c>
      <c r="G32" s="60">
        <f t="shared" si="0"/>
        <v>97.868473679316466</v>
      </c>
      <c r="H32" s="61">
        <v>91377.5</v>
      </c>
      <c r="I32" s="40">
        <f t="shared" si="1"/>
        <v>107.55621313615333</v>
      </c>
      <c r="J32" s="60">
        <f t="shared" si="2"/>
        <v>109.89873356825863</v>
      </c>
      <c r="K32" s="61">
        <v>92964.2</v>
      </c>
      <c r="L32" s="62">
        <f t="shared" si="3"/>
        <v>101.73642308007989</v>
      </c>
      <c r="M32" s="63">
        <v>94476.7</v>
      </c>
      <c r="N32" s="60">
        <f t="shared" si="4"/>
        <v>101.62697038214709</v>
      </c>
      <c r="P32" s="46"/>
      <c r="Q32" s="46"/>
      <c r="R32" s="44"/>
      <c r="S32" s="45"/>
      <c r="T32" s="44"/>
    </row>
    <row r="33" spans="1:20" s="20" customFormat="1" x14ac:dyDescent="0.2">
      <c r="A33" s="14" t="s">
        <v>61</v>
      </c>
      <c r="B33" s="32" t="s">
        <v>18</v>
      </c>
      <c r="C33" s="12" t="s">
        <v>18</v>
      </c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P33" s="47"/>
      <c r="Q33" s="47"/>
      <c r="R33" s="44"/>
      <c r="S33" s="45"/>
      <c r="T33" s="44"/>
    </row>
    <row r="34" spans="1:20" s="20" customFormat="1" x14ac:dyDescent="0.2">
      <c r="A34" s="14" t="s">
        <v>40</v>
      </c>
      <c r="B34" s="32" t="s">
        <v>18</v>
      </c>
      <c r="C34" s="12" t="s">
        <v>25</v>
      </c>
      <c r="D34" s="58">
        <v>89465.8</v>
      </c>
      <c r="E34" s="59">
        <v>103937.9</v>
      </c>
      <c r="F34" s="59">
        <v>101842</v>
      </c>
      <c r="G34" s="60">
        <f t="shared" si="0"/>
        <v>113.83344249981558</v>
      </c>
      <c r="H34" s="61">
        <v>76388.800000000003</v>
      </c>
      <c r="I34" s="40">
        <f t="shared" si="1"/>
        <v>85.383241417390778</v>
      </c>
      <c r="J34" s="60">
        <f t="shared" si="2"/>
        <v>75.007167966065083</v>
      </c>
      <c r="K34" s="61">
        <v>73414.5</v>
      </c>
      <c r="L34" s="62">
        <f t="shared" si="3"/>
        <v>96.106366378317233</v>
      </c>
      <c r="M34" s="63">
        <v>73397.3</v>
      </c>
      <c r="N34" s="60">
        <f t="shared" si="4"/>
        <v>99.976571385761673</v>
      </c>
      <c r="P34" s="46"/>
      <c r="Q34" s="46"/>
      <c r="R34" s="44"/>
      <c r="S34" s="45"/>
      <c r="T34" s="44"/>
    </row>
    <row r="35" spans="1:20" ht="29.25" customHeight="1" x14ac:dyDescent="0.2">
      <c r="A35" s="15" t="s">
        <v>41</v>
      </c>
      <c r="B35" s="18" t="s">
        <v>28</v>
      </c>
      <c r="C35" s="17" t="s">
        <v>7</v>
      </c>
      <c r="D35" s="56">
        <f>D36+D37</f>
        <v>113943.5</v>
      </c>
      <c r="E35" s="56">
        <f>E36+E37</f>
        <v>132537</v>
      </c>
      <c r="F35" s="56">
        <f>F36+F37</f>
        <v>129691</v>
      </c>
      <c r="G35" s="55">
        <f t="shared" si="0"/>
        <v>113.82044609828554</v>
      </c>
      <c r="H35" s="56">
        <f>H36+H37</f>
        <v>131328.29999999999</v>
      </c>
      <c r="I35" s="39">
        <f t="shared" si="1"/>
        <v>115.25738633621047</v>
      </c>
      <c r="J35" s="55">
        <f t="shared" si="2"/>
        <v>101.26246231427007</v>
      </c>
      <c r="K35" s="56">
        <f>K36+K37</f>
        <v>130186.1</v>
      </c>
      <c r="L35" s="57">
        <f t="shared" si="3"/>
        <v>99.130271236283434</v>
      </c>
      <c r="M35" s="56">
        <f>M36+M37</f>
        <v>130046.1</v>
      </c>
      <c r="N35" s="55">
        <f t="shared" si="4"/>
        <v>99.892461637609543</v>
      </c>
      <c r="O35" s="19"/>
      <c r="P35" s="43"/>
      <c r="Q35" s="43"/>
      <c r="R35" s="44"/>
      <c r="S35" s="45"/>
      <c r="T35" s="44"/>
    </row>
    <row r="36" spans="1:20" s="20" customFormat="1" x14ac:dyDescent="0.2">
      <c r="A36" s="14" t="s">
        <v>42</v>
      </c>
      <c r="B36" s="32" t="s">
        <v>28</v>
      </c>
      <c r="C36" s="12" t="s">
        <v>6</v>
      </c>
      <c r="D36" s="58">
        <v>84219.1</v>
      </c>
      <c r="E36" s="59">
        <v>95625.4</v>
      </c>
      <c r="F36" s="59">
        <v>94867</v>
      </c>
      <c r="G36" s="60">
        <f t="shared" si="0"/>
        <v>112.64309402498958</v>
      </c>
      <c r="H36" s="61">
        <v>80869.600000000006</v>
      </c>
      <c r="I36" s="40">
        <f t="shared" si="1"/>
        <v>96.022873671174352</v>
      </c>
      <c r="J36" s="60">
        <f t="shared" si="2"/>
        <v>85.245238070140303</v>
      </c>
      <c r="K36" s="61">
        <v>79217.7</v>
      </c>
      <c r="L36" s="62">
        <f t="shared" si="3"/>
        <v>97.957328835557476</v>
      </c>
      <c r="M36" s="63">
        <v>79077.7</v>
      </c>
      <c r="N36" s="60">
        <f t="shared" si="4"/>
        <v>99.823271819303002</v>
      </c>
      <c r="P36" s="46"/>
      <c r="Q36" s="46"/>
      <c r="R36" s="44"/>
      <c r="S36" s="45"/>
      <c r="T36" s="44"/>
    </row>
    <row r="37" spans="1:20" s="20" customFormat="1" x14ac:dyDescent="0.2">
      <c r="A37" s="14" t="s">
        <v>43</v>
      </c>
      <c r="B37" s="32" t="s">
        <v>28</v>
      </c>
      <c r="C37" s="12" t="s">
        <v>12</v>
      </c>
      <c r="D37" s="58">
        <v>29724.400000000001</v>
      </c>
      <c r="E37" s="59">
        <v>36911.599999999999</v>
      </c>
      <c r="F37" s="59">
        <v>34824</v>
      </c>
      <c r="G37" s="60">
        <f t="shared" si="0"/>
        <v>117.15627565232603</v>
      </c>
      <c r="H37" s="61">
        <v>50458.7</v>
      </c>
      <c r="I37" s="40">
        <f t="shared" si="1"/>
        <v>169.75515065064391</v>
      </c>
      <c r="J37" s="60">
        <f t="shared" si="2"/>
        <v>144.89633586032619</v>
      </c>
      <c r="K37" s="61">
        <v>50968.4</v>
      </c>
      <c r="L37" s="62">
        <f t="shared" si="3"/>
        <v>101.01013303949568</v>
      </c>
      <c r="M37" s="63">
        <v>50968.4</v>
      </c>
      <c r="N37" s="60">
        <f t="shared" si="4"/>
        <v>100</v>
      </c>
      <c r="P37" s="46"/>
      <c r="Q37" s="46"/>
      <c r="R37" s="44"/>
      <c r="S37" s="45"/>
      <c r="T37" s="44"/>
    </row>
    <row r="38" spans="1:20" ht="29.25" customHeight="1" x14ac:dyDescent="0.2">
      <c r="A38" s="15" t="s">
        <v>44</v>
      </c>
      <c r="B38" s="18" t="s">
        <v>25</v>
      </c>
      <c r="C38" s="17" t="s">
        <v>7</v>
      </c>
      <c r="D38" s="56">
        <f>D39</f>
        <v>986.3</v>
      </c>
      <c r="E38" s="56">
        <f>E39</f>
        <v>986.3</v>
      </c>
      <c r="F38" s="56">
        <f>F39</f>
        <v>986</v>
      </c>
      <c r="G38" s="55">
        <f t="shared" si="0"/>
        <v>99.969583291087901</v>
      </c>
      <c r="H38" s="56">
        <f>H39</f>
        <v>986.3</v>
      </c>
      <c r="I38" s="39">
        <f t="shared" si="1"/>
        <v>100</v>
      </c>
      <c r="J38" s="55">
        <f t="shared" si="2"/>
        <v>100.03042596348884</v>
      </c>
      <c r="K38" s="56">
        <f>K39</f>
        <v>986.3</v>
      </c>
      <c r="L38" s="57">
        <f t="shared" si="3"/>
        <v>100</v>
      </c>
      <c r="M38" s="56">
        <f>M39</f>
        <v>986.3</v>
      </c>
      <c r="N38" s="55">
        <f t="shared" si="4"/>
        <v>100</v>
      </c>
      <c r="P38" s="43"/>
      <c r="Q38" s="43"/>
      <c r="R38" s="44"/>
      <c r="S38" s="45"/>
      <c r="T38" s="44"/>
    </row>
    <row r="39" spans="1:20" s="20" customFormat="1" x14ac:dyDescent="0.2">
      <c r="A39" s="14" t="s">
        <v>45</v>
      </c>
      <c r="B39" s="32" t="s">
        <v>25</v>
      </c>
      <c r="C39" s="12" t="s">
        <v>25</v>
      </c>
      <c r="D39" s="58">
        <v>986.3</v>
      </c>
      <c r="E39" s="59">
        <v>986.3</v>
      </c>
      <c r="F39" s="59">
        <v>986</v>
      </c>
      <c r="G39" s="60">
        <f t="shared" si="0"/>
        <v>99.969583291087901</v>
      </c>
      <c r="H39" s="61">
        <v>986.3</v>
      </c>
      <c r="I39" s="40">
        <f t="shared" si="1"/>
        <v>100</v>
      </c>
      <c r="J39" s="60">
        <f t="shared" si="2"/>
        <v>100.03042596348884</v>
      </c>
      <c r="K39" s="61">
        <v>986.3</v>
      </c>
      <c r="L39" s="62">
        <f t="shared" si="3"/>
        <v>100</v>
      </c>
      <c r="M39" s="61">
        <v>986.3</v>
      </c>
      <c r="N39" s="60">
        <f t="shared" si="4"/>
        <v>100</v>
      </c>
      <c r="P39" s="46"/>
      <c r="Q39" s="46"/>
      <c r="R39" s="44"/>
      <c r="S39" s="45"/>
      <c r="T39" s="44"/>
    </row>
    <row r="40" spans="1:20" ht="27" customHeight="1" x14ac:dyDescent="0.2">
      <c r="A40" s="15" t="s">
        <v>46</v>
      </c>
      <c r="B40" s="18" t="s">
        <v>47</v>
      </c>
      <c r="C40" s="17" t="s">
        <v>7</v>
      </c>
      <c r="D40" s="56">
        <f>SUM(D41:D44)</f>
        <v>126348.6</v>
      </c>
      <c r="E40" s="56">
        <f>SUM(E41:E44)</f>
        <v>141254.6</v>
      </c>
      <c r="F40" s="56">
        <f>SUM(F41:F44)</f>
        <v>140909</v>
      </c>
      <c r="G40" s="55">
        <f t="shared" si="0"/>
        <v>111.52398997693682</v>
      </c>
      <c r="H40" s="56">
        <f>SUM(H41:H44)</f>
        <v>124055.7</v>
      </c>
      <c r="I40" s="66">
        <f t="shared" si="1"/>
        <v>98.18525887900617</v>
      </c>
      <c r="J40" s="55">
        <f t="shared" si="2"/>
        <v>88.039585831990848</v>
      </c>
      <c r="K40" s="56">
        <f>SUM(K41:K44)</f>
        <v>121384</v>
      </c>
      <c r="L40" s="57">
        <f t="shared" si="3"/>
        <v>97.846370622228562</v>
      </c>
      <c r="M40" s="56">
        <f>SUM(M41:M44)</f>
        <v>102154.6</v>
      </c>
      <c r="N40" s="55">
        <f t="shared" si="4"/>
        <v>84.158208660119953</v>
      </c>
      <c r="O40" s="19"/>
      <c r="P40" s="43"/>
      <c r="Q40" s="43"/>
      <c r="R40" s="44"/>
      <c r="S40" s="45"/>
      <c r="T40" s="44"/>
    </row>
    <row r="41" spans="1:20" s="20" customFormat="1" x14ac:dyDescent="0.2">
      <c r="A41" s="14" t="s">
        <v>48</v>
      </c>
      <c r="B41" s="32" t="s">
        <v>47</v>
      </c>
      <c r="C41" s="12" t="s">
        <v>6</v>
      </c>
      <c r="D41" s="58">
        <v>2268.4</v>
      </c>
      <c r="E41" s="59">
        <v>2500</v>
      </c>
      <c r="F41" s="59">
        <v>2500</v>
      </c>
      <c r="G41" s="60">
        <f t="shared" si="0"/>
        <v>110.20983953447363</v>
      </c>
      <c r="H41" s="61">
        <v>2753</v>
      </c>
      <c r="I41" s="40">
        <f t="shared" si="1"/>
        <v>121.36307529536236</v>
      </c>
      <c r="J41" s="60">
        <f t="shared" si="2"/>
        <v>110.11999999999999</v>
      </c>
      <c r="K41" s="61">
        <v>2753</v>
      </c>
      <c r="L41" s="62">
        <f t="shared" si="3"/>
        <v>100</v>
      </c>
      <c r="M41" s="63">
        <v>2753</v>
      </c>
      <c r="N41" s="60">
        <f t="shared" si="4"/>
        <v>100</v>
      </c>
      <c r="O41" s="31"/>
      <c r="P41" s="46"/>
      <c r="Q41" s="46"/>
      <c r="R41" s="44"/>
      <c r="S41" s="45"/>
      <c r="T41" s="44"/>
    </row>
    <row r="42" spans="1:20" s="20" customFormat="1" x14ac:dyDescent="0.2">
      <c r="A42" s="14" t="s">
        <v>49</v>
      </c>
      <c r="B42" s="32" t="s">
        <v>47</v>
      </c>
      <c r="C42" s="12" t="s">
        <v>11</v>
      </c>
      <c r="D42" s="58">
        <v>8185.7</v>
      </c>
      <c r="E42" s="59">
        <v>8552.7000000000007</v>
      </c>
      <c r="F42" s="59">
        <v>8553</v>
      </c>
      <c r="G42" s="60">
        <f t="shared" si="0"/>
        <v>104.48709334571265</v>
      </c>
      <c r="H42" s="61">
        <v>5078.2</v>
      </c>
      <c r="I42" s="40">
        <f t="shared" si="1"/>
        <v>62.037455562749678</v>
      </c>
      <c r="J42" s="60">
        <f t="shared" si="2"/>
        <v>59.373319303168479</v>
      </c>
      <c r="K42" s="61">
        <v>5218.8999999999996</v>
      </c>
      <c r="L42" s="62">
        <f t="shared" si="3"/>
        <v>102.77066677169076</v>
      </c>
      <c r="M42" s="63">
        <v>2250</v>
      </c>
      <c r="N42" s="60">
        <f t="shared" si="4"/>
        <v>43.11253329245627</v>
      </c>
      <c r="P42" s="46"/>
      <c r="Q42" s="46"/>
      <c r="R42" s="44"/>
      <c r="S42" s="45"/>
      <c r="T42" s="44"/>
    </row>
    <row r="43" spans="1:20" s="20" customFormat="1" x14ac:dyDescent="0.2">
      <c r="A43" s="14" t="s">
        <v>50</v>
      </c>
      <c r="B43" s="32" t="s">
        <v>47</v>
      </c>
      <c r="C43" s="12" t="s">
        <v>12</v>
      </c>
      <c r="D43" s="58">
        <v>110246.2</v>
      </c>
      <c r="E43" s="59">
        <v>123221.8</v>
      </c>
      <c r="F43" s="59">
        <v>123222</v>
      </c>
      <c r="G43" s="60">
        <f t="shared" si="0"/>
        <v>111.76983877902369</v>
      </c>
      <c r="H43" s="61">
        <v>109462.5</v>
      </c>
      <c r="I43" s="40">
        <f t="shared" si="1"/>
        <v>99.289136496314612</v>
      </c>
      <c r="J43" s="60">
        <f t="shared" si="2"/>
        <v>88.833568680917381</v>
      </c>
      <c r="K43" s="61">
        <v>106650.1</v>
      </c>
      <c r="L43" s="62">
        <f t="shared" si="3"/>
        <v>97.43071828251685</v>
      </c>
      <c r="M43" s="63">
        <v>90389.6</v>
      </c>
      <c r="N43" s="60">
        <f t="shared" si="4"/>
        <v>84.753413264497652</v>
      </c>
      <c r="P43" s="46"/>
      <c r="Q43" s="46"/>
      <c r="R43" s="44"/>
      <c r="S43" s="45"/>
      <c r="T43" s="44"/>
    </row>
    <row r="44" spans="1:20" s="20" customFormat="1" x14ac:dyDescent="0.2">
      <c r="A44" s="14" t="s">
        <v>51</v>
      </c>
      <c r="B44" s="32" t="s">
        <v>47</v>
      </c>
      <c r="C44" s="12" t="s">
        <v>16</v>
      </c>
      <c r="D44" s="58">
        <v>5648.3</v>
      </c>
      <c r="E44" s="59">
        <v>6980.1</v>
      </c>
      <c r="F44" s="59">
        <v>6634</v>
      </c>
      <c r="G44" s="60">
        <f t="shared" si="0"/>
        <v>117.45126852327247</v>
      </c>
      <c r="H44" s="61">
        <v>6762</v>
      </c>
      <c r="I44" s="40">
        <f t="shared" si="1"/>
        <v>119.71743710496963</v>
      </c>
      <c r="J44" s="60">
        <f t="shared" si="2"/>
        <v>101.92945432619838</v>
      </c>
      <c r="K44" s="61">
        <v>6762</v>
      </c>
      <c r="L44" s="62">
        <f t="shared" si="3"/>
        <v>100</v>
      </c>
      <c r="M44" s="63">
        <v>6762</v>
      </c>
      <c r="N44" s="60">
        <f t="shared" si="4"/>
        <v>100</v>
      </c>
      <c r="P44" s="46"/>
      <c r="Q44" s="46"/>
      <c r="R44" s="44"/>
      <c r="S44" s="45"/>
      <c r="T44" s="44"/>
    </row>
    <row r="45" spans="1:20" ht="29.25" customHeight="1" x14ac:dyDescent="0.2">
      <c r="A45" s="15" t="s">
        <v>52</v>
      </c>
      <c r="B45" s="18" t="s">
        <v>20</v>
      </c>
      <c r="C45" s="17" t="s">
        <v>7</v>
      </c>
      <c r="D45" s="56">
        <f>SUM(D46:D49)</f>
        <v>143896.19999999998</v>
      </c>
      <c r="E45" s="56">
        <f>SUM(E46:E49)</f>
        <v>139129</v>
      </c>
      <c r="F45" s="56">
        <f>SUM(F46:F49)</f>
        <v>137923</v>
      </c>
      <c r="G45" s="55">
        <f t="shared" si="0"/>
        <v>95.848952230844191</v>
      </c>
      <c r="H45" s="56">
        <f>SUM(H46:H49)</f>
        <v>166004.9</v>
      </c>
      <c r="I45" s="39">
        <f t="shared" si="1"/>
        <v>115.3643390165967</v>
      </c>
      <c r="J45" s="55">
        <f t="shared" si="2"/>
        <v>120.36056350282402</v>
      </c>
      <c r="K45" s="56">
        <f>SUM(K46:K49)</f>
        <v>185758.59999999998</v>
      </c>
      <c r="L45" s="57">
        <f t="shared" si="3"/>
        <v>111.89946802775097</v>
      </c>
      <c r="M45" s="56">
        <f>SUM(M46:M49)</f>
        <v>174706.09999999998</v>
      </c>
      <c r="N45" s="55">
        <f t="shared" si="4"/>
        <v>94.05007359013257</v>
      </c>
      <c r="O45" s="19"/>
      <c r="P45" s="43"/>
      <c r="Q45" s="43"/>
      <c r="R45" s="44"/>
      <c r="S45" s="45"/>
      <c r="T45" s="44"/>
    </row>
    <row r="46" spans="1:20" s="20" customFormat="1" x14ac:dyDescent="0.2">
      <c r="A46" s="14" t="s">
        <v>53</v>
      </c>
      <c r="B46" s="32" t="s">
        <v>20</v>
      </c>
      <c r="C46" s="12" t="s">
        <v>6</v>
      </c>
      <c r="D46" s="58">
        <v>15714.4</v>
      </c>
      <c r="E46" s="59">
        <v>963.6</v>
      </c>
      <c r="F46" s="59">
        <v>964</v>
      </c>
      <c r="G46" s="60">
        <f t="shared" si="0"/>
        <v>6.1345008399938905</v>
      </c>
      <c r="H46" s="77">
        <v>0</v>
      </c>
      <c r="I46" s="77">
        <v>0</v>
      </c>
      <c r="J46" s="77">
        <v>0</v>
      </c>
      <c r="K46" s="77">
        <v>0</v>
      </c>
      <c r="L46" s="77">
        <v>0</v>
      </c>
      <c r="M46" s="77">
        <v>0</v>
      </c>
      <c r="N46" s="77">
        <v>0</v>
      </c>
      <c r="O46" s="31"/>
      <c r="P46" s="46"/>
      <c r="Q46" s="46"/>
      <c r="R46" s="44"/>
      <c r="S46" s="45"/>
      <c r="T46" s="44"/>
    </row>
    <row r="47" spans="1:20" s="20" customFormat="1" x14ac:dyDescent="0.2">
      <c r="A47" s="14" t="s">
        <v>54</v>
      </c>
      <c r="B47" s="32" t="s">
        <v>20</v>
      </c>
      <c r="C47" s="12" t="s">
        <v>9</v>
      </c>
      <c r="D47" s="58">
        <v>67670.7</v>
      </c>
      <c r="E47" s="59">
        <v>53475.4</v>
      </c>
      <c r="F47" s="59">
        <v>52938</v>
      </c>
      <c r="G47" s="60">
        <f t="shared" si="0"/>
        <v>78.228834635965043</v>
      </c>
      <c r="H47" s="61">
        <v>85526.5</v>
      </c>
      <c r="I47" s="40">
        <f>H47/D47*100</f>
        <v>126.38630899340484</v>
      </c>
      <c r="J47" s="60">
        <f>H47/F47*100</f>
        <v>161.55974914050398</v>
      </c>
      <c r="K47" s="61">
        <v>105050.4</v>
      </c>
      <c r="L47" s="62">
        <f>K47/H47*100</f>
        <v>122.82789544760979</v>
      </c>
      <c r="M47" s="63">
        <v>93997.9</v>
      </c>
      <c r="N47" s="60">
        <f t="shared" si="4"/>
        <v>89.47885967116737</v>
      </c>
      <c r="P47" s="46"/>
      <c r="Q47" s="46"/>
      <c r="R47" s="44"/>
      <c r="S47" s="45"/>
      <c r="T47" s="44"/>
    </row>
    <row r="48" spans="1:20" s="20" customFormat="1" x14ac:dyDescent="0.2">
      <c r="A48" s="14" t="s">
        <v>67</v>
      </c>
      <c r="B48" s="32">
        <v>11</v>
      </c>
      <c r="C48" s="12" t="s">
        <v>11</v>
      </c>
      <c r="D48" s="58">
        <v>49091.3</v>
      </c>
      <c r="E48" s="59">
        <v>72072.7</v>
      </c>
      <c r="F48" s="59">
        <v>71956</v>
      </c>
      <c r="G48" s="60">
        <f t="shared" si="0"/>
        <v>146.57586985881409</v>
      </c>
      <c r="H48" s="61">
        <v>80478.399999999994</v>
      </c>
      <c r="I48" s="40">
        <f>H48/D48*100</f>
        <v>163.93617606378317</v>
      </c>
      <c r="J48" s="60">
        <f t="shared" ref="J48" si="10">H48/F48*100</f>
        <v>111.84390460837177</v>
      </c>
      <c r="K48" s="61">
        <v>80708.2</v>
      </c>
      <c r="L48" s="62">
        <f t="shared" ref="L48" si="11">K48/H48*100</f>
        <v>100.28554245611245</v>
      </c>
      <c r="M48" s="63">
        <v>80708.2</v>
      </c>
      <c r="N48" s="60">
        <f t="shared" ref="N48" si="12">M48/K48*100</f>
        <v>100</v>
      </c>
      <c r="P48" s="46"/>
      <c r="Q48" s="46"/>
      <c r="R48" s="44"/>
      <c r="S48" s="45"/>
      <c r="T48" s="44"/>
    </row>
    <row r="49" spans="1:20" s="20" customFormat="1" x14ac:dyDescent="0.2">
      <c r="A49" s="14" t="s">
        <v>55</v>
      </c>
      <c r="B49" s="32" t="s">
        <v>20</v>
      </c>
      <c r="C49" s="12" t="s">
        <v>14</v>
      </c>
      <c r="D49" s="58">
        <v>11419.8</v>
      </c>
      <c r="E49" s="59">
        <v>12617.3</v>
      </c>
      <c r="F49" s="59">
        <v>12065</v>
      </c>
      <c r="G49" s="60">
        <f t="shared" si="0"/>
        <v>105.64983624932137</v>
      </c>
      <c r="H49" s="77">
        <v>0</v>
      </c>
      <c r="I49" s="77">
        <v>0</v>
      </c>
      <c r="J49" s="77">
        <v>0</v>
      </c>
      <c r="K49" s="77">
        <v>0</v>
      </c>
      <c r="L49" s="77">
        <v>0</v>
      </c>
      <c r="M49" s="77">
        <v>0</v>
      </c>
      <c r="N49" s="77">
        <v>0</v>
      </c>
      <c r="P49" s="46"/>
      <c r="Q49" s="46"/>
      <c r="R49" s="44"/>
      <c r="S49" s="45"/>
      <c r="T49" s="44"/>
    </row>
    <row r="50" spans="1:20" ht="38.25" customHeight="1" x14ac:dyDescent="0.2">
      <c r="A50" s="15" t="s">
        <v>56</v>
      </c>
      <c r="B50" s="18" t="s">
        <v>22</v>
      </c>
      <c r="C50" s="17" t="s">
        <v>7</v>
      </c>
      <c r="D50" s="56">
        <f>SUM(D51)</f>
        <v>10684.3</v>
      </c>
      <c r="E50" s="56">
        <f>SUM(E51)</f>
        <v>19221</v>
      </c>
      <c r="F50" s="56">
        <f>SUM(F51)</f>
        <v>19221</v>
      </c>
      <c r="G50" s="55">
        <f t="shared" si="0"/>
        <v>179.89947867431653</v>
      </c>
      <c r="H50" s="56">
        <f>SUM(H51)</f>
        <v>29235.8</v>
      </c>
      <c r="I50" s="39">
        <f t="shared" si="1"/>
        <v>273.63327499227836</v>
      </c>
      <c r="J50" s="55">
        <f t="shared" si="2"/>
        <v>152.10342854169917</v>
      </c>
      <c r="K50" s="56">
        <f>SUM(K51)</f>
        <v>31293.8</v>
      </c>
      <c r="L50" s="57">
        <f t="shared" si="3"/>
        <v>107.03931481266117</v>
      </c>
      <c r="M50" s="56">
        <f>SUM(M51)</f>
        <v>33600.6</v>
      </c>
      <c r="N50" s="55">
        <f t="shared" si="4"/>
        <v>107.37142820622616</v>
      </c>
      <c r="P50" s="43"/>
      <c r="Q50" s="43"/>
      <c r="R50" s="44"/>
      <c r="S50" s="45"/>
      <c r="T50" s="44"/>
    </row>
    <row r="51" spans="1:20" s="20" customFormat="1" ht="28.9" customHeight="1" x14ac:dyDescent="0.25">
      <c r="A51" s="67" t="s">
        <v>72</v>
      </c>
      <c r="B51" s="32" t="s">
        <v>22</v>
      </c>
      <c r="C51" s="12" t="s">
        <v>6</v>
      </c>
      <c r="D51" s="58">
        <v>10684.3</v>
      </c>
      <c r="E51" s="59">
        <v>19221</v>
      </c>
      <c r="F51" s="59">
        <v>19221</v>
      </c>
      <c r="G51" s="60">
        <f t="shared" si="0"/>
        <v>179.89947867431653</v>
      </c>
      <c r="H51" s="61">
        <v>29235.8</v>
      </c>
      <c r="I51" s="40">
        <f t="shared" si="1"/>
        <v>273.63327499227836</v>
      </c>
      <c r="J51" s="60">
        <f t="shared" si="2"/>
        <v>152.10342854169917</v>
      </c>
      <c r="K51" s="61">
        <v>31293.8</v>
      </c>
      <c r="L51" s="62">
        <f t="shared" si="3"/>
        <v>107.03931481266117</v>
      </c>
      <c r="M51" s="63">
        <v>33600.6</v>
      </c>
      <c r="N51" s="60">
        <f t="shared" si="4"/>
        <v>107.37142820622616</v>
      </c>
      <c r="P51" s="46"/>
      <c r="Q51" s="46"/>
      <c r="R51" s="44"/>
      <c r="S51" s="45"/>
      <c r="T51" s="44"/>
    </row>
    <row r="52" spans="1:20" ht="18.600000000000001" customHeight="1" x14ac:dyDescent="0.25">
      <c r="A52" s="15" t="s">
        <v>57</v>
      </c>
      <c r="B52" s="13"/>
      <c r="C52" s="12"/>
      <c r="D52" s="53">
        <f>D50+D45+D40+D38+D35+D29+D24+D19+D16+D7</f>
        <v>2876598.8000000003</v>
      </c>
      <c r="E52" s="53">
        <f>E50+E45+E40+E38+E35+E29+E24+E19+E16+E7</f>
        <v>3386154.0999999996</v>
      </c>
      <c r="F52" s="54">
        <f>F7+F16+F19+F24+F29+F35+F38+F40+F45+F50</f>
        <v>3323695</v>
      </c>
      <c r="G52" s="55">
        <f t="shared" si="0"/>
        <v>115.54252890601218</v>
      </c>
      <c r="H52" s="56">
        <f>H50+H45+H40+H38+H35+H29+H24+H19+H16+H7</f>
        <v>3204707.4</v>
      </c>
      <c r="I52" s="39">
        <f t="shared" si="1"/>
        <v>111.40613004496838</v>
      </c>
      <c r="J52" s="55">
        <f t="shared" si="2"/>
        <v>96.420020489244649</v>
      </c>
      <c r="K52" s="56">
        <f>K50+K45+K40+K35+K38+K29+K24+K19+K16+K7</f>
        <v>3160532.3000000003</v>
      </c>
      <c r="L52" s="57">
        <f t="shared" si="3"/>
        <v>98.621555902420312</v>
      </c>
      <c r="M52" s="66">
        <f>M7+M16+M19+M24+M29+M35+M38+M40+M45+M50</f>
        <v>3039881.1000000006</v>
      </c>
      <c r="N52" s="55">
        <f t="shared" si="4"/>
        <v>96.182567094789704</v>
      </c>
      <c r="O52" s="19"/>
      <c r="P52" s="43"/>
      <c r="Q52" s="43"/>
      <c r="R52" s="48"/>
      <c r="S52" s="48"/>
      <c r="T52" s="48"/>
    </row>
    <row r="53" spans="1:20" x14ac:dyDescent="0.2">
      <c r="D53" s="16"/>
      <c r="E53" s="23"/>
      <c r="F53" s="21"/>
      <c r="G53" s="21"/>
      <c r="H53" s="24"/>
      <c r="I53" s="26"/>
      <c r="J53" s="21"/>
      <c r="K53" s="37"/>
      <c r="L53" s="21"/>
      <c r="M53" s="26"/>
      <c r="N53" s="21"/>
      <c r="P53" s="9"/>
      <c r="Q53" s="9"/>
      <c r="R53" s="9"/>
      <c r="S53" s="9"/>
      <c r="T53" s="9"/>
    </row>
    <row r="54" spans="1:20" x14ac:dyDescent="0.2">
      <c r="D54" s="22"/>
      <c r="E54" s="23"/>
      <c r="P54" s="9"/>
      <c r="Q54" s="9"/>
      <c r="R54" s="9"/>
      <c r="S54" s="9"/>
      <c r="T54" s="9"/>
    </row>
    <row r="55" spans="1:20" x14ac:dyDescent="0.2">
      <c r="D55" s="22"/>
      <c r="E55" s="30"/>
    </row>
    <row r="56" spans="1:20" x14ac:dyDescent="0.2">
      <c r="E56" s="10"/>
    </row>
    <row r="57" spans="1:20" x14ac:dyDescent="0.2">
      <c r="E57" s="10"/>
    </row>
    <row r="58" spans="1:20" x14ac:dyDescent="0.2">
      <c r="E58" s="30"/>
    </row>
  </sheetData>
  <mergeCells count="9">
    <mergeCell ref="A1:N1"/>
    <mergeCell ref="E4:G4"/>
    <mergeCell ref="H4:J4"/>
    <mergeCell ref="K4:L4"/>
    <mergeCell ref="M4:N4"/>
    <mergeCell ref="A4:A5"/>
    <mergeCell ref="C4:C5"/>
    <mergeCell ref="D4:D5"/>
    <mergeCell ref="B4:B5"/>
  </mergeCells>
  <printOptions horizontalCentered="1"/>
  <pageMargins left="0.19685039370078741" right="0.19685039370078741" top="0.78740157480314965" bottom="0.39370078740157483" header="0.31496062992125984" footer="0.31496062992125984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 РзПр</vt:lpstr>
      <vt:lpstr>'по РзПр'!Заголовки_для_печати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2023-11-10T00:35:09Z</cp:lastPrinted>
  <dcterms:created xsi:type="dcterms:W3CDTF">2017-07-26T04:34:20Z</dcterms:created>
  <dcterms:modified xsi:type="dcterms:W3CDTF">2024-11-12T00:04:39Z</dcterms:modified>
</cp:coreProperties>
</file>