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firstSheet="4" activeTab="5"/>
  </bookViews>
  <sheets>
    <sheet name="Ломоносова 2-1" sheetId="1" r:id="rId1"/>
    <sheet name="Ломоносова 2-2" sheetId="2" r:id="rId2"/>
    <sheet name="Ломоносова,6-1" sheetId="3" r:id="rId3"/>
    <sheet name="Ломоносова,6-2" sheetId="4" r:id="rId4"/>
    <sheet name="Ломоносова,8А " sheetId="5" r:id="rId5"/>
    <sheet name="Ломоносова,7" sheetId="6" r:id="rId6"/>
    <sheet name="Ломоносова,5" sheetId="7" r:id="rId7"/>
    <sheet name="Ломоносова,9-1" sheetId="8" r:id="rId8"/>
    <sheet name="Ломоносова,9-2" sheetId="9" r:id="rId9"/>
    <sheet name="Ломоносова,9-3" sheetId="10" r:id="rId10"/>
    <sheet name="Ломоносова,11" sheetId="11" r:id="rId11"/>
    <sheet name="Ломоносова,11А" sheetId="12" r:id="rId12"/>
    <sheet name="Ломоносова,12-1" sheetId="13" r:id="rId13"/>
    <sheet name="Ломоносова,12-2" sheetId="14" r:id="rId14"/>
    <sheet name="Ломоносова,18" sheetId="15" r:id="rId15"/>
    <sheet name="Ломоносова,1" sheetId="16" r:id="rId16"/>
    <sheet name="Ломоносова,1А" sheetId="17" r:id="rId17"/>
    <sheet name="Кирова,97" sheetId="18" r:id="rId18"/>
    <sheet name="Кирова,140" sheetId="19" r:id="rId19"/>
    <sheet name="КИРОВА,142" sheetId="20" r:id="rId20"/>
    <sheet name="Кирова,255 Б" sheetId="22" r:id="rId21"/>
    <sheet name="Кирова,263" sheetId="24" r:id="rId22"/>
    <sheet name="Кирова,265" sheetId="25" r:id="rId23"/>
    <sheet name="Кирова,249 - 1" sheetId="26" r:id="rId24"/>
    <sheet name="Кирова,265 А " sheetId="27" r:id="rId25"/>
    <sheet name="Кирова,269" sheetId="28" r:id="rId26"/>
    <sheet name="Кирова,282" sheetId="29" r:id="rId27"/>
    <sheet name="Кирова,278" sheetId="30" r:id="rId28"/>
    <sheet name="Кирова,298-1" sheetId="31" r:id="rId29"/>
    <sheet name="Кирова, 298-2" sheetId="32" r:id="rId30"/>
    <sheet name="КИРОВА,316 А" sheetId="33" r:id="rId31"/>
    <sheet name="Кирова,316 Б" sheetId="34" r:id="rId32"/>
    <sheet name="Кирова,322" sheetId="35" r:id="rId33"/>
    <sheet name="Кирова,304В" sheetId="36" r:id="rId34"/>
    <sheet name="Ломоносова,3" sheetId="38" r:id="rId35"/>
    <sheet name="Чехова,39" sheetId="39" r:id="rId36"/>
    <sheet name="Чехова,39Б" sheetId="40" r:id="rId37"/>
    <sheet name="ЧЕХОВА,39 А" sheetId="41" r:id="rId38"/>
    <sheet name="Чехова,44" sheetId="42" r:id="rId39"/>
    <sheet name="Чехова,44А" sheetId="43" r:id="rId40"/>
    <sheet name="Чехова,46" sheetId="44" r:id="rId41"/>
    <sheet name="Чехова,51-1" sheetId="45" r:id="rId42"/>
    <sheet name="Чехова,51-2" sheetId="46" r:id="rId43"/>
    <sheet name="ПРОИЗВОДСТВЕННАЯ ,14 А" sheetId="47" r:id="rId44"/>
    <sheet name="ПРОИЗВОДСТВЕННАЯ,14Б" sheetId="48" r:id="rId45"/>
    <sheet name="НИЗМЕННАЯ,37" sheetId="49" r:id="rId46"/>
    <sheet name="НИЗМЕННАЯ,37А" sheetId="50" r:id="rId47"/>
    <sheet name="Южный,5" sheetId="51" r:id="rId48"/>
    <sheet name="ЮЖНЫЙ,6" sheetId="52" r:id="rId49"/>
    <sheet name="Южный,7" sheetId="53" r:id="rId50"/>
    <sheet name="Южный,9" sheetId="54" r:id="rId51"/>
    <sheet name="СТРОИТЕЛЬНЫЙ ,1Б" sheetId="55" r:id="rId52"/>
    <sheet name="Юбилейный,2А" sheetId="56" r:id="rId53"/>
    <sheet name="ЮБИЛЕЙНЫЙ,4 Блоки А,Б,В" sheetId="57" r:id="rId54"/>
    <sheet name="Юбилейный,4А" sheetId="58" r:id="rId55"/>
    <sheet name="Вишневая,4" sheetId="59" r:id="rId56"/>
    <sheet name="Невского,5" sheetId="60" r:id="rId57"/>
    <sheet name="50 лет Комсомола 119 А" sheetId="61" r:id="rId58"/>
    <sheet name="Лист1" sheetId="62" r:id="rId59"/>
  </sheets>
  <calcPr calcId="125725"/>
</workbook>
</file>

<file path=xl/calcChain.xml><?xml version="1.0" encoding="utf-8"?>
<calcChain xmlns="http://schemas.openxmlformats.org/spreadsheetml/2006/main">
  <c r="D67" i="61"/>
  <c r="D66"/>
  <c r="D62"/>
  <c r="D60"/>
  <c r="D54"/>
  <c r="D42"/>
  <c r="D35"/>
  <c r="D31"/>
  <c r="D24"/>
  <c r="D18"/>
  <c r="D13"/>
  <c r="D68"/>
  <c r="D69" i="18"/>
  <c r="E7" i="20"/>
  <c r="D79" i="52"/>
  <c r="D77"/>
  <c r="D76"/>
  <c r="D75"/>
  <c r="D74"/>
  <c r="D73"/>
  <c r="D69"/>
  <c r="D67"/>
  <c r="D61"/>
  <c r="D47"/>
  <c r="D43"/>
  <c r="D36"/>
  <c r="D29"/>
  <c r="D25"/>
  <c r="D14"/>
  <c r="E9"/>
  <c r="D25" i="44"/>
  <c r="D76"/>
  <c r="D75"/>
  <c r="D74"/>
  <c r="D73"/>
  <c r="D69"/>
  <c r="D67"/>
  <c r="D61"/>
  <c r="D47"/>
  <c r="D43"/>
  <c r="D36"/>
  <c r="D29"/>
  <c r="D18"/>
  <c r="D14"/>
  <c r="E9"/>
  <c r="D140" i="40"/>
  <c r="D142"/>
  <c r="D141"/>
  <c r="D139"/>
  <c r="D137"/>
  <c r="D136"/>
  <c r="D135"/>
  <c r="D134"/>
  <c r="D127"/>
  <c r="D120"/>
  <c r="D109"/>
  <c r="D88"/>
  <c r="D83"/>
  <c r="D71"/>
  <c r="D59"/>
  <c r="D55"/>
  <c r="D43"/>
  <c r="D14"/>
  <c r="E9"/>
  <c r="D116" i="30"/>
  <c r="D133"/>
  <c r="D132"/>
  <c r="D131"/>
  <c r="D130"/>
  <c r="D123"/>
  <c r="D105"/>
  <c r="D85"/>
  <c r="D80"/>
  <c r="D68"/>
  <c r="D56"/>
  <c r="D52"/>
  <c r="D42"/>
  <c r="D14"/>
  <c r="E8"/>
  <c r="D61" i="20"/>
  <c r="D75"/>
  <c r="D74"/>
  <c r="D73"/>
  <c r="D69"/>
  <c r="D67"/>
  <c r="D47"/>
  <c r="D43"/>
  <c r="D36"/>
  <c r="D29"/>
  <c r="D25"/>
  <c r="D14"/>
  <c r="D18" i="19"/>
  <c r="D79"/>
  <c r="D78"/>
  <c r="D77"/>
  <c r="D76"/>
  <c r="D75"/>
  <c r="D74"/>
  <c r="D73"/>
  <c r="D69"/>
  <c r="D67"/>
  <c r="D61"/>
  <c r="D47"/>
  <c r="D43"/>
  <c r="D36"/>
  <c r="D29"/>
  <c r="D25"/>
  <c r="D14"/>
  <c r="E7"/>
  <c r="D78" i="18"/>
  <c r="D18"/>
  <c r="D76"/>
  <c r="D75"/>
  <c r="D74"/>
  <c r="D73"/>
  <c r="D67"/>
  <c r="D61"/>
  <c r="D47"/>
  <c r="D43"/>
  <c r="D36"/>
  <c r="D29"/>
  <c r="D25"/>
  <c r="D14"/>
  <c r="E8"/>
  <c r="D78" i="12"/>
  <c r="D77"/>
  <c r="D76"/>
  <c r="D75"/>
  <c r="D71"/>
  <c r="D69"/>
  <c r="D63"/>
  <c r="D49"/>
  <c r="D45"/>
  <c r="D38"/>
  <c r="D31"/>
  <c r="D20"/>
  <c r="D27"/>
  <c r="D15"/>
  <c r="E9"/>
  <c r="D66" i="6"/>
  <c r="D64"/>
  <c r="D61"/>
  <c r="D57"/>
  <c r="D26"/>
  <c r="D41"/>
  <c r="D37"/>
  <c r="D30"/>
  <c r="D19"/>
  <c r="D15"/>
  <c r="E9"/>
  <c r="D13" i="59"/>
  <c r="D80" i="58"/>
  <c r="C80"/>
  <c r="D35" i="15"/>
  <c r="D28"/>
  <c r="D24"/>
  <c r="D17"/>
  <c r="D13"/>
  <c r="D75"/>
  <c r="D74"/>
  <c r="D73"/>
  <c r="D72"/>
  <c r="D68"/>
  <c r="D66"/>
  <c r="D60"/>
  <c r="D46"/>
  <c r="D42"/>
  <c r="C75"/>
  <c r="C68" i="61"/>
  <c r="D70" i="60"/>
  <c r="D69"/>
  <c r="D68"/>
  <c r="D67"/>
  <c r="D66"/>
  <c r="D65"/>
  <c r="D62"/>
  <c r="D59"/>
  <c r="D55"/>
  <c r="D39"/>
  <c r="D36"/>
  <c r="D31"/>
  <c r="D24"/>
  <c r="D19"/>
  <c r="D13"/>
  <c r="C70"/>
  <c r="D69" i="59"/>
  <c r="D68"/>
  <c r="D67"/>
  <c r="D66"/>
  <c r="D65"/>
  <c r="D62"/>
  <c r="D59"/>
  <c r="D55"/>
  <c r="D39"/>
  <c r="D36"/>
  <c r="D31"/>
  <c r="D24"/>
  <c r="D19"/>
  <c r="D70"/>
  <c r="C70"/>
  <c r="D79" i="58"/>
  <c r="D78"/>
  <c r="D77"/>
  <c r="D76"/>
  <c r="D75"/>
  <c r="D74"/>
  <c r="D73"/>
  <c r="D72"/>
  <c r="D68"/>
  <c r="D66"/>
  <c r="D60"/>
  <c r="D46"/>
  <c r="D42"/>
  <c r="D35"/>
  <c r="D28"/>
  <c r="D24"/>
  <c r="D17"/>
  <c r="D13"/>
  <c r="D86" i="57"/>
  <c r="D85"/>
  <c r="D84"/>
  <c r="D83"/>
  <c r="D81"/>
  <c r="D80"/>
  <c r="D79"/>
  <c r="D78"/>
  <c r="D76"/>
  <c r="D75"/>
  <c r="D74"/>
  <c r="D73"/>
  <c r="D72"/>
  <c r="D67"/>
  <c r="D65"/>
  <c r="D59"/>
  <c r="D45"/>
  <c r="D41"/>
  <c r="D34"/>
  <c r="D27"/>
  <c r="D23"/>
  <c r="D16"/>
  <c r="D12"/>
  <c r="D87"/>
  <c r="C87"/>
  <c r="D77" i="56"/>
  <c r="D76"/>
  <c r="D75"/>
  <c r="D74"/>
  <c r="D73"/>
  <c r="D72"/>
  <c r="D68"/>
  <c r="D66"/>
  <c r="D59"/>
  <c r="D46"/>
  <c r="D42"/>
  <c r="D35"/>
  <c r="D28"/>
  <c r="D24"/>
  <c r="D17"/>
  <c r="D13"/>
  <c r="D78"/>
  <c r="C78"/>
  <c r="D66" i="55" l="1"/>
  <c r="D64"/>
  <c r="D62"/>
  <c r="D59"/>
  <c r="D55"/>
  <c r="D42"/>
  <c r="D36"/>
  <c r="D31"/>
  <c r="D24"/>
  <c r="D19"/>
  <c r="D13"/>
  <c r="C66"/>
  <c r="C79" i="12" l="1"/>
  <c r="D80" i="54"/>
  <c r="D79"/>
  <c r="D78"/>
  <c r="D77"/>
  <c r="D76"/>
  <c r="D75"/>
  <c r="D74"/>
  <c r="D73"/>
  <c r="D72"/>
  <c r="D68"/>
  <c r="D66"/>
  <c r="D60"/>
  <c r="D46"/>
  <c r="D42"/>
  <c r="D35"/>
  <c r="D28"/>
  <c r="D24"/>
  <c r="D17"/>
  <c r="D13"/>
  <c r="C80"/>
  <c r="D75" i="53"/>
  <c r="D74"/>
  <c r="D73"/>
  <c r="D72"/>
  <c r="D68"/>
  <c r="D66"/>
  <c r="D60"/>
  <c r="D46"/>
  <c r="D42"/>
  <c r="D35"/>
  <c r="D28"/>
  <c r="D24"/>
  <c r="D17"/>
  <c r="D13"/>
  <c r="D77" s="1"/>
  <c r="C77"/>
  <c r="D18" i="52"/>
  <c r="C79"/>
  <c r="D74" i="51"/>
  <c r="D73"/>
  <c r="D72"/>
  <c r="D68"/>
  <c r="D66"/>
  <c r="D59"/>
  <c r="D46"/>
  <c r="D42"/>
  <c r="D35"/>
  <c r="D28"/>
  <c r="D24"/>
  <c r="D17"/>
  <c r="D13"/>
  <c r="C74"/>
  <c r="D134" i="50"/>
  <c r="D133"/>
  <c r="D126"/>
  <c r="D119"/>
  <c r="D108"/>
  <c r="D87"/>
  <c r="D82"/>
  <c r="D70"/>
  <c r="D58"/>
  <c r="D54"/>
  <c r="D42"/>
  <c r="D13"/>
  <c r="D142"/>
  <c r="C142"/>
  <c r="D147" i="49"/>
  <c r="D139"/>
  <c r="D138"/>
  <c r="D131"/>
  <c r="D124"/>
  <c r="D113"/>
  <c r="D92"/>
  <c r="D87"/>
  <c r="D75"/>
  <c r="D63"/>
  <c r="D59"/>
  <c r="D47"/>
  <c r="D13"/>
  <c r="C147"/>
  <c r="D76" i="48"/>
  <c r="D75"/>
  <c r="D74"/>
  <c r="D73"/>
  <c r="D72"/>
  <c r="D68"/>
  <c r="D66"/>
  <c r="D60"/>
  <c r="D46"/>
  <c r="D42"/>
  <c r="D35"/>
  <c r="D28"/>
  <c r="D24"/>
  <c r="D17"/>
  <c r="D13"/>
  <c r="C76"/>
  <c r="D72" i="36"/>
  <c r="E52"/>
  <c r="D74" i="47"/>
  <c r="D73"/>
  <c r="D72"/>
  <c r="D68"/>
  <c r="D66"/>
  <c r="D60"/>
  <c r="D46"/>
  <c r="D42"/>
  <c r="D35"/>
  <c r="D28"/>
  <c r="D24"/>
  <c r="D17"/>
  <c r="D13"/>
  <c r="D75"/>
  <c r="C75"/>
  <c r="D71" i="46"/>
  <c r="C73"/>
  <c r="D68"/>
  <c r="D66"/>
  <c r="D60"/>
  <c r="D46"/>
  <c r="D42"/>
  <c r="D35"/>
  <c r="D28"/>
  <c r="D17"/>
  <c r="D24"/>
  <c r="D13"/>
  <c r="D73" s="1"/>
  <c r="D75" i="45" l="1"/>
  <c r="D74"/>
  <c r="D73"/>
  <c r="D72"/>
  <c r="D68"/>
  <c r="D66"/>
  <c r="D60"/>
  <c r="D46"/>
  <c r="D42"/>
  <c r="D35"/>
  <c r="D28"/>
  <c r="D24"/>
  <c r="D17"/>
  <c r="D13"/>
  <c r="D76" s="1"/>
  <c r="C76"/>
  <c r="D77" i="44"/>
  <c r="C77"/>
  <c r="D137" i="43"/>
  <c r="D136"/>
  <c r="D135"/>
  <c r="D133"/>
  <c r="D132"/>
  <c r="D131"/>
  <c r="D124"/>
  <c r="D117"/>
  <c r="D106"/>
  <c r="D81"/>
  <c r="D69"/>
  <c r="D57"/>
  <c r="D53"/>
  <c r="D42"/>
  <c r="D13"/>
  <c r="D74" i="42"/>
  <c r="D73"/>
  <c r="D72"/>
  <c r="D68"/>
  <c r="D66"/>
  <c r="D60"/>
  <c r="D46"/>
  <c r="D42"/>
  <c r="D35"/>
  <c r="D28"/>
  <c r="D24"/>
  <c r="D17"/>
  <c r="D13"/>
  <c r="D75" s="1"/>
  <c r="C75"/>
  <c r="D80" i="41" l="1"/>
  <c r="D79"/>
  <c r="D78"/>
  <c r="D77"/>
  <c r="D76"/>
  <c r="D75"/>
  <c r="D68"/>
  <c r="D66"/>
  <c r="D60"/>
  <c r="D46"/>
  <c r="D42"/>
  <c r="D35"/>
  <c r="D28"/>
  <c r="D24"/>
  <c r="D17"/>
  <c r="D13"/>
  <c r="D82" s="1"/>
  <c r="C82"/>
  <c r="D150" i="40" l="1"/>
  <c r="C150"/>
  <c r="C79" i="39"/>
  <c r="D78"/>
  <c r="D77"/>
  <c r="D76"/>
  <c r="D75"/>
  <c r="D74"/>
  <c r="D73"/>
  <c r="D72"/>
  <c r="D68"/>
  <c r="D66"/>
  <c r="D60"/>
  <c r="D46"/>
  <c r="D42"/>
  <c r="D35"/>
  <c r="D28"/>
  <c r="D24"/>
  <c r="D17"/>
  <c r="D13"/>
  <c r="D65" i="38"/>
  <c r="D63"/>
  <c r="D60"/>
  <c r="D56"/>
  <c r="D43"/>
  <c r="D37"/>
  <c r="D32"/>
  <c r="D25"/>
  <c r="D20"/>
  <c r="D14"/>
  <c r="D67"/>
  <c r="C67"/>
  <c r="D68" i="17"/>
  <c r="D65"/>
  <c r="D62"/>
  <c r="D59"/>
  <c r="D55"/>
  <c r="D42"/>
  <c r="D36"/>
  <c r="D31"/>
  <c r="D24"/>
  <c r="D19"/>
  <c r="D13"/>
  <c r="C68"/>
  <c r="D66"/>
  <c r="D68" i="7"/>
  <c r="D67"/>
  <c r="D66"/>
  <c r="D69"/>
  <c r="D56"/>
  <c r="E71" i="36"/>
  <c r="E69"/>
  <c r="E72" s="1"/>
  <c r="E68"/>
  <c r="E67"/>
  <c r="E66"/>
  <c r="E65"/>
  <c r="E61"/>
  <c r="E59"/>
  <c r="E39"/>
  <c r="E35"/>
  <c r="E28"/>
  <c r="E24"/>
  <c r="E17"/>
  <c r="E13"/>
  <c r="C146" i="35"/>
  <c r="D136"/>
  <c r="D138"/>
  <c r="D137"/>
  <c r="D135"/>
  <c r="D134"/>
  <c r="D133"/>
  <c r="D132"/>
  <c r="D131"/>
  <c r="D124"/>
  <c r="D117"/>
  <c r="D106"/>
  <c r="D85"/>
  <c r="D80"/>
  <c r="D68"/>
  <c r="D56"/>
  <c r="D52"/>
  <c r="D42"/>
  <c r="D13"/>
  <c r="D135" i="34"/>
  <c r="D134"/>
  <c r="D133"/>
  <c r="D126"/>
  <c r="D119"/>
  <c r="D108"/>
  <c r="D88"/>
  <c r="D83"/>
  <c r="D71"/>
  <c r="D59"/>
  <c r="D55"/>
  <c r="D45"/>
  <c r="D12"/>
  <c r="D143" s="1"/>
  <c r="C143"/>
  <c r="D40" i="33"/>
  <c r="D127"/>
  <c r="D121"/>
  <c r="D114"/>
  <c r="D103"/>
  <c r="D83"/>
  <c r="D78"/>
  <c r="D66"/>
  <c r="D54"/>
  <c r="D50"/>
  <c r="D12"/>
  <c r="C135"/>
  <c r="D145" i="32"/>
  <c r="D136"/>
  <c r="D135"/>
  <c r="D134"/>
  <c r="D127"/>
  <c r="D120"/>
  <c r="D109"/>
  <c r="D88"/>
  <c r="D83"/>
  <c r="D71"/>
  <c r="D59"/>
  <c r="D55"/>
  <c r="D13"/>
  <c r="D43"/>
  <c r="C145"/>
  <c r="D52" i="31"/>
  <c r="D42"/>
  <c r="D14"/>
  <c r="D144" s="1"/>
  <c r="C144"/>
  <c r="D133"/>
  <c r="D132"/>
  <c r="D134"/>
  <c r="D131"/>
  <c r="D130"/>
  <c r="D135"/>
  <c r="D123"/>
  <c r="D116"/>
  <c r="D105"/>
  <c r="D85"/>
  <c r="D80"/>
  <c r="D68"/>
  <c r="D56"/>
  <c r="D141" i="30"/>
  <c r="C141"/>
  <c r="D132" i="29"/>
  <c r="D131"/>
  <c r="D130"/>
  <c r="D129"/>
  <c r="D122"/>
  <c r="D115"/>
  <c r="D104"/>
  <c r="D84"/>
  <c r="D79"/>
  <c r="D67"/>
  <c r="D55"/>
  <c r="D51"/>
  <c r="D41"/>
  <c r="D13"/>
  <c r="D140"/>
  <c r="C140"/>
  <c r="C75" i="28"/>
  <c r="D74"/>
  <c r="D73"/>
  <c r="D72"/>
  <c r="D68"/>
  <c r="D66"/>
  <c r="D59"/>
  <c r="D46"/>
  <c r="D42"/>
  <c r="D35"/>
  <c r="D28"/>
  <c r="D24"/>
  <c r="D17"/>
  <c r="D13"/>
  <c r="D75" s="1"/>
  <c r="D73" i="27"/>
  <c r="D72"/>
  <c r="D68"/>
  <c r="D66"/>
  <c r="D60"/>
  <c r="D46"/>
  <c r="D42"/>
  <c r="D35"/>
  <c r="D28"/>
  <c r="D24"/>
  <c r="D17"/>
  <c r="D13"/>
  <c r="D75" s="1"/>
  <c r="C75"/>
  <c r="C76" i="26"/>
  <c r="D75"/>
  <c r="D74"/>
  <c r="D73"/>
  <c r="D68"/>
  <c r="D67"/>
  <c r="D60"/>
  <c r="D46"/>
  <c r="D42"/>
  <c r="D28"/>
  <c r="D35"/>
  <c r="D24"/>
  <c r="D17"/>
  <c r="D14"/>
  <c r="C69" i="25"/>
  <c r="D67"/>
  <c r="D66"/>
  <c r="D65"/>
  <c r="D62"/>
  <c r="D59"/>
  <c r="D55"/>
  <c r="D42"/>
  <c r="D36"/>
  <c r="D31"/>
  <c r="D24"/>
  <c r="D19"/>
  <c r="D13"/>
  <c r="D69" s="1"/>
  <c r="D146" i="24"/>
  <c r="D138"/>
  <c r="D132"/>
  <c r="D125"/>
  <c r="D114"/>
  <c r="D93"/>
  <c r="D88"/>
  <c r="D76"/>
  <c r="D64"/>
  <c r="D60"/>
  <c r="D48"/>
  <c r="D13"/>
  <c r="D79" i="39" l="1"/>
  <c r="D146" i="35"/>
  <c r="D135" i="33"/>
  <c r="D76" i="26"/>
  <c r="C146" i="24"/>
  <c r="D69" i="22"/>
  <c r="D68"/>
  <c r="D67"/>
  <c r="D66"/>
  <c r="D63"/>
  <c r="D60"/>
  <c r="D56"/>
  <c r="D42"/>
  <c r="D37"/>
  <c r="D32"/>
  <c r="D25"/>
  <c r="D20"/>
  <c r="D14"/>
  <c r="C69"/>
  <c r="D76" i="20"/>
  <c r="D18"/>
  <c r="C76"/>
  <c r="D80" i="19" l="1"/>
  <c r="C80"/>
  <c r="C78" i="18" l="1"/>
  <c r="D69" i="16"/>
  <c r="D68"/>
  <c r="D67"/>
  <c r="D64"/>
  <c r="D61"/>
  <c r="D57"/>
  <c r="D44"/>
  <c r="D38"/>
  <c r="D33"/>
  <c r="D26"/>
  <c r="D21"/>
  <c r="D15"/>
  <c r="D70" s="1"/>
  <c r="C70"/>
  <c r="D78" i="14"/>
  <c r="D77"/>
  <c r="D76"/>
  <c r="D75"/>
  <c r="D74"/>
  <c r="D70"/>
  <c r="D68"/>
  <c r="D62"/>
  <c r="D48"/>
  <c r="D44"/>
  <c r="D37"/>
  <c r="D30"/>
  <c r="D26"/>
  <c r="D19"/>
  <c r="D15"/>
  <c r="C78"/>
  <c r="D76" i="13" l="1"/>
  <c r="D75"/>
  <c r="D74"/>
  <c r="D73"/>
  <c r="D78" s="1"/>
  <c r="D69"/>
  <c r="D67"/>
  <c r="D61"/>
  <c r="D47"/>
  <c r="D43"/>
  <c r="D36"/>
  <c r="D29"/>
  <c r="D25"/>
  <c r="D18"/>
  <c r="D14"/>
  <c r="C78"/>
  <c r="D79" i="12"/>
  <c r="D77" i="11" l="1"/>
  <c r="C77"/>
  <c r="D76"/>
  <c r="D75"/>
  <c r="D74"/>
  <c r="D73"/>
  <c r="D69"/>
  <c r="D67"/>
  <c r="D61"/>
  <c r="D47"/>
  <c r="D43"/>
  <c r="D36"/>
  <c r="D29"/>
  <c r="D25"/>
  <c r="D18"/>
  <c r="D14"/>
  <c r="D75" i="10"/>
  <c r="D73"/>
  <c r="D70"/>
  <c r="D68"/>
  <c r="D61"/>
  <c r="D47"/>
  <c r="D43"/>
  <c r="D36"/>
  <c r="D29"/>
  <c r="D25"/>
  <c r="D18"/>
  <c r="D14"/>
  <c r="C75"/>
  <c r="D77" i="9"/>
  <c r="D76"/>
  <c r="D75"/>
  <c r="D74"/>
  <c r="D70"/>
  <c r="D68"/>
  <c r="D61"/>
  <c r="D47"/>
  <c r="D43"/>
  <c r="D36"/>
  <c r="D29"/>
  <c r="D25"/>
  <c r="D18"/>
  <c r="D14"/>
  <c r="D78" s="1"/>
  <c r="C78"/>
  <c r="D78" i="8"/>
  <c r="D77"/>
  <c r="D76"/>
  <c r="D75"/>
  <c r="D71"/>
  <c r="D69"/>
  <c r="D62"/>
  <c r="D48"/>
  <c r="D44"/>
  <c r="D37"/>
  <c r="D30"/>
  <c r="D26"/>
  <c r="D14"/>
  <c r="D19"/>
  <c r="D15" i="5"/>
  <c r="D14" i="7"/>
  <c r="D79" i="8"/>
  <c r="C79"/>
  <c r="D25" i="7"/>
  <c r="D20"/>
  <c r="D71" s="1"/>
  <c r="D63"/>
  <c r="D60"/>
  <c r="D43"/>
  <c r="D32"/>
  <c r="D37"/>
  <c r="C71"/>
  <c r="D68" i="6"/>
  <c r="C68"/>
  <c r="C76" i="4"/>
  <c r="D74"/>
  <c r="D73"/>
  <c r="D75"/>
  <c r="D69"/>
  <c r="D67"/>
  <c r="D61"/>
  <c r="D47"/>
  <c r="D43"/>
  <c r="D36"/>
  <c r="D29"/>
  <c r="D25"/>
  <c r="D18"/>
  <c r="D14"/>
  <c r="C79" i="5"/>
  <c r="D77"/>
  <c r="D76"/>
  <c r="D75"/>
  <c r="D74"/>
  <c r="D78"/>
  <c r="D70"/>
  <c r="D68"/>
  <c r="D62"/>
  <c r="D48"/>
  <c r="D44"/>
  <c r="D37"/>
  <c r="D30"/>
  <c r="D26"/>
  <c r="D19"/>
  <c r="D68" i="3"/>
  <c r="D76"/>
  <c r="D13"/>
  <c r="D75"/>
  <c r="C76"/>
  <c r="D74"/>
  <c r="D73"/>
  <c r="C80" i="2"/>
  <c r="D78"/>
  <c r="D80" s="1"/>
  <c r="D79"/>
  <c r="D77"/>
  <c r="D76"/>
  <c r="D75"/>
  <c r="D74"/>
  <c r="D69"/>
  <c r="D68"/>
  <c r="D61"/>
  <c r="D47"/>
  <c r="D43"/>
  <c r="D36"/>
  <c r="D29"/>
  <c r="D25"/>
  <c r="D18"/>
  <c r="D14"/>
  <c r="D76" i="1"/>
  <c r="C76"/>
  <c r="D75"/>
  <c r="D74"/>
  <c r="D73"/>
  <c r="D68"/>
  <c r="D67"/>
  <c r="D60"/>
  <c r="D46"/>
  <c r="D42"/>
  <c r="D35"/>
  <c r="D28"/>
  <c r="D24"/>
  <c r="D17"/>
  <c r="D13"/>
  <c r="D76" i="4" l="1"/>
  <c r="D79" i="5"/>
  <c r="D67" i="3" l="1"/>
  <c r="D60"/>
  <c r="D46"/>
  <c r="D42"/>
  <c r="D35"/>
  <c r="D28"/>
  <c r="D24"/>
  <c r="D17"/>
</calcChain>
</file>

<file path=xl/comments1.xml><?xml version="1.0" encoding="utf-8"?>
<comments xmlns="http://schemas.openxmlformats.org/spreadsheetml/2006/main">
  <authors>
    <author>Автор</author>
  </authors>
  <commentList>
    <comment ref="D6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<sst xmlns="http://schemas.openxmlformats.org/spreadsheetml/2006/main" count="7948" uniqueCount="536">
  <si>
    <t xml:space="preserve">                           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</si>
  <si>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</si>
  <si>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</si>
  <si>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</si>
  <si>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</si>
  <si>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  кв.м.</t>
  </si>
  <si>
    <t>Площадь лестничных клеток, тамбуров,   кв.м.</t>
  </si>
  <si>
    <t xml:space="preserve">Площадь подвальных помещений, кв.м.       </t>
  </si>
  <si>
    <t>Наименование работ</t>
  </si>
  <si>
    <t>Периодичность</t>
  </si>
  <si>
    <t>Конструктивные элементы здания</t>
  </si>
  <si>
    <t>Осмотры конструктивных элементов: кровель с проверкой состояния слуховых окон, вентиляционных каналов, наличия тяги, техническое состояние вент. Шахт, фундаментов, отмосток,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гидроизоляции, адгезии отделочных слоев к конструкциям перекрытия (покрытия), температурно-влажностного режима и воздухообмена на чердаке, с составлением акта технического осмотра здания. Контроль технического состояния контейнерной площадки.</t>
  </si>
  <si>
    <t xml:space="preserve">Восстановление шиферной кровли  до 5 м2, конька, разделок и примыканий,  восстановление изоляции утеплителя,  ремонт слуховых окон, боровов; ремонт дверей, дверных блоков; замена разбитых стекол; ремонт просевшей отмостки; ремонт козырьков над входами в подъезд; 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прочистка дымовентиляционных каналов;  герметизация межпанельных швов до 2-х метров в одном месте;  дератизация, дезинсекция помещений, входящих в состав общего имущества МКД, ремонт контейнерной площадки.  </t>
  </si>
  <si>
    <t>В течение действия договора</t>
  </si>
  <si>
    <t>Уборка придомовой территории</t>
  </si>
  <si>
    <t>Теплый период года:</t>
  </si>
  <si>
    <t>Уборка территории МКД (усовершенствованное покрытие, тротуары)</t>
  </si>
  <si>
    <t>5 раз в неделю</t>
  </si>
  <si>
    <t>Уборка газонов от мусора</t>
  </si>
  <si>
    <t>Уборка территории МКД без покрытия</t>
  </si>
  <si>
    <t>Сезонное выкашивание газонов</t>
  </si>
  <si>
    <t>июнь, август</t>
  </si>
  <si>
    <t>Холодный период года:</t>
  </si>
  <si>
    <t>Уборка от снега и наледи площадок перед подъездами, тротуаров (усредненная площадь).</t>
  </si>
  <si>
    <t>холодный период года</t>
  </si>
  <si>
    <t xml:space="preserve">Работы по содержанию помещений, входящих в состав общего имущества МКД: </t>
  </si>
  <si>
    <t>Сухая уборка помещений общего пользования</t>
  </si>
  <si>
    <t>1 раз в неделю</t>
  </si>
  <si>
    <t>Влажная уборка помещений общего пользования</t>
  </si>
  <si>
    <t>1 раз в месяц</t>
  </si>
  <si>
    <t>Внутридомовое инженерное оборудование:</t>
  </si>
  <si>
    <t>Система холодного водоснабжения</t>
  </si>
  <si>
    <t>Заделка свищей, устранение течи (установка хомута, сварочные работы) на трубопроводах.</t>
  </si>
  <si>
    <t>Плановая ревизия вентилей ( уплотнение сгонов, устранение течи ).</t>
  </si>
  <si>
    <t>август</t>
  </si>
  <si>
    <t>Плановая ревизия задвижек (набивкак сальников, уплотнение соединений)</t>
  </si>
  <si>
    <t>Замена небольших участков внутренних систем ХВ  (сварочные работы) до 2 м.</t>
  </si>
  <si>
    <t>Промывка внутридомовых сетей.</t>
  </si>
  <si>
    <t>Устранение аварийных ситуаций системы водоснабжения, сопутствующие работы</t>
  </si>
  <si>
    <t>Система горячего водоснабжения</t>
  </si>
  <si>
    <t>в теч.действ.догов.</t>
  </si>
  <si>
    <t>Плановая ревизия задвижек ( набивка сальников, уплотнение соединений ).</t>
  </si>
  <si>
    <t>Замена небольших участков внутренних систем ГВ (сварочные работы) до 2 м.</t>
  </si>
  <si>
    <t>Устранение аварийных ситуаций  на системе водопровода , сопутствующие работы.</t>
  </si>
  <si>
    <t>Система водоотведения</t>
  </si>
  <si>
    <t>Прочистка канализационных сетей</t>
  </si>
  <si>
    <t>Прочистка лежака</t>
  </si>
  <si>
    <t>Устранение аварийных ситуаций на системе водоотведения, сопутствующие работы</t>
  </si>
  <si>
    <t>Система отопления</t>
  </si>
  <si>
    <t>Проверка исправности и работоспособности системы, выполнение наладочных и ремонтных работ в тепловом пункте.</t>
  </si>
  <si>
    <t>Плановая ревизия вентилей (уплотнение сгонов).</t>
  </si>
  <si>
    <t>май</t>
  </si>
  <si>
    <t>Плановая ревизия задвижек (набивка сальников, уплотнение соединений).</t>
  </si>
  <si>
    <t>Ликвидация воздушных пробок в системе отопления.</t>
  </si>
  <si>
    <t>в отопительный период</t>
  </si>
  <si>
    <t>Снятие параметров, постоянный контроль параметров теплоносителя и воды (давления, температуры, расхода), восстановление требуемых параметров и герметичности оборудования.</t>
  </si>
  <si>
    <t>Подготовка к отопительному сезону:</t>
  </si>
  <si>
    <t>Ремонт запорно-регулирующей арматуры ТУ;</t>
  </si>
  <si>
    <t>Ремонт и ревизия вентилей ТУ;</t>
  </si>
  <si>
    <t>июль</t>
  </si>
  <si>
    <t>Ремонт и ревизия задвижек ТУ;</t>
  </si>
  <si>
    <t>Прочистка водоподогревателя;</t>
  </si>
  <si>
    <t>Прочистка грязевеков и фильтров;</t>
  </si>
  <si>
    <t xml:space="preserve">Промывка  и испытание системы отопления </t>
  </si>
  <si>
    <t>Устранение аварийных ситуаций системы центрального отопления, сопутствующие работы</t>
  </si>
  <si>
    <t>Электроснабжение</t>
  </si>
  <si>
    <t>Планово-профилактический ремонт ВРУ</t>
  </si>
  <si>
    <t>апрель, октябрь</t>
  </si>
  <si>
    <t>Осмотр линий электрических сетей, арматуры и электрооборудования (силовые установки.)</t>
  </si>
  <si>
    <t>Замеры сопротивления изоляции проводов в МОП, проверка и обеспечение работоспособности устройств защитного отключения.</t>
  </si>
  <si>
    <t>Замена предохранителей, мелкий ремонт электропроводки.</t>
  </si>
  <si>
    <t>Устранение аварийных ситуаций системы электроснабжения, сопутствующие работы</t>
  </si>
  <si>
    <t>Проверка заземления ванн.</t>
  </si>
  <si>
    <t>Аварийно-диспетчерская служба</t>
  </si>
  <si>
    <t>Отключение  участков инженерных сетей,  слив отключенных участков систем центрального отопления и обратное наполнение с пуском системы после устранения неисправности, выполнение заявок населения, аварийно-диспетчерская служба.</t>
  </si>
  <si>
    <t>Круглосуточно</t>
  </si>
  <si>
    <t>Сбор и вывоз твердых бытовых отходов</t>
  </si>
  <si>
    <t>Сбор и вывоз твердых бытовых отходов.</t>
  </si>
  <si>
    <t>ежедневно</t>
  </si>
  <si>
    <t>Вывоз крупногабаритных предметов домашнего обихода.</t>
  </si>
  <si>
    <t>Уборка площадок для размещение мусорных контейнеров.</t>
  </si>
  <si>
    <t xml:space="preserve">Заключение с РСО договоров на поставку   ЖКУ; контроль за качеством поставляемых ЖКУ;  начисление платы за ЖКУ; печать и доставка квитанций на оплату ЖКУ; ведение лицевых счетов; взыскание задолженности за ЖКУ; организация общих собраний собственников помещений в МКД.  </t>
  </si>
  <si>
    <t>ИТОГО:</t>
  </si>
  <si>
    <r>
      <t xml:space="preserve">       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2016 года</t>
    </r>
  </si>
  <si>
    <t>Текущий ремонт:</t>
  </si>
  <si>
    <t>Капитальный ремонт отмостки 30,5 п.м.</t>
  </si>
  <si>
    <t>Изготовление и установка тамбурных дверей - 1 шт.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</si>
  <si>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</si>
  <si>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2/2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</si>
  <si>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Общая жиая площадь МКД,   кв.м.</t>
  </si>
  <si>
    <t>Площадь лестничных клеток, тамбуров ,  кв.м.</t>
  </si>
  <si>
    <t xml:space="preserve">Площадь подвальных помещений,  кв.м.       </t>
  </si>
  <si>
    <t>Изготовление и установка песочницы на детской площадке - 1 шт.</t>
  </si>
  <si>
    <t>Установка почтовых ящиков - 20 шт.</t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</si>
  <si>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2016 года</t>
    </r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</si>
  <si>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6/1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</si>
  <si>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Площадь лестничных клеток, тамбуров, кв.м.</t>
  </si>
  <si>
    <t>Общая жиая площадь МКД,  кв.м.</t>
  </si>
  <si>
    <t>Площадь лестничных клеток, тамбуров , кв.м.</t>
  </si>
  <si>
    <t>Ремонт отмостки - 18,8 пм</t>
  </si>
  <si>
    <t>Изготовление и установка тамбурных дверей - 2 шт.</t>
  </si>
  <si>
    <t>Изготовление и установка скамейки  - 1 шт.</t>
  </si>
  <si>
    <t>Замена коньковой доски - 15 м</t>
  </si>
  <si>
    <t>Изготовление и установка песочницы на детской площадке- 1 шт.</t>
  </si>
  <si>
    <t>Осмотр всех конструктивных элементов: кровель с проверкой состояния слуховых окон, вентиляционных каналов, наличия тяги, техническое состояние вентиляционных шахт ,фундаментов, отмосток,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 и звукоизоляции, адгезии отделочных слоев к конструкциям перекрытия (покрытия),температурно-влажностного режима и воздухообмена на чердаке.</t>
  </si>
  <si>
    <t>Восстановление шиферной кровли до 5 кв.м., ремонт конька, разделок и примыканий, восстановление изоляции утеплителя, ремонт слуховых окон, боровов; ремонт дверей, дверных блоков; замена разбитых стекол; ремонт просевшей отмостки; ремонт козырьков над входами в подъезд;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прочистка дымовентиляционных каналов; герметизация межпанельных швов до 2-х метров в одном месте, дератизация и дезинсекция помещений, входящих в состав общего имущества; ремонт контейнерной площадки.</t>
  </si>
  <si>
    <t>в течение срока действия договора</t>
  </si>
  <si>
    <t>Уборка территории (усовершенствованное покрытие, тротуары)</t>
  </si>
  <si>
    <t>Уборка газонов от мусора   (90%убираемой территории)</t>
  </si>
  <si>
    <t>Уборка без покрытия(10% убираемой территории)</t>
  </si>
  <si>
    <t>Уборка от снега и наледи площадок перед подъездом, тротуаров (усредненная площадь)</t>
  </si>
  <si>
    <t>Работы по содержанию помещений, входящих в состав общего имущества МКД:</t>
  </si>
  <si>
    <t>Внутридомовое инженерное оборудование</t>
  </si>
  <si>
    <t>Система холодного водоснабжения:</t>
  </si>
  <si>
    <t xml:space="preserve">Заделка свищей, устранение течи (установка хомута, сварочные работы) на трубопроводах </t>
  </si>
  <si>
    <t>Плановая ревизия вентилей (уплотнение сгонов, устранение течи)</t>
  </si>
  <si>
    <t>Плановая ревизия задвижек (набивка сальников, уплотнение соединений)</t>
  </si>
  <si>
    <t>Замена небольших участков внутренних систем ХВ (сварочные работы) до 2 м.</t>
  </si>
  <si>
    <t xml:space="preserve">Промывка внутридомовых сетей </t>
  </si>
  <si>
    <t>Устранение аварийных ситуаций на системе водоснабжения, сопутствующие работы</t>
  </si>
  <si>
    <t>Система горячего водоснабжения:</t>
  </si>
  <si>
    <t>Плановая ревизия вентилей (уплотнение сгонов, устранение течи и т.д.)</t>
  </si>
  <si>
    <t>Плановая ревизия задвижек (набивка сальников, уплотнение соединений )</t>
  </si>
  <si>
    <t>Устранение аварийных ситуаций на системе водопровод ГВ, сопутствующие работы</t>
  </si>
  <si>
    <t>Система водоотведения:</t>
  </si>
  <si>
    <t>Система отопления:</t>
  </si>
  <si>
    <t>Проверка исправности и работоспособности системы, выполнение наладочных и ремонтных работ в тепловом пункте</t>
  </si>
  <si>
    <t>Плановая ревизия вентилей (уплотнение сгонов)</t>
  </si>
  <si>
    <t xml:space="preserve">Ликвидация воздушных пробок </t>
  </si>
  <si>
    <t>Снятие параметров, постоянный контроль за параметрами теплоносителя и воды (давления, температуры, расхода), восстановление требуемых параметров и герметичности системы</t>
  </si>
  <si>
    <t>Ремонт запорно-регулирующей арматуры ТУ:</t>
  </si>
  <si>
    <t>ремонт и ревизия вентилей ТУ;</t>
  </si>
  <si>
    <t>ремонт и ревизия задвижек ТУ.</t>
  </si>
  <si>
    <t xml:space="preserve">Прочистка водоподогревателя </t>
  </si>
  <si>
    <t>Прочистка грязевиков и фильтров</t>
  </si>
  <si>
    <t>Электроснабжение:</t>
  </si>
  <si>
    <t>Осмотр электрических сетей, арматуры, электрооборудования (силовые установки)</t>
  </si>
  <si>
    <t>Замеры сопротивления изоляции проводов в МОП, проверка и обеспечение работоспособности устройств защитного отключения</t>
  </si>
  <si>
    <t>Замена предохранителей, мелкий ремонт электропроводки</t>
  </si>
  <si>
    <t>Проверка заземления ванн</t>
  </si>
  <si>
    <t>Аварийно-диспетчерская служба:</t>
  </si>
  <si>
    <t>Отключение участков инженерных сетей; слив отключенных участков систем центрального отопления и обратное наполнение с пуском системы после устранения неисправностей; выполнение заявок населения; аварийно-диспетчерская служба</t>
  </si>
  <si>
    <t>круглосуточно</t>
  </si>
  <si>
    <t>Сбор и вывоз твердых бытовых отходов:</t>
  </si>
  <si>
    <t>Сбор и вывоз бытовых твердых отходов с контейнерных площадок</t>
  </si>
  <si>
    <t>Вывоз крупногабаритных предметов домашнего обихода</t>
  </si>
  <si>
    <t>Уборка площадок для размещения мусорных контейнеров</t>
  </si>
  <si>
    <t xml:space="preserve">ежедневно </t>
  </si>
  <si>
    <r>
      <t>Заключение с РСО договоров на поставку коммунальных услуг; контроль за качеством поставляемых коммунальных услуг; снятие показаний ОПУ; начисление платы за ЖКУ; печать и доставка квитанций на оплату ЖКУ; ведение лицевых счетов; вз</t>
    </r>
    <r>
      <rPr>
        <sz val="8"/>
        <color theme="1"/>
        <rFont val="Times New Roman"/>
        <family val="1"/>
        <charset val="204"/>
      </rPr>
      <t>ы</t>
    </r>
    <r>
      <rPr>
        <sz val="8"/>
        <color theme="1"/>
        <rFont val="Arial"/>
        <family val="2"/>
        <charset val="204"/>
      </rPr>
      <t xml:space="preserve">скание задолженности за ЖКУ; организация общих собраний собственников помещений в МКД.  </t>
    </r>
  </si>
  <si>
    <t xml:space="preserve">Всего: </t>
  </si>
  <si>
    <t>Стоимость в год,руб.</t>
  </si>
  <si>
    <t>руб / кв.м</t>
  </si>
  <si>
    <t>Стоимость в месяц,</t>
  </si>
  <si>
    <r>
      <t xml:space="preserve">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8А 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</si>
  <si>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января по 31 декабря 2016 года</t>
    </r>
  </si>
  <si>
    <t>Косметический ремонт подъездов № 1,2</t>
  </si>
  <si>
    <t>Ремонт отмостки - 9,4 п.м.</t>
  </si>
  <si>
    <t>Изготовление и установка оконных рам - 4 шт.</t>
  </si>
  <si>
    <t>Осмотр всех конструктивных элементов: кровель с проверкой состояния слуховых окон, вентиляционных каналов, наличия тяги, техническое состояние вентиляционных шахт ,фундаментов, отмостки,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 и звукоизоляции, адгезии отделочных слоев к конструкциям перекрытия (покрытия),температурно-влажностного режима и воздухообмена на чердаке.</t>
  </si>
  <si>
    <t>Восстановление шиферной кровли до 5 кв.м., ремонт конька, разделок и примыканий, восстановление изоляции утеплителя, ремонт слуховых окон, боровов; ремонт дверей, дверных блоков; замена разбитых стекол; ремонт просевшей отмостки;  ремонт  козырьков над входами в подъезд;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прочистка дымовентиляционных каналов; герметизация межпанельных швов до 2-х метров в одном месте, дератизация и дезинсекция помещений, входящих в состав общего имущества; ремонт контейнерной площадки.</t>
  </si>
  <si>
    <t>руб./кв.м.</t>
  </si>
  <si>
    <t>Стоимость в месяц</t>
  </si>
  <si>
    <t>Стоимость в год,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</si>
  <si>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6/2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</si>
  <si>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января по 31 декабря 2016 года</t>
    </r>
  </si>
  <si>
    <t>Заделка межпанельных швов - 29 п.м.</t>
  </si>
  <si>
    <t xml:space="preserve">Ремонт отмостки - 26,2 п.м. </t>
  </si>
  <si>
    <t xml:space="preserve">Заключение с РСО договоров на поставку коммунальных услуг; контроль за качеством поставляемых коммунальных услуг; снятие показаний ОПУ; начисление платы за ЖКУ; печать и доставка квитанций на оплату ЖКУ; ведение лицевых счетов; взыскание задолженности за ЖКУ; организация общих собраний собственников помещений в МКД.  </t>
  </si>
  <si>
    <t>Стоимость в месяц, руб./м2</t>
  </si>
  <si>
    <t>Стоимость в год, руб.</t>
  </si>
  <si>
    <t xml:space="preserve">                                                     многоквартирного дома № 7 по ул. Ломоносова  город Белогорск </t>
  </si>
  <si>
    <t xml:space="preserve">                        Отчет о выполненных работах и оказанных услугах по содержанию общего имущества </t>
  </si>
  <si>
    <t xml:space="preserve">                                                                      за период с 01 января по 31 декабря 2016 года</t>
  </si>
  <si>
    <t>Льгота старшей дома.</t>
  </si>
  <si>
    <t>руб.</t>
  </si>
  <si>
    <r>
      <t xml:space="preserve">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</si>
  <si>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t>Льгота председателю совета МКД за жилищные услуги.</t>
  </si>
  <si>
    <t>Восстановление шиферной кровли до 5 кв.м., ремонт конька, разделок и примыканий, восстановление изоляции утеплителя, ремонт слуховых окон, боровов; ремонт дверей, дверных блоков; замена разбитых стекол; ремонт просевшей отмостки; ремонт  козырьков над входами в подъезд;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прочистка дымовентиляционных каналов; герметизация межпанельных швов до 2-х метров в одном месте, дератизация и дезинсекция помещений, входящих в состав общего имущества; ремонт контейнерной площадки.</t>
  </si>
  <si>
    <t>Ремонт внутридомовых электрических сетей.</t>
  </si>
  <si>
    <t xml:space="preserve">многоквартирного дома № 9/1  по ул. Ломоносова города Белогорск </t>
  </si>
  <si>
    <t>Площадь лестничных клеток, тамбуров,  кв.м.</t>
  </si>
  <si>
    <t>Ремонт отмостки - 20,4 м.</t>
  </si>
  <si>
    <t>Изготовление и установка оконных рам - 6 шт.</t>
  </si>
  <si>
    <t>Остекление - 3,9 м2</t>
  </si>
  <si>
    <t>Осмотр всех конструктивных элементов: кровель с проверкой состояния слуховых окон, вентиляционных каналов, наличия тяги, техническое состояние вентиляционных шахт ,фундаментов, отмостки,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 и звукоизоляции, адгезиии отделочных слоев к конструкциям перекрытия (покрытия),температурно-влажностного режима и воздухообмена на чердаке.</t>
  </si>
  <si>
    <t>Всего:</t>
  </si>
  <si>
    <t xml:space="preserve">многоквартирного дома № 9/2  по ул. Ломоносова города Белогорск </t>
  </si>
  <si>
    <t>Ремонт отмостки - 43,3 м.</t>
  </si>
  <si>
    <t>Изготовление и установка оконных рам - 1 шт.</t>
  </si>
  <si>
    <t>Остекление - 1,54 м2</t>
  </si>
  <si>
    <r>
      <t>Заключение с РСО договоров на поставку коммунальных услуг; контроль за качеством поставляемых коммунальных услуг; снятие показаний ОПУ; начисление платы за ЖКУ; печать и доставка квитанций на оплату ЖКУ; ведение лицевых счетов; вз</t>
    </r>
    <r>
      <rPr>
        <sz val="9"/>
        <color theme="1"/>
        <rFont val="Times New Roman"/>
        <family val="1"/>
        <charset val="204"/>
      </rPr>
      <t>ы</t>
    </r>
    <r>
      <rPr>
        <sz val="9"/>
        <color theme="1"/>
        <rFont val="Arial"/>
        <family val="2"/>
        <charset val="204"/>
      </rPr>
      <t xml:space="preserve">скание задолженности за ЖКУ; организация общих собраний собственников помещений в МКД.  </t>
    </r>
  </si>
  <si>
    <t xml:space="preserve">многоквартирного дома № 9/3  по ул. Ломоносова города Белогорск </t>
  </si>
  <si>
    <t>Общая жиая площадь МКД ,  кв.м.</t>
  </si>
  <si>
    <t xml:space="preserve">                            многоквартирного дома № 11  по ул. Ломоносова города Белогорск </t>
  </si>
  <si>
    <t xml:space="preserve">                                            за период с 01 января по 31 декабря 2016 года</t>
  </si>
  <si>
    <t>Ремонт отмостки - 40 п.м.;</t>
  </si>
  <si>
    <t>Установка почтовых ящиков - 24 шт.</t>
  </si>
  <si>
    <t>Общая жиая площадь МКД ,   кв.м.</t>
  </si>
  <si>
    <t xml:space="preserve">Площадь подвальных помещений,   кв.м.       </t>
  </si>
  <si>
    <t>Ремонт шиферной кровли, 4 м2 .;</t>
  </si>
  <si>
    <t>Ремонт отмостки,  53 п.м.;</t>
  </si>
  <si>
    <t>Установка почтовых ящиков - 21 шт.</t>
  </si>
  <si>
    <t>Общая жиая площадь МКД , кв.м.</t>
  </si>
  <si>
    <t>Ремонт швов по наружным стеновым панелям, 8 м.;</t>
  </si>
  <si>
    <t>Ремонт отмостки, 47 п.м.</t>
  </si>
  <si>
    <t>Изготовление и монтаж забора полисадника - 32м.</t>
  </si>
  <si>
    <t xml:space="preserve">                              многоквартирного дома № 12/1 по ул. Ломоносова города Белогорск </t>
  </si>
  <si>
    <t xml:space="preserve">                                             за период с 01 января по 31 декабря 2016 года</t>
  </si>
  <si>
    <t>Ремонт отмостки, 35,5 п.м.</t>
  </si>
  <si>
    <t>Изготовление и монтаж забора полисадника - 20 м.</t>
  </si>
  <si>
    <t xml:space="preserve">                               многоквартирного дома № 12/2 по ул. Ломоносова города Белогорск </t>
  </si>
  <si>
    <t xml:space="preserve">                                                   за период с 01 января по 31 декабря 2016 года</t>
  </si>
  <si>
    <t>Общая жиая площадь МКД, кв.м.</t>
  </si>
  <si>
    <t>Изготовление и монтаж песочницы на д/площадке - 1 шт</t>
  </si>
  <si>
    <r>
      <t xml:space="preserve">                                                               многоквартирного дома </t>
    </r>
    <r>
      <rPr>
        <b/>
        <u/>
        <sz val="8"/>
        <color theme="1"/>
        <rFont val="Times New Roman"/>
        <family val="1"/>
        <charset val="204"/>
      </rPr>
      <t>№ 18 по ул. Ломоносова</t>
    </r>
    <r>
      <rPr>
        <b/>
        <sz val="8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</si>
  <si>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       за период </t>
    </r>
    <r>
      <rPr>
        <b/>
        <u/>
        <sz val="8"/>
        <color theme="1"/>
        <rFont val="Times New Roman"/>
        <family val="1"/>
        <charset val="204"/>
      </rPr>
      <t>с 01 января по 31 декабря 2016 года</t>
    </r>
  </si>
  <si>
    <t xml:space="preserve">                                                  за период с 01 января по 31 декабря 2016 года</t>
  </si>
  <si>
    <t xml:space="preserve">                                многоквартирного дома № 11 А по ул. Ломоносова города Белогорск </t>
  </si>
  <si>
    <t xml:space="preserve">Отчет о выполненных работах и оказанных услугах по содержанию общего имущества </t>
  </si>
  <si>
    <t>Общая жиая площадь МКД  ______   кв.м.</t>
  </si>
  <si>
    <t>Площадь лестничных клеток, тамбуров ______   кв.м.</t>
  </si>
  <si>
    <t xml:space="preserve">Площадь подвальных помещений,                  кв.м.       </t>
  </si>
  <si>
    <r>
      <t xml:space="preserve">                                           многоквартирного дома </t>
    </r>
    <r>
      <rPr>
        <b/>
        <u/>
        <sz val="8"/>
        <color theme="1"/>
        <rFont val="Times New Roman"/>
        <family val="1"/>
        <charset val="204"/>
      </rPr>
      <t xml:space="preserve">№1 по ул. Ломоносова </t>
    </r>
    <r>
      <rPr>
        <b/>
        <sz val="8"/>
        <color theme="1"/>
        <rFont val="Times New Roman"/>
        <family val="1"/>
        <charset val="204"/>
      </rPr>
      <t xml:space="preserve"> город Белогорск </t>
    </r>
  </si>
  <si>
    <t>Изготовление и монтаж тамбурных дверей - 1 шт.</t>
  </si>
  <si>
    <t>Изготовление и монтаж скамеек - 1 шт.</t>
  </si>
  <si>
    <r>
      <t xml:space="preserve">                               за период </t>
    </r>
    <r>
      <rPr>
        <b/>
        <u/>
        <sz val="8"/>
        <color theme="1"/>
        <rFont val="Times New Roman"/>
        <family val="1"/>
        <charset val="204"/>
      </rPr>
      <t>с 01 января по 31 декабря 2016 года</t>
    </r>
  </si>
  <si>
    <t>Изготовление и установка водосливных труб по фасаду - 3,75 м.</t>
  </si>
  <si>
    <t>Косметический ремонт подъездов № 1,2,3,4</t>
  </si>
  <si>
    <t>Ремонт контейнерной площадки.</t>
  </si>
  <si>
    <r>
      <t xml:space="preserve">за период </t>
    </r>
    <r>
      <rPr>
        <u/>
        <sz val="8"/>
        <color theme="1"/>
        <rFont val="Times New Roman"/>
        <family val="1"/>
        <charset val="204"/>
      </rPr>
      <t>с 01 января по 31 декабря 2016 года</t>
    </r>
  </si>
  <si>
    <t>Заделка межпанельных швов - 13м.</t>
  </si>
  <si>
    <t>Ремонт шиферной кровли 16 кв.м.</t>
  </si>
  <si>
    <t>Ремонт отмостки - 121 п.м.;</t>
  </si>
  <si>
    <t>Остекление оконных проемов на лестничных клетках - 0,56 м2</t>
  </si>
  <si>
    <t>Изготовление и монтаж скамеек - 2 шт.</t>
  </si>
  <si>
    <t>Изготовление и монтаж забора палисадника 84 м.</t>
  </si>
  <si>
    <r>
      <t xml:space="preserve">многоквартирного дома </t>
    </r>
    <r>
      <rPr>
        <u/>
        <sz val="8"/>
        <color theme="1"/>
        <rFont val="Times New Roman"/>
        <family val="1"/>
        <charset val="204"/>
      </rPr>
      <t>№ 140 по ул. Кирова г</t>
    </r>
    <r>
      <rPr>
        <sz val="8"/>
        <color theme="1"/>
        <rFont val="Times New Roman"/>
        <family val="1"/>
        <charset val="204"/>
      </rPr>
      <t xml:space="preserve">орода Белогорск </t>
    </r>
  </si>
  <si>
    <t>Осмотр всех конструктивных элементов: кровель с проверкой состояния слуховых окон, вентиляционных каналов, наличия тяги, техническое состояние вентиляционных шахт ,фундаментов, отмосток,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 и звукоизоляции, адгезиии отделочных слоев к конструкциям перекрытия (покрытия),температурно-влажностного режима и воздухообмена на чердаке.</t>
  </si>
  <si>
    <t>Заделка межпанельных швов - 80 м.</t>
  </si>
  <si>
    <t>Ремонт отмостки - 69,8 п.м.;</t>
  </si>
  <si>
    <r>
      <t>Заключение с РСО договоров на поставку коммунальных услуг; контроль за качеством поставляемых коммунальных услуг; снятие показаний ОПУ; начисление платы за ЖКУ; печать и доставка кв</t>
    </r>
    <r>
      <rPr>
        <sz val="8"/>
        <color theme="1"/>
        <rFont val="Times New Roman"/>
        <family val="1"/>
        <charset val="204"/>
      </rPr>
      <t>и</t>
    </r>
    <r>
      <rPr>
        <sz val="8"/>
        <color theme="1"/>
        <rFont val="Arial"/>
        <family val="2"/>
        <charset val="204"/>
      </rPr>
      <t>танций на оплату ЖКУ; ведение лицевых счетов; вз</t>
    </r>
    <r>
      <rPr>
        <sz val="8"/>
        <color theme="1"/>
        <rFont val="Times New Roman"/>
        <family val="1"/>
        <charset val="204"/>
      </rPr>
      <t>ы</t>
    </r>
    <r>
      <rPr>
        <sz val="8"/>
        <color theme="1"/>
        <rFont val="Arial"/>
        <family val="2"/>
        <charset val="204"/>
      </rPr>
      <t xml:space="preserve">скание задолженности за ЖКУ; организация общих собраний собственников помещений в МКД.  </t>
    </r>
  </si>
  <si>
    <r>
      <t xml:space="preserve">                                           многоквартирного дома </t>
    </r>
    <r>
      <rPr>
        <b/>
        <u/>
        <sz val="8"/>
        <color theme="1"/>
        <rFont val="Times New Roman"/>
        <family val="1"/>
        <charset val="204"/>
      </rPr>
      <t xml:space="preserve">№ 255 Б по ул. Кирова </t>
    </r>
    <r>
      <rPr>
        <b/>
        <sz val="8"/>
        <color theme="1"/>
        <rFont val="Times New Roman"/>
        <family val="1"/>
        <charset val="204"/>
      </rPr>
      <t xml:space="preserve"> города Белогорск </t>
    </r>
  </si>
  <si>
    <t>Изготовление и монтаж песочницы на д/ площадке - 1 шт</t>
  </si>
  <si>
    <t>Изготовление и монтаж горки на д/ площадке - 1 шт</t>
  </si>
  <si>
    <t xml:space="preserve">     </t>
  </si>
  <si>
    <t>Осмотр всех конструктивных элементов: кровель с</t>
  </si>
  <si>
    <t xml:space="preserve">проверкой состояния слуховых окон, </t>
  </si>
  <si>
    <t xml:space="preserve">вентиляционных каналов, наличия тяги, </t>
  </si>
  <si>
    <t xml:space="preserve">техническое состояние вентиляционных шахт </t>
  </si>
  <si>
    <t xml:space="preserve">,фундаментов, отмостки, цоколей, проверка </t>
  </si>
  <si>
    <t>состояния продухов, подвала и его температурно-</t>
  </si>
  <si>
    <t xml:space="preserve">влажностного режима, конструкций стен и фасадов, </t>
  </si>
  <si>
    <t xml:space="preserve">состояния внутренней отделки, дверей подвалов, </t>
  </si>
  <si>
    <t xml:space="preserve">технических подполий, запорных устройств на них, </t>
  </si>
  <si>
    <t xml:space="preserve">входов в подъезды. Проверка соответствия </t>
  </si>
  <si>
    <t xml:space="preserve">параметров вертикальной планировки территории </t>
  </si>
  <si>
    <t xml:space="preserve">вокруг здания проектным параметрам, состояния </t>
  </si>
  <si>
    <t xml:space="preserve">утеплителя, гидроизоляции и звукоизоляции, </t>
  </si>
  <si>
    <t xml:space="preserve">адгезии отделочных слоев к конструкциям </t>
  </si>
  <si>
    <t xml:space="preserve">перекрытия (покрытия),температурно-влажностного </t>
  </si>
  <si>
    <t>режима и воздухообмена на чердаке.</t>
  </si>
  <si>
    <t xml:space="preserve"> Восстановление шиферной кровли до 5 кв.м., </t>
  </si>
  <si>
    <t xml:space="preserve">ремонт конька, разделок и примыканий, </t>
  </si>
  <si>
    <t xml:space="preserve">восстановление изоляции утеплителя, ремонт </t>
  </si>
  <si>
    <t xml:space="preserve">слуховых окон, боровов; ремонт дверей, дверных </t>
  </si>
  <si>
    <t xml:space="preserve">блоков; замена разбитых стекол; ремонт </t>
  </si>
  <si>
    <t xml:space="preserve">просевшей отмостки; ремонт козырьков над входами </t>
  </si>
  <si>
    <t xml:space="preserve">в подъезд; восстановление отделки стен, потолков, </t>
  </si>
  <si>
    <t xml:space="preserve">поручней; окрашивание и ремонт детских и </t>
  </si>
  <si>
    <t xml:space="preserve">спортивных площадок, лавочек, вешалов; очистка </t>
  </si>
  <si>
    <t xml:space="preserve">кровли от снега, наледи, сосулек; очистка </t>
  </si>
  <si>
    <t xml:space="preserve">чердачных помещений и подвалов от мусора; </t>
  </si>
  <si>
    <t xml:space="preserve">прочистка дымовентиляционных каналов; </t>
  </si>
  <si>
    <t xml:space="preserve">герметизация межпанельных швов до 2-х метров в </t>
  </si>
  <si>
    <t xml:space="preserve">одном месте, дератизация и дезинсекция </t>
  </si>
  <si>
    <t xml:space="preserve">помещений, входящих в состав общего имущества; </t>
  </si>
  <si>
    <t>ремонт контейнерной площадки.</t>
  </si>
  <si>
    <t xml:space="preserve">       </t>
  </si>
  <si>
    <t xml:space="preserve">Уборка территории (усовершенствованное </t>
  </si>
  <si>
    <t>покрытие, тротуары)</t>
  </si>
  <si>
    <t xml:space="preserve"> Уборка газонов от мусора   (90%убираемой </t>
  </si>
  <si>
    <t>территории)</t>
  </si>
  <si>
    <t xml:space="preserve">Уборка от снега и наледи площадок перед </t>
  </si>
  <si>
    <t>подъездом, тротуаров (усредненная площадь)</t>
  </si>
  <si>
    <t xml:space="preserve">Заделка свищей, устранение течи (установка </t>
  </si>
  <si>
    <t xml:space="preserve">хомута, сварочные работы) на трубопроводах </t>
  </si>
  <si>
    <t xml:space="preserve">Плановая ревизия вентилей (уплотнение сгонов, </t>
  </si>
  <si>
    <t>устранение течи)</t>
  </si>
  <si>
    <t xml:space="preserve">Плановая ревизия задвижек (набивка сальников, </t>
  </si>
  <si>
    <t>уплотнение соединений)</t>
  </si>
  <si>
    <t xml:space="preserve">Замена небольших участков внутренних систем ХВ </t>
  </si>
  <si>
    <t>(сварочные работы) до 2 м.</t>
  </si>
  <si>
    <t xml:space="preserve">Устранение аварийных ситуаций на системе </t>
  </si>
  <si>
    <t>водоснабжения, сопутствующие работы</t>
  </si>
  <si>
    <t>устранение течи и т.д.)</t>
  </si>
  <si>
    <t>уплотнение соединений )</t>
  </si>
  <si>
    <t xml:space="preserve">Замена небольших участков внутренних систем ГВ </t>
  </si>
  <si>
    <t>водопровод ГВ, сопутствующие работы</t>
  </si>
  <si>
    <t>водоотведения, сопутствующие работы</t>
  </si>
  <si>
    <t xml:space="preserve">Проверка исправности и работоспособности </t>
  </si>
  <si>
    <t xml:space="preserve">системы, выполнение наладочных и ремонтных </t>
  </si>
  <si>
    <t>работ в тепловом пункте</t>
  </si>
  <si>
    <t xml:space="preserve">Снятие параметров, постоянный контроль за </t>
  </si>
  <si>
    <t xml:space="preserve">параметрами теплоносителя и воды (давления, </t>
  </si>
  <si>
    <t xml:space="preserve">температуры, расхода), восстановление требуемых </t>
  </si>
  <si>
    <t>параметров и герметичности системы</t>
  </si>
  <si>
    <t xml:space="preserve">Осмотр электрических сетей, арматуры, </t>
  </si>
  <si>
    <t>электрооборудования (силовые установки)</t>
  </si>
  <si>
    <t xml:space="preserve">Замеры сопротивления изоляции проводов в МОП, </t>
  </si>
  <si>
    <t xml:space="preserve">проверка и обеспечение работоспособности </t>
  </si>
  <si>
    <t>устройств защитного отключения</t>
  </si>
  <si>
    <t xml:space="preserve">Замена предохранителей, мелкий ремонт </t>
  </si>
  <si>
    <t>электропроводки</t>
  </si>
  <si>
    <t xml:space="preserve">Устранение аварийных ситуаций системы </t>
  </si>
  <si>
    <t>электроснабжения, сопутствующие работы</t>
  </si>
  <si>
    <t xml:space="preserve">Отключение участков инженерных сетей; слив </t>
  </si>
  <si>
    <t xml:space="preserve">отключенных участков систем центрального </t>
  </si>
  <si>
    <t xml:space="preserve">отопления и обратное наполнение с пуском </t>
  </si>
  <si>
    <t xml:space="preserve">системы после устранения неисправностей; </t>
  </si>
  <si>
    <t>выполнение заявок населения; аварийно-</t>
  </si>
  <si>
    <t>диспетчерская служба</t>
  </si>
  <si>
    <t xml:space="preserve">Сбор и вывоз бытовых твердых отходов с </t>
  </si>
  <si>
    <t>контейнерных площадок</t>
  </si>
  <si>
    <t xml:space="preserve">Вывоз крупногабаритных предметов домашнего </t>
  </si>
  <si>
    <t>обихода</t>
  </si>
  <si>
    <t xml:space="preserve">Уборка площадок для размещения мусорных </t>
  </si>
  <si>
    <t>контейнеров</t>
  </si>
  <si>
    <t xml:space="preserve">Заключение с РСО договоров на поставку </t>
  </si>
  <si>
    <t xml:space="preserve">коммунальных услуг; контроль за качеством </t>
  </si>
  <si>
    <t xml:space="preserve">поставляемых коммунальных услуг; снятие </t>
  </si>
  <si>
    <t xml:space="preserve">показаний ОПУ; начисление платы за ЖКУ; печать </t>
  </si>
  <si>
    <t xml:space="preserve">и доставка квитанций на оплату ЖКУ; ведение </t>
  </si>
  <si>
    <t xml:space="preserve">организация общих собраний собственников </t>
  </si>
  <si>
    <t xml:space="preserve">помещений в МКД.  </t>
  </si>
  <si>
    <t xml:space="preserve">                                 </t>
  </si>
  <si>
    <r>
      <t xml:space="preserve">многоквартирного дома </t>
    </r>
    <r>
      <rPr>
        <u/>
        <sz val="8"/>
        <color theme="1"/>
        <rFont val="Times New Roman"/>
        <family val="1"/>
        <charset val="204"/>
      </rPr>
      <t>№ 263 по ул. Кирова г</t>
    </r>
    <r>
      <rPr>
        <sz val="8"/>
        <color theme="1"/>
        <rFont val="Times New Roman"/>
        <family val="1"/>
        <charset val="204"/>
      </rPr>
      <t xml:space="preserve">орода Белогорск </t>
    </r>
  </si>
  <si>
    <t xml:space="preserve">лицевых счетов; взыскание задолженности за ЖКУ;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</si>
  <si>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265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</si>
  <si>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Установка фонарей дворового освещения - 1 шт.</t>
  </si>
  <si>
    <t>Остекление оконных рам - 1,65 м2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</si>
  <si>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249/1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</si>
  <si>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Остекление оконных рам - 23,59 м2.</t>
  </si>
  <si>
    <t>Изготовление и установка тамбурных дверей  - 2 шт.</t>
  </si>
  <si>
    <t>Изготовление и монтаж забора палисадника - 10м</t>
  </si>
  <si>
    <r>
      <t xml:space="preserve">         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269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</si>
  <si>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установка оконных рам - 2 шт.</t>
  </si>
  <si>
    <t xml:space="preserve">     Осмотр всех конструктивных элементов: кровель с проверкой состояния слуховых окон, </t>
  </si>
  <si>
    <t xml:space="preserve">,фундаментов, отмосток, цоколей, проверка </t>
  </si>
  <si>
    <t xml:space="preserve">адгезиии отделочных слоев к конструкциям </t>
  </si>
  <si>
    <t xml:space="preserve">режима и воздухообмена на чердаке.  </t>
  </si>
  <si>
    <t>просевшей отмостки; ремонт козырьков над входами в подъезд;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</t>
  </si>
  <si>
    <r>
      <t>лицевых счетов; вз</t>
    </r>
    <r>
      <rPr>
        <sz val="8"/>
        <color theme="1"/>
        <rFont val="Times New Roman"/>
        <family val="1"/>
        <charset val="204"/>
      </rPr>
      <t>ы</t>
    </r>
    <r>
      <rPr>
        <sz val="8"/>
        <color theme="1"/>
        <rFont val="Arial"/>
        <family val="2"/>
        <charset val="204"/>
      </rPr>
      <t xml:space="preserve">скание задолженности за ЖКУ; </t>
    </r>
  </si>
  <si>
    <t xml:space="preserve">                                                                                           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</si>
  <si>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282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</si>
  <si>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монтаж песочницы на дворовой площадке - 1 шт.</t>
  </si>
  <si>
    <t>Изготовление и монтаж скамееек - 2 шт.</t>
  </si>
  <si>
    <t xml:space="preserve">    Осмотр всех конструктивных элементов: кровель с проверкой состояния слуховых окон, </t>
  </si>
  <si>
    <t xml:space="preserve">просевшей отмостки; ремонт козырьков над входами в подъезд;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</t>
  </si>
  <si>
    <t>Ремонт отмостки - 43,9 п.м.</t>
  </si>
  <si>
    <t>Изготовление и монтаж забора палисадника - 32 м.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</si>
  <si>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278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</si>
  <si>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- 27 м.</t>
  </si>
  <si>
    <t>Замена шиферной кровли - 8 м2</t>
  </si>
  <si>
    <t>Косметический ремонт подъездов № 1,2,3</t>
  </si>
  <si>
    <t>Изготовление и монтаж грибка на детской площадке - 1 шт.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</si>
  <si>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298/1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</si>
  <si>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 xml:space="preserve">       Осмотр всех конструктивных элементов: кровель с проверкой состояния слуховых окон, </t>
  </si>
  <si>
    <t xml:space="preserve">просевшей отмостки; ремонт козырьков над входами в подъезд; восстановление отделки стен, потолков, поручней; окрашивание и ремонт детских и спортивных площадок, лавочек, вешалов; очистка </t>
  </si>
  <si>
    <t xml:space="preserve">Изготовление и монтаж скамейки - 1 шт.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</si>
  <si>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298/2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</si>
  <si>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 xml:space="preserve">Изготовление и монтаж грибка на детской площадке - 1 шт.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</si>
  <si>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316 А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</si>
  <si>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>лицевых счетов; вз</t>
    </r>
    <r>
      <rPr>
        <sz val="9"/>
        <color theme="1"/>
        <rFont val="Times New Roman"/>
        <family val="1"/>
        <charset val="204"/>
      </rPr>
      <t>ы</t>
    </r>
    <r>
      <rPr>
        <sz val="9"/>
        <color theme="1"/>
        <rFont val="Arial"/>
        <family val="2"/>
        <charset val="204"/>
      </rPr>
      <t xml:space="preserve">скание задолженности за ЖКУ; </t>
    </r>
  </si>
  <si>
    <t xml:space="preserve"> Осмотр всех конструктивных элементов: кровель с</t>
  </si>
  <si>
    <t xml:space="preserve">режима и воздухообмена на чердаке.      </t>
  </si>
  <si>
    <t xml:space="preserve">просевшей отмостки; ремонт  козырьков над входами  в подъезд; восстановление отделки стен, потолков,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</si>
  <si>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316 Б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</si>
  <si>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отмостки - 113,1 п.м.</t>
  </si>
  <si>
    <t>Установка почтовых ящиков - 27 шт.</t>
  </si>
  <si>
    <t xml:space="preserve">режима и воздухообмена на чердаке. </t>
  </si>
  <si>
    <t xml:space="preserve">просевшей отмостки; ремонт  козырьков над входами в подъезд;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</si>
  <si>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322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</si>
  <si>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 xml:space="preserve">Ремонт швов по наружным стеновым панелям  - 108м. </t>
  </si>
  <si>
    <t>Изготовление и монтаж скамейки - 2 шт</t>
  </si>
  <si>
    <t>Установка почтовых ящиков - 27 шт</t>
  </si>
  <si>
    <t xml:space="preserve">Установка игровых комплексов </t>
  </si>
  <si>
    <t>Изготовление и монтаж палисадника- 90м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</si>
  <si>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304 В по ул. Кирова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</si>
  <si>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 января  по 31 декабря 2016 года</t>
    </r>
  </si>
  <si>
    <t>Замена коньковой доски - 25 м.</t>
  </si>
  <si>
    <t>Остекление оконных рам - 0,78 м2</t>
  </si>
  <si>
    <t>Изготовление и монтаж  песочницы на детской площадке - 1 шт.</t>
  </si>
  <si>
    <t>Изготовление и монтаж горки на детской площадке - 1 шт.</t>
  </si>
  <si>
    <t>Изготовление и монтаж грибка  на детской площадке</t>
  </si>
  <si>
    <t>Изготовление и монтаж скамеек - 2 шт</t>
  </si>
  <si>
    <t>Установка игровых комплексов.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</si>
  <si>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 А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</si>
  <si>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2016 года</t>
    </r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</si>
  <si>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№3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</si>
  <si>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39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</si>
  <si>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января по 31 декабря 2016 года.</t>
    </r>
  </si>
  <si>
    <t>Замена коньковой доски -20 м.</t>
  </si>
  <si>
    <t xml:space="preserve">Косметический ремонт подъездов  № 1,2,3,4,5,6,7,8 </t>
  </si>
  <si>
    <t>Ремонт отмостки - 119,5 м</t>
  </si>
  <si>
    <t xml:space="preserve">Изготовление и установка тамбурных дверей - 1 шт. </t>
  </si>
  <si>
    <t>Установка почтовых ящиков - 98 шт.</t>
  </si>
  <si>
    <t xml:space="preserve">Изготовление и монтаж скамеек  - 1 шт. </t>
  </si>
  <si>
    <t xml:space="preserve">     Осмотр всех конструктивных элементов: кровель с</t>
  </si>
  <si>
    <t xml:space="preserve">просевшей отмостки; ремон т  козырьков над входами в подъезд; восстановление отделки стен, потолков, поручней; окрашивание и ремонт детских и  спортивных площадок, лавочек, вешалов; очистка кровли от снега, наледи, сосулек; очистка чердачных помещений и подвалов от мусора; </t>
  </si>
  <si>
    <t>Остекление оконных проемов на лестничных</t>
  </si>
  <si>
    <t>Ремонт отмостки - 7,5 п.м.</t>
  </si>
  <si>
    <t>клетках 23 х 0,5м2</t>
  </si>
  <si>
    <t>Изготовление и установка тамбурных дверей - 5 шт.</t>
  </si>
  <si>
    <t>Изготовление и монтаж песочницы - 1 шт.</t>
  </si>
  <si>
    <t>Изготовление и монтаж забора палисадника - 74 м.</t>
  </si>
  <si>
    <t xml:space="preserve">Планировка дворовой территории. 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</si>
  <si>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39 Б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</si>
  <si>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 xml:space="preserve">многоквартирного дома № 39 А по ул. Чехова города Белогорск </t>
  </si>
  <si>
    <t xml:space="preserve">Ремонт шиферной кровли, 2  м2. </t>
  </si>
  <si>
    <t xml:space="preserve">Изготовление и установка оконных рам </t>
  </si>
  <si>
    <t>Остекление оконных рам -  2,08м2</t>
  </si>
  <si>
    <t>за период с 01 января по 31 декабря 2016 года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</si>
  <si>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44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</si>
  <si>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отмостки  -  45,4 п.м.;</t>
  </si>
  <si>
    <t xml:space="preserve">  Осмотр всех конструктивных элементов: кровель с</t>
  </si>
  <si>
    <t xml:space="preserve">просевшей отмостки; ремонт  козырьков над входами  в подъезд;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</si>
  <si>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44 А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</si>
  <si>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мягкой кровли - 67 м2;</t>
  </si>
  <si>
    <t xml:space="preserve">Планировка дворовой территории; </t>
  </si>
  <si>
    <t>клетках - 0,4 м2.;</t>
  </si>
  <si>
    <t>Изготовление и установка тамбурных дверей - 2 шт.;</t>
  </si>
  <si>
    <t>Изготовление и монтаж забора палисадника - 80 м.</t>
  </si>
  <si>
    <t>2,11</t>
  </si>
  <si>
    <t>131684,25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</si>
  <si>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46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</si>
  <si>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Ремонт отмостки -  42 п.м.;</t>
  </si>
  <si>
    <t>Установка почтовых ящиков - 59 шт.;</t>
  </si>
  <si>
    <t>Замена коньковой доски - 20 м.;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</si>
  <si>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51/1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</si>
  <si>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Замена коньковой доски - 10м;</t>
  </si>
  <si>
    <t>Изготовление и монтаж скамеейки - 1 шт;</t>
  </si>
  <si>
    <t>Итого: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</si>
  <si>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51/2 по ул. Чехова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</si>
  <si>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14 А по ул. Производственная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</si>
  <si>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Установка почтовых ящиков - 35 шт;</t>
  </si>
  <si>
    <t>Остекление оконных проемов на лестничных клетках - 2,55 м2.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</si>
  <si>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14 Б по ул. Производственная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</si>
  <si>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- 20 м;</t>
  </si>
  <si>
    <t>Изготовление и установка тамбурных дверей - 1 шт;</t>
  </si>
  <si>
    <t>Установка почтовых ящиков - 80 шт.</t>
  </si>
  <si>
    <t xml:space="preserve">       Осмотр всех конструктивных элементов: кровель с</t>
  </si>
  <si>
    <t xml:space="preserve">Восстановление шиферной кровли до 5 кв.м., </t>
  </si>
  <si>
    <t>Замена коньковой доски- 10 м.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</si>
  <si>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37 по ул. Низменная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</si>
  <si>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января  по 31 декабря 2016 года.</t>
    </r>
  </si>
  <si>
    <t xml:space="preserve">режима и воздухообмена на чердаке.     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</si>
  <si>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37 А по ул. Низменная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</si>
  <si>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5 по пер. Южный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</si>
  <si>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Установка почтовых ящиков - 59 шт.</t>
  </si>
  <si>
    <t>Установка датчиков движения,8 шт.</t>
  </si>
  <si>
    <t>Косметический ремонт  (1-8 подъезды).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</si>
  <si>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6 по пер. Южный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</si>
  <si>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 xml:space="preserve">Изготовление и установка тамбурных дверей - 4 шт.; </t>
  </si>
  <si>
    <t>Восстановление шиферной кровли до 5 кв.м., ремонт конька, разделок и примыканий, восстановление изоляции утеплителя, ремонт слуховых окон, боровов; ремонт дверей, дверных блоков; замена разбитых стекол; ремонт просевшей отмостки; ремон т козырьков над входами в подъезд;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прочистка дымовентиляционных каналов; герметизация межпанельных швов до 2-х метров в одном месте, дератизация и дезинсекция помещений, входящих в состав общего имущества; ремонт контейнерной площадки.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</si>
  <si>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7 по пер. Южный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</si>
  <si>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Замена шиферной кровли - 11м2;</t>
  </si>
  <si>
    <t>Установка почтовых ящиков - 59 шт;</t>
  </si>
  <si>
    <t>Заделка межпанельных швов - 25м;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</si>
  <si>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9 по пер. Южный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</si>
  <si>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Замена шиферной кровли - 6 м2;</t>
  </si>
  <si>
    <t>Косметический ремонт подъездов  № 1,4;</t>
  </si>
  <si>
    <t>Ремонт отмостки - 27 п.м.;</t>
  </si>
  <si>
    <t>Изготовление и установка оконных рам -2 шт.</t>
  </si>
  <si>
    <t>Изготовление и монтаж скамеек - 2 шт;</t>
  </si>
  <si>
    <t>руб./кв.м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</si>
  <si>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 Б по пер. Строительный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</si>
  <si>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Заделка межпанельных швов - 55 м;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</si>
  <si>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2А  по пер. Юбилейный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</si>
  <si>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Изготовление и установка водосливных труб по фасаду - 7м;</t>
  </si>
  <si>
    <t>Изготовление и установка оконных рам - 1 шт;</t>
  </si>
  <si>
    <t>Остекление оконных рам - 13,0  м2.</t>
  </si>
  <si>
    <t>Изготовление и монтаж скамейки - 1 шт;</t>
  </si>
  <si>
    <t>Осмотр всех конструктивных элементов: кровель с проверкой состояния слуховых окон, вентиляционных каналов, наличия тяги, техническое состояние вентиляционных шахт ,фундаментов, отмосток,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 и звукоизоляции, адгезии  отделочных слоев к конструкциям перекрытия (покрытия),температурно-влажностного режима и воздухообмена на чердаке.</t>
  </si>
  <si>
    <t>Блок А:</t>
  </si>
  <si>
    <t>Остекление оконных рам - 1,4м2;</t>
  </si>
  <si>
    <t>Изготовление и установка забора палисадника- 24 м.</t>
  </si>
  <si>
    <t>Блок Б:</t>
  </si>
  <si>
    <t>Заделка межпанельных швов  -  6м;</t>
  </si>
  <si>
    <t>Заделка межпанельных швов - 73 м;</t>
  </si>
  <si>
    <t>Ремонт отмостки - 18 п.м.;</t>
  </si>
  <si>
    <t>Изготовление и установка забора палисадника- 36 м.</t>
  </si>
  <si>
    <t>Изготовление и установка тамбурных дверей- 2 шт;</t>
  </si>
  <si>
    <t>Блок В:</t>
  </si>
  <si>
    <t xml:space="preserve">Замена шиферной кровли - 15 м2; </t>
  </si>
  <si>
    <t>Изготовление и установка тамбурных дверей- 1 шт;</t>
  </si>
  <si>
    <t>Изготовление и установка забора палисадника- 8 м.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</si>
  <si>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 А  по пер. Юбилейный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</si>
  <si>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Заделка межпанельных швов  -  52 м;</t>
  </si>
  <si>
    <t>Изготовление и установка водосливных труб по фасаду - 2 м;</t>
  </si>
  <si>
    <t>Остекление оконных рам - 0,6 м2;</t>
  </si>
  <si>
    <t>Изготовление и установка тамбурных дверей- 3 шт;</t>
  </si>
  <si>
    <t>Изготовление и установка забора палисадника- 100 м.</t>
  </si>
  <si>
    <t>Изготовление и монтаж песочницы на детской площадке - 1 шт.</t>
  </si>
  <si>
    <t>Изготовление и монтаж скамеек - 2шт.</t>
  </si>
  <si>
    <t>Замена конька - 29м;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</si>
  <si>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 по ул. Вишневая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</si>
  <si>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 xml:space="preserve">Изготовление и монтаж зонтов  над входом в подъездах - 13 шт; </t>
  </si>
  <si>
    <t>Косметический ремонт подъездов -  № 1,2,3</t>
  </si>
  <si>
    <t>Изготовление и установка оконных рам - 0,54м2.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</si>
  <si>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ул. Невского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</si>
  <si>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Остекление оконных проемов на лестничных клетках - 0,52  м2.;.</t>
  </si>
  <si>
    <t>Изготовление и установка оконных рам 1 шт;</t>
  </si>
  <si>
    <t>Изготовление и установка тамбурных дверей - 1шт.</t>
  </si>
  <si>
    <t>Организация проверки состояния системы внутридомового газового оборудовавния и ее отдельных элементов</t>
  </si>
  <si>
    <t>1 раз в год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</si>
  <si>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119 А  по ул. 50 лет Комсомола 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</si>
  <si>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2/1 по ул. Ломоносова</t>
    </r>
    <r>
      <rPr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</si>
  <si>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       за период </t>
    </r>
    <r>
      <rPr>
        <u/>
        <sz val="9"/>
        <color theme="1"/>
        <rFont val="Times New Roman"/>
        <family val="1"/>
        <charset val="204"/>
      </rPr>
      <t>с 01 января по 31 декабря 2016 года</t>
    </r>
  </si>
  <si>
    <t>Стоимость работ  месяц,  руб./м2</t>
  </si>
  <si>
    <t>Стоимость работ  в год, руб.</t>
  </si>
  <si>
    <t>Стоимость работ в месяц, руб./м2</t>
  </si>
  <si>
    <t>Стоимость работ в год, руб.</t>
  </si>
  <si>
    <r>
      <t xml:space="preserve">многоквартирного дома </t>
    </r>
    <r>
      <rPr>
        <b/>
        <u/>
        <sz val="8"/>
        <color theme="1"/>
        <rFont val="Times New Roman"/>
        <family val="1"/>
        <charset val="204"/>
      </rPr>
      <t>№ 97 по ул. Кирова г</t>
    </r>
    <r>
      <rPr>
        <b/>
        <sz val="8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</si>
  <si>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b/>
        <u/>
        <sz val="8"/>
        <color theme="1"/>
        <rFont val="Times New Roman"/>
        <family val="1"/>
        <charset val="204"/>
      </rPr>
      <t>с 01 января по 31 декабря 2016 года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</si>
  <si>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142 по ул. Кирова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</si>
  <si>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2016 года</t>
    </r>
  </si>
  <si>
    <t xml:space="preserve">Стоимость работ в год, руб.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</si>
  <si>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265 А по ул. Кирова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</si>
  <si>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за период </t>
    </r>
    <r>
      <rPr>
        <u/>
        <sz val="9"/>
        <color theme="1"/>
        <rFont val="Times New Roman"/>
        <family val="1"/>
        <charset val="204"/>
      </rPr>
      <t>с 01 января по 31 декабря 2016 года</t>
    </r>
  </si>
  <si>
    <t>Площадь лестничных клеток, тамбуров ,   кв.м.</t>
  </si>
  <si>
    <r>
      <t xml:space="preserve">                                      многоквартирного дома </t>
    </r>
    <r>
      <rPr>
        <u/>
        <sz val="9"/>
        <color theme="1"/>
        <rFont val="Times New Roman"/>
        <family val="1"/>
        <charset val="204"/>
      </rPr>
      <t>№ 4  блоки  А, Б, В  по пер. Юбилейный 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</si>
  <si>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2016года</t>
    </r>
  </si>
  <si>
    <t xml:space="preserve">                         за период с 01 января по 31 декабря 2016 года</t>
  </si>
  <si>
    <t>руб./м2</t>
  </si>
  <si>
    <t>Площадь нежилых помещений МКД</t>
  </si>
  <si>
    <t>Общая площадь нежилых помещений МКД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</si>
</sst>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0" xfId="0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2" fontId="5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justify" vertical="top" wrapText="1"/>
    </xf>
    <xf numFmtId="2" fontId="0" fillId="0" borderId="0" xfId="0" applyNumberFormat="1"/>
    <xf numFmtId="2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center" wrapText="1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5" fillId="0" borderId="10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4" fillId="0" borderId="0" xfId="0" applyNumberFormat="1" applyFont="1" applyAlignment="1">
      <alignment horizontal="right"/>
    </xf>
    <xf numFmtId="2" fontId="5" fillId="0" borderId="7" xfId="0" applyNumberFormat="1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justify" vertical="top" wrapText="1"/>
    </xf>
    <xf numFmtId="0" fontId="12" fillId="0" borderId="15" xfId="0" applyFont="1" applyBorder="1" applyAlignment="1">
      <alignment horizontal="justify" vertical="top" wrapText="1"/>
    </xf>
    <xf numFmtId="0" fontId="12" fillId="0" borderId="1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justify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0" fillId="0" borderId="0" xfId="0" applyNumberFormat="1" applyBorder="1"/>
    <xf numFmtId="0" fontId="14" fillId="0" borderId="15" xfId="0" applyFont="1" applyFill="1" applyBorder="1" applyAlignment="1">
      <alignment horizontal="justify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justify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13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justify"/>
    </xf>
    <xf numFmtId="0" fontId="22" fillId="0" borderId="0" xfId="0" applyFont="1" applyAlignment="1">
      <alignment horizontal="justify"/>
    </xf>
    <xf numFmtId="2" fontId="23" fillId="0" borderId="17" xfId="0" applyNumberFormat="1" applyFont="1" applyBorder="1" applyAlignment="1">
      <alignment horizontal="center" vertical="top" wrapText="1"/>
    </xf>
    <xf numFmtId="2" fontId="23" fillId="0" borderId="1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25" fillId="0" borderId="19" xfId="0" applyFont="1" applyBorder="1" applyAlignment="1">
      <alignment horizontal="justify" vertical="top" wrapText="1"/>
    </xf>
    <xf numFmtId="0" fontId="25" fillId="0" borderId="15" xfId="0" applyFont="1" applyBorder="1" applyAlignment="1">
      <alignment horizontal="justify" vertical="top" wrapText="1"/>
    </xf>
    <xf numFmtId="0" fontId="23" fillId="0" borderId="15" xfId="0" applyFont="1" applyBorder="1" applyAlignment="1">
      <alignment horizontal="justify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justify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23" fillId="0" borderId="19" xfId="0" applyFont="1" applyBorder="1" applyAlignment="1">
      <alignment horizontal="justify" vertical="top" wrapText="1"/>
    </xf>
    <xf numFmtId="2" fontId="3" fillId="0" borderId="18" xfId="0" applyNumberFormat="1" applyFont="1" applyBorder="1" applyAlignment="1">
      <alignment vertical="top" wrapText="1"/>
    </xf>
    <xf numFmtId="0" fontId="23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justify" vertical="top" wrapText="1"/>
    </xf>
    <xf numFmtId="0" fontId="7" fillId="0" borderId="1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center" vertical="top" wrapText="1"/>
    </xf>
    <xf numFmtId="2" fontId="5" fillId="0" borderId="0" xfId="0" applyNumberFormat="1" applyFont="1"/>
    <xf numFmtId="2" fontId="5" fillId="0" borderId="17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vertical="top" wrapText="1"/>
    </xf>
    <xf numFmtId="2" fontId="5" fillId="0" borderId="20" xfId="0" applyNumberFormat="1" applyFont="1" applyBorder="1" applyAlignment="1">
      <alignment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wrapText="1"/>
    </xf>
    <xf numFmtId="2" fontId="27" fillId="0" borderId="0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0" fontId="5" fillId="0" borderId="15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center" vertical="top" wrapText="1"/>
    </xf>
    <xf numFmtId="2" fontId="5" fillId="0" borderId="18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2" fontId="23" fillId="0" borderId="18" xfId="0" applyNumberFormat="1" applyFont="1" applyBorder="1" applyAlignment="1">
      <alignment vertical="top" wrapText="1"/>
    </xf>
    <xf numFmtId="2" fontId="23" fillId="0" borderId="20" xfId="0" applyNumberFormat="1" applyFont="1" applyBorder="1" applyAlignment="1">
      <alignment vertical="top" wrapText="1"/>
    </xf>
    <xf numFmtId="2" fontId="23" fillId="0" borderId="20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vertical="top" wrapText="1"/>
    </xf>
    <xf numFmtId="0" fontId="18" fillId="0" borderId="0" xfId="0" applyFont="1" applyBorder="1"/>
    <xf numFmtId="0" fontId="0" fillId="0" borderId="0" xfId="0" applyBorder="1"/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9" fillId="0" borderId="0" xfId="0" applyFont="1"/>
    <xf numFmtId="0" fontId="29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top" wrapText="1"/>
    </xf>
    <xf numFmtId="2" fontId="4" fillId="0" borderId="0" xfId="0" applyNumberFormat="1" applyFont="1"/>
    <xf numFmtId="2" fontId="14" fillId="0" borderId="5" xfId="0" applyNumberFormat="1" applyFont="1" applyBorder="1" applyAlignment="1">
      <alignment horizontal="center" vertical="top" wrapText="1"/>
    </xf>
    <xf numFmtId="2" fontId="14" fillId="0" borderId="7" xfId="0" applyNumberFormat="1" applyFont="1" applyBorder="1" applyAlignment="1">
      <alignment horizontal="center" vertical="top" wrapText="1"/>
    </xf>
    <xf numFmtId="2" fontId="29" fillId="0" borderId="4" xfId="0" applyNumberFormat="1" applyFont="1" applyBorder="1"/>
    <xf numFmtId="2" fontId="29" fillId="0" borderId="28" xfId="0" applyNumberFormat="1" applyFont="1" applyBorder="1"/>
    <xf numFmtId="2" fontId="14" fillId="0" borderId="1" xfId="0" applyNumberFormat="1" applyFont="1" applyBorder="1" applyAlignment="1">
      <alignment vertical="top" wrapText="1"/>
    </xf>
    <xf numFmtId="2" fontId="14" fillId="0" borderId="5" xfId="0" applyNumberFormat="1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2" fontId="29" fillId="0" borderId="7" xfId="0" applyNumberFormat="1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vertical="top" wrapText="1"/>
    </xf>
    <xf numFmtId="164" fontId="4" fillId="0" borderId="0" xfId="0" applyNumberFormat="1" applyFont="1"/>
    <xf numFmtId="2" fontId="12" fillId="0" borderId="1" xfId="0" applyNumberFormat="1" applyFont="1" applyBorder="1" applyAlignment="1">
      <alignment horizontal="justify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justify" vertical="top" wrapText="1"/>
    </xf>
    <xf numFmtId="2" fontId="14" fillId="0" borderId="1" xfId="0" applyNumberFormat="1" applyFont="1" applyFill="1" applyBorder="1" applyAlignment="1">
      <alignment horizontal="justify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2" fontId="29" fillId="0" borderId="0" xfId="0" applyNumberFormat="1" applyFont="1"/>
    <xf numFmtId="2" fontId="29" fillId="0" borderId="1" xfId="0" applyNumberFormat="1" applyFont="1" applyBorder="1" applyAlignment="1">
      <alignment vertical="top" wrapText="1"/>
    </xf>
    <xf numFmtId="2" fontId="17" fillId="0" borderId="1" xfId="0" applyNumberFormat="1" applyFont="1" applyBorder="1" applyAlignment="1">
      <alignment horizontal="justify" vertical="top" wrapText="1"/>
    </xf>
    <xf numFmtId="2" fontId="30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7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27" fillId="0" borderId="0" xfId="0" applyFont="1"/>
    <xf numFmtId="0" fontId="14" fillId="0" borderId="0" xfId="0" applyFont="1" applyFill="1" applyBorder="1" applyAlignment="1">
      <alignment horizontal="center" vertical="top" wrapText="1"/>
    </xf>
    <xf numFmtId="2" fontId="19" fillId="0" borderId="1" xfId="0" applyNumberFormat="1" applyFont="1" applyBorder="1" applyAlignment="1">
      <alignment horizontal="justify" vertical="top" wrapText="1"/>
    </xf>
    <xf numFmtId="2" fontId="19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justify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31" fillId="0" borderId="1" xfId="0" applyNumberFormat="1" applyFont="1" applyBorder="1" applyAlignment="1">
      <alignment horizontal="justify" vertical="top" wrapText="1"/>
    </xf>
    <xf numFmtId="2" fontId="31" fillId="0" borderId="1" xfId="0" applyNumberFormat="1" applyFont="1" applyBorder="1" applyAlignment="1">
      <alignment vertical="top" wrapText="1"/>
    </xf>
    <xf numFmtId="2" fontId="31" fillId="0" borderId="1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top" wrapText="1"/>
    </xf>
    <xf numFmtId="2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0" fontId="4" fillId="0" borderId="0" xfId="0" applyFont="1" applyFill="1"/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right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2" fontId="5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29" fillId="0" borderId="0" xfId="0" applyFont="1" applyFill="1"/>
    <xf numFmtId="2" fontId="5" fillId="0" borderId="0" xfId="0" applyNumberFormat="1" applyFont="1" applyFill="1"/>
    <xf numFmtId="2" fontId="5" fillId="0" borderId="0" xfId="0" applyNumberFormat="1" applyFont="1" applyFill="1" applyAlignment="1">
      <alignment horizontal="right"/>
    </xf>
    <xf numFmtId="2" fontId="5" fillId="0" borderId="5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left" vertical="top" wrapText="1" indent="2"/>
    </xf>
    <xf numFmtId="2" fontId="7" fillId="0" borderId="5" xfId="0" applyNumberFormat="1" applyFont="1" applyBorder="1" applyAlignment="1">
      <alignment horizontal="justify" vertical="top" wrapText="1"/>
    </xf>
    <xf numFmtId="2" fontId="7" fillId="0" borderId="6" xfId="0" applyNumberFormat="1" applyFont="1" applyBorder="1" applyAlignment="1">
      <alignment horizontal="justify" vertical="top" wrapText="1"/>
    </xf>
    <xf numFmtId="2" fontId="7" fillId="0" borderId="6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horizontal="left" vertical="top" wrapText="1" indent="2"/>
    </xf>
    <xf numFmtId="2" fontId="7" fillId="0" borderId="1" xfId="0" applyNumberFormat="1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vertical="top" wrapText="1" indent="2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vertical="top" wrapText="1"/>
    </xf>
    <xf numFmtId="2" fontId="5" fillId="0" borderId="6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2" fontId="7" fillId="0" borderId="0" xfId="0" applyNumberFormat="1" applyFont="1"/>
    <xf numFmtId="2" fontId="4" fillId="0" borderId="1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19" fillId="0" borderId="2" xfId="0" applyNumberFormat="1" applyFont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3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/>
    </xf>
    <xf numFmtId="0" fontId="23" fillId="0" borderId="20" xfId="0" applyFont="1" applyBorder="1" applyAlignment="1">
      <alignment vertical="top" wrapText="1"/>
    </xf>
    <xf numFmtId="0" fontId="2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7" fillId="0" borderId="0" xfId="0" applyFont="1" applyAlignment="1">
      <alignment horizontal="right" indent="15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2" fontId="5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justify"/>
    </xf>
    <xf numFmtId="0" fontId="0" fillId="0" borderId="0" xfId="0" applyAlignment="1"/>
    <xf numFmtId="0" fontId="4" fillId="0" borderId="0" xfId="0" applyFont="1" applyFill="1" applyAlignment="1">
      <alignment horizontal="right"/>
    </xf>
    <xf numFmtId="0" fontId="29" fillId="0" borderId="18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justify" vertical="top" wrapText="1"/>
    </xf>
    <xf numFmtId="0" fontId="19" fillId="0" borderId="19" xfId="0" applyFont="1" applyBorder="1" applyAlignment="1">
      <alignment horizontal="left" vertical="top" wrapText="1" indent="2"/>
    </xf>
    <xf numFmtId="0" fontId="19" fillId="0" borderId="15" xfId="0" applyFont="1" applyBorder="1" applyAlignment="1">
      <alignment horizontal="left" vertical="top" wrapText="1" indent="2"/>
    </xf>
    <xf numFmtId="0" fontId="19" fillId="0" borderId="15" xfId="0" applyFont="1" applyBorder="1" applyAlignment="1">
      <alignment horizontal="justify" vertical="top" wrapText="1"/>
    </xf>
    <xf numFmtId="0" fontId="19" fillId="0" borderId="1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0" borderId="13" xfId="0" applyFont="1" applyFill="1" applyBorder="1" applyAlignment="1">
      <alignment horizontal="justify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justify" vertical="top" wrapText="1"/>
    </xf>
    <xf numFmtId="0" fontId="4" fillId="0" borderId="18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2" fontId="5" fillId="0" borderId="14" xfId="0" applyNumberFormat="1" applyFont="1" applyBorder="1" applyAlignment="1">
      <alignment horizontal="center" vertical="top" wrapText="1"/>
    </xf>
    <xf numFmtId="2" fontId="7" fillId="0" borderId="19" xfId="0" applyNumberFormat="1" applyFont="1" applyBorder="1" applyAlignment="1">
      <alignment horizontal="justify" vertical="top" wrapText="1"/>
    </xf>
    <xf numFmtId="2" fontId="7" fillId="0" borderId="19" xfId="0" applyNumberFormat="1" applyFont="1" applyBorder="1" applyAlignment="1">
      <alignment horizontal="left" vertical="top" wrapText="1" indent="2"/>
    </xf>
    <xf numFmtId="2" fontId="7" fillId="0" borderId="15" xfId="0" applyNumberFormat="1" applyFont="1" applyBorder="1" applyAlignment="1">
      <alignment horizontal="left" vertical="top" wrapText="1" indent="2"/>
    </xf>
    <xf numFmtId="2" fontId="7" fillId="0" borderId="15" xfId="0" applyNumberFormat="1" applyFont="1" applyBorder="1" applyAlignment="1">
      <alignment horizontal="justify"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justify" vertical="top" wrapText="1"/>
    </xf>
    <xf numFmtId="2" fontId="5" fillId="0" borderId="13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top" wrapText="1"/>
    </xf>
    <xf numFmtId="2" fontId="22" fillId="0" borderId="0" xfId="0" applyNumberFormat="1" applyFont="1"/>
    <xf numFmtId="0" fontId="0" fillId="0" borderId="0" xfId="0" applyFill="1"/>
    <xf numFmtId="2" fontId="25" fillId="0" borderId="19" xfId="0" applyNumberFormat="1" applyFont="1" applyBorder="1" applyAlignment="1">
      <alignment horizontal="justify" vertical="top" wrapText="1"/>
    </xf>
    <xf numFmtId="2" fontId="25" fillId="0" borderId="15" xfId="0" applyNumberFormat="1" applyFont="1" applyBorder="1" applyAlignment="1">
      <alignment horizontal="justify" vertical="top" wrapText="1"/>
    </xf>
    <xf numFmtId="2" fontId="25" fillId="0" borderId="18" xfId="0" applyNumberFormat="1" applyFont="1" applyBorder="1" applyAlignment="1">
      <alignment horizontal="center" vertical="top" wrapText="1"/>
    </xf>
    <xf numFmtId="2" fontId="23" fillId="0" borderId="15" xfId="0" applyNumberFormat="1" applyFont="1" applyBorder="1" applyAlignment="1">
      <alignment horizontal="justify" vertical="top" wrapText="1"/>
    </xf>
    <xf numFmtId="2" fontId="23" fillId="0" borderId="13" xfId="0" applyNumberFormat="1" applyFont="1" applyBorder="1" applyAlignment="1">
      <alignment horizontal="justify" vertical="top" wrapText="1"/>
    </xf>
    <xf numFmtId="2" fontId="23" fillId="0" borderId="16" xfId="0" applyNumberFormat="1" applyFont="1" applyBorder="1" applyAlignment="1">
      <alignment horizontal="center" vertical="top" wrapText="1"/>
    </xf>
    <xf numFmtId="2" fontId="34" fillId="0" borderId="18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5" fillId="0" borderId="19" xfId="0" applyFont="1" applyBorder="1" applyAlignment="1">
      <alignment horizontal="left" vertical="top" wrapText="1" indent="2"/>
    </xf>
    <xf numFmtId="0" fontId="25" fillId="0" borderId="15" xfId="0" applyFont="1" applyBorder="1" applyAlignment="1">
      <alignment horizontal="left" vertical="top" wrapText="1" indent="2"/>
    </xf>
    <xf numFmtId="0" fontId="23" fillId="0" borderId="15" xfId="0" applyFont="1" applyFill="1" applyBorder="1" applyAlignment="1">
      <alignment horizontal="justify" vertical="top" wrapText="1"/>
    </xf>
    <xf numFmtId="0" fontId="23" fillId="0" borderId="15" xfId="0" applyFont="1" applyFill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2" fontId="19" fillId="0" borderId="19" xfId="0" applyNumberFormat="1" applyFont="1" applyBorder="1" applyAlignment="1">
      <alignment horizontal="justify" vertical="top" wrapText="1"/>
    </xf>
    <xf numFmtId="2" fontId="19" fillId="0" borderId="19" xfId="0" applyNumberFormat="1" applyFont="1" applyBorder="1" applyAlignment="1">
      <alignment horizontal="left" vertical="top" wrapText="1" indent="2"/>
    </xf>
    <xf numFmtId="2" fontId="19" fillId="0" borderId="15" xfId="0" applyNumberFormat="1" applyFont="1" applyBorder="1" applyAlignment="1">
      <alignment horizontal="left" vertical="top" wrapText="1" indent="2"/>
    </xf>
    <xf numFmtId="2" fontId="19" fillId="0" borderId="15" xfId="0" applyNumberFormat="1" applyFont="1" applyBorder="1" applyAlignment="1">
      <alignment horizontal="justify" vertical="top" wrapText="1"/>
    </xf>
    <xf numFmtId="2" fontId="19" fillId="0" borderId="18" xfId="0" applyNumberFormat="1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justify" vertical="top" wrapText="1"/>
    </xf>
    <xf numFmtId="2" fontId="4" fillId="0" borderId="19" xfId="0" applyNumberFormat="1" applyFont="1" applyBorder="1" applyAlignment="1">
      <alignment horizontal="justify" vertical="top" wrapText="1"/>
    </xf>
    <xf numFmtId="2" fontId="4" fillId="0" borderId="13" xfId="0" applyNumberFormat="1" applyFont="1" applyBorder="1" applyAlignment="1">
      <alignment horizontal="justify" vertical="top" wrapText="1"/>
    </xf>
    <xf numFmtId="2" fontId="4" fillId="0" borderId="16" xfId="0" applyNumberFormat="1" applyFont="1" applyBorder="1" applyAlignment="1">
      <alignment horizontal="center" vertical="top" wrapText="1"/>
    </xf>
    <xf numFmtId="2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14" fillId="0" borderId="13" xfId="0" applyFont="1" applyBorder="1" applyAlignment="1">
      <alignment horizontal="center" vertical="top" wrapText="1"/>
    </xf>
    <xf numFmtId="0" fontId="4" fillId="0" borderId="31" xfId="0" applyFont="1" applyFill="1" applyBorder="1" applyAlignment="1">
      <alignment horizontal="justify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justify" vertical="top" wrapText="1"/>
    </xf>
    <xf numFmtId="0" fontId="4" fillId="0" borderId="34" xfId="0" applyFont="1" applyFill="1" applyBorder="1" applyAlignment="1">
      <alignment horizontal="center" vertical="top" wrapText="1"/>
    </xf>
    <xf numFmtId="2" fontId="14" fillId="0" borderId="18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justify" vertical="top" wrapText="1"/>
    </xf>
    <xf numFmtId="2" fontId="14" fillId="0" borderId="17" xfId="0" applyNumberFormat="1" applyFont="1" applyBorder="1" applyAlignment="1">
      <alignment horizontal="center" vertical="top" wrapText="1"/>
    </xf>
    <xf numFmtId="2" fontId="14" fillId="0" borderId="14" xfId="0" applyNumberFormat="1" applyFont="1" applyBorder="1" applyAlignment="1">
      <alignment horizontal="center" vertical="top" wrapText="1"/>
    </xf>
    <xf numFmtId="2" fontId="14" fillId="0" borderId="15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2" fontId="14" fillId="0" borderId="14" xfId="0" applyNumberFormat="1" applyFont="1" applyBorder="1" applyAlignment="1">
      <alignment vertical="top"/>
    </xf>
    <xf numFmtId="2" fontId="14" fillId="0" borderId="19" xfId="0" applyNumberFormat="1" applyFont="1" applyBorder="1" applyAlignment="1">
      <alignment vertical="top"/>
    </xf>
    <xf numFmtId="2" fontId="14" fillId="0" borderId="19" xfId="0" applyNumberFormat="1" applyFont="1" applyBorder="1" applyAlignment="1">
      <alignment horizontal="center" vertical="top" wrapText="1"/>
    </xf>
    <xf numFmtId="2" fontId="14" fillId="0" borderId="19" xfId="0" applyNumberFormat="1" applyFont="1" applyBorder="1" applyAlignment="1">
      <alignment horizontal="center" vertical="top"/>
    </xf>
    <xf numFmtId="0" fontId="16" fillId="0" borderId="0" xfId="0" applyFont="1" applyBorder="1" applyAlignment="1">
      <alignment vertical="top" wrapText="1"/>
    </xf>
    <xf numFmtId="2" fontId="29" fillId="0" borderId="19" xfId="0" applyNumberFormat="1" applyFont="1" applyBorder="1" applyAlignment="1">
      <alignment vertical="top"/>
    </xf>
    <xf numFmtId="2" fontId="29" fillId="0" borderId="15" xfId="0" applyNumberFormat="1" applyFont="1" applyBorder="1" applyAlignment="1">
      <alignment vertical="top"/>
    </xf>
    <xf numFmtId="2" fontId="14" fillId="0" borderId="15" xfId="0" applyNumberFormat="1" applyFont="1" applyBorder="1" applyAlignment="1">
      <alignment horizontal="center" vertical="top"/>
    </xf>
    <xf numFmtId="2" fontId="14" fillId="0" borderId="14" xfId="0" applyNumberFormat="1" applyFont="1" applyBorder="1" applyAlignment="1">
      <alignment vertical="top" wrapText="1"/>
    </xf>
    <xf numFmtId="2" fontId="14" fillId="0" borderId="19" xfId="0" applyNumberFormat="1" applyFont="1" applyBorder="1" applyAlignment="1">
      <alignment vertical="top" wrapText="1"/>
    </xf>
    <xf numFmtId="2" fontId="29" fillId="0" borderId="19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0" fontId="16" fillId="0" borderId="15" xfId="0" applyFont="1" applyBorder="1" applyAlignment="1">
      <alignment horizontal="justify" vertical="top" wrapText="1"/>
    </xf>
    <xf numFmtId="2" fontId="29" fillId="0" borderId="20" xfId="0" applyNumberFormat="1" applyFont="1" applyBorder="1" applyAlignment="1">
      <alignment wrapText="1"/>
    </xf>
    <xf numFmtId="0" fontId="14" fillId="0" borderId="13" xfId="0" applyFont="1" applyBorder="1" applyAlignment="1">
      <alignment horizontal="center" vertical="top"/>
    </xf>
    <xf numFmtId="2" fontId="1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vertical="top" wrapText="1"/>
    </xf>
    <xf numFmtId="2" fontId="14" fillId="0" borderId="13" xfId="0" applyNumberFormat="1" applyFont="1" applyBorder="1" applyAlignment="1">
      <alignment horizontal="center" vertical="top" wrapText="1"/>
    </xf>
    <xf numFmtId="0" fontId="14" fillId="0" borderId="26" xfId="0" applyFont="1" applyBorder="1" applyAlignment="1">
      <alignment horizontal="justify" vertical="top" wrapText="1"/>
    </xf>
    <xf numFmtId="0" fontId="16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16" fillId="0" borderId="18" xfId="0" applyNumberFormat="1" applyFont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2" fontId="12" fillId="0" borderId="19" xfId="0" applyNumberFormat="1" applyFont="1" applyBorder="1" applyAlignment="1">
      <alignment horizontal="justify" vertical="top" wrapText="1"/>
    </xf>
    <xf numFmtId="2" fontId="12" fillId="0" borderId="15" xfId="0" applyNumberFormat="1" applyFont="1" applyBorder="1" applyAlignment="1">
      <alignment horizontal="justify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14" fillId="0" borderId="15" xfId="0" applyNumberFormat="1" applyFont="1" applyBorder="1" applyAlignment="1">
      <alignment horizontal="justify" vertical="top" wrapText="1"/>
    </xf>
    <xf numFmtId="2" fontId="14" fillId="0" borderId="13" xfId="0" applyNumberFormat="1" applyFont="1" applyBorder="1" applyAlignment="1">
      <alignment horizontal="justify" vertical="top" wrapText="1"/>
    </xf>
    <xf numFmtId="2" fontId="14" fillId="0" borderId="16" xfId="0" applyNumberFormat="1" applyFont="1" applyBorder="1" applyAlignment="1">
      <alignment horizontal="center" vertical="top" wrapText="1"/>
    </xf>
    <xf numFmtId="2" fontId="14" fillId="0" borderId="18" xfId="0" applyNumberFormat="1" applyFont="1" applyBorder="1" applyAlignment="1">
      <alignment vertical="top" wrapText="1"/>
    </xf>
    <xf numFmtId="2" fontId="14" fillId="0" borderId="20" xfId="0" applyNumberFormat="1" applyFont="1" applyBorder="1" applyAlignment="1">
      <alignment vertical="top" wrapText="1"/>
    </xf>
    <xf numFmtId="2" fontId="14" fillId="0" borderId="20" xfId="0" applyNumberFormat="1" applyFont="1" applyBorder="1" applyAlignment="1">
      <alignment horizontal="center" vertical="top" wrapText="1"/>
    </xf>
    <xf numFmtId="2" fontId="29" fillId="0" borderId="20" xfId="0" applyNumberFormat="1" applyFont="1" applyBorder="1" applyAlignment="1">
      <alignment vertical="top" wrapText="1"/>
    </xf>
    <xf numFmtId="2" fontId="29" fillId="0" borderId="18" xfId="0" applyNumberFormat="1" applyFont="1" applyBorder="1" applyAlignment="1">
      <alignment vertical="top" wrapText="1"/>
    </xf>
    <xf numFmtId="2" fontId="14" fillId="0" borderId="15" xfId="0" applyNumberFormat="1" applyFont="1" applyFill="1" applyBorder="1" applyAlignment="1">
      <alignment horizontal="justify" vertical="top" wrapText="1"/>
    </xf>
    <xf numFmtId="2" fontId="14" fillId="0" borderId="18" xfId="0" applyNumberFormat="1" applyFont="1" applyFill="1" applyBorder="1" applyAlignment="1">
      <alignment horizontal="center" vertical="top" wrapText="1"/>
    </xf>
    <xf numFmtId="2" fontId="14" fillId="0" borderId="13" xfId="0" applyNumberFormat="1" applyFont="1" applyFill="1" applyBorder="1" applyAlignment="1">
      <alignment horizontal="justify" vertical="top" wrapText="1"/>
    </xf>
    <xf numFmtId="2" fontId="14" fillId="0" borderId="1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2" fontId="12" fillId="0" borderId="19" xfId="0" applyNumberFormat="1" applyFont="1" applyBorder="1" applyAlignment="1">
      <alignment horizontal="left" vertical="top" wrapText="1" indent="2"/>
    </xf>
    <xf numFmtId="2" fontId="12" fillId="0" borderId="15" xfId="0" applyNumberFormat="1" applyFont="1" applyBorder="1" applyAlignment="1">
      <alignment horizontal="left" vertical="top" wrapText="1" indent="2"/>
    </xf>
    <xf numFmtId="2" fontId="14" fillId="0" borderId="19" xfId="0" applyNumberFormat="1" applyFont="1" applyBorder="1" applyAlignment="1">
      <alignment horizontal="justify" vertical="top" wrapText="1"/>
    </xf>
    <xf numFmtId="2" fontId="14" fillId="0" borderId="19" xfId="0" applyNumberFormat="1" applyFont="1" applyFill="1" applyBorder="1" applyAlignment="1">
      <alignment horizontal="justify" vertical="top" wrapText="1"/>
    </xf>
    <xf numFmtId="2" fontId="14" fillId="0" borderId="14" xfId="0" applyNumberFormat="1" applyFont="1" applyFill="1" applyBorder="1" applyAlignment="1">
      <alignment horizontal="center" vertical="top" wrapText="1"/>
    </xf>
    <xf numFmtId="2" fontId="14" fillId="0" borderId="13" xfId="0" applyNumberFormat="1" applyFont="1" applyFill="1" applyBorder="1" applyAlignment="1">
      <alignment vertical="top" wrapText="1"/>
    </xf>
    <xf numFmtId="2" fontId="14" fillId="0" borderId="22" xfId="0" applyNumberFormat="1" applyFont="1" applyFill="1" applyBorder="1" applyAlignment="1">
      <alignment vertical="top" wrapText="1"/>
    </xf>
    <xf numFmtId="2" fontId="14" fillId="0" borderId="16" xfId="0" applyNumberFormat="1" applyFont="1" applyFill="1" applyBorder="1" applyAlignment="1">
      <alignment horizontal="center" vertical="top" wrapText="1"/>
    </xf>
    <xf numFmtId="2" fontId="17" fillId="0" borderId="18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justify"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9" fillId="0" borderId="18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23" fillId="0" borderId="15" xfId="0" applyNumberFormat="1" applyFont="1" applyFill="1" applyBorder="1" applyAlignment="1">
      <alignment horizontal="justify" vertical="top" wrapText="1"/>
    </xf>
    <xf numFmtId="2" fontId="23" fillId="0" borderId="18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17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top" wrapText="1" indent="2"/>
    </xf>
    <xf numFmtId="0" fontId="7" fillId="0" borderId="15" xfId="0" applyFont="1" applyFill="1" applyBorder="1" applyAlignment="1">
      <alignment horizontal="left" vertical="top" wrapText="1" indent="2"/>
    </xf>
    <xf numFmtId="0" fontId="7" fillId="0" borderId="15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justify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2" fontId="9" fillId="0" borderId="18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2" fontId="5" fillId="0" borderId="15" xfId="0" applyNumberFormat="1" applyFont="1" applyFill="1" applyBorder="1" applyAlignment="1">
      <alignment horizontal="justify" vertical="top" wrapText="1"/>
    </xf>
    <xf numFmtId="0" fontId="5" fillId="0" borderId="0" xfId="0" applyFont="1" applyAlignment="1">
      <alignment horizontal="left"/>
    </xf>
    <xf numFmtId="2" fontId="23" fillId="0" borderId="13" xfId="0" applyNumberFormat="1" applyFont="1" applyFill="1" applyBorder="1" applyAlignment="1">
      <alignment horizontal="justify" vertical="top" wrapText="1"/>
    </xf>
    <xf numFmtId="2" fontId="23" fillId="0" borderId="1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left"/>
    </xf>
    <xf numFmtId="2" fontId="5" fillId="0" borderId="26" xfId="0" applyNumberFormat="1" applyFont="1" applyBorder="1" applyAlignment="1">
      <alignment horizontal="justify" vertical="top" wrapText="1"/>
    </xf>
    <xf numFmtId="2" fontId="5" fillId="0" borderId="13" xfId="0" applyNumberFormat="1" applyFont="1" applyBorder="1" applyAlignment="1">
      <alignment vertical="top" wrapText="1"/>
    </xf>
    <xf numFmtId="2" fontId="9" fillId="0" borderId="15" xfId="0" applyNumberFormat="1" applyFont="1" applyBorder="1" applyAlignment="1">
      <alignment horizontal="justify" vertical="top" wrapText="1"/>
    </xf>
    <xf numFmtId="2" fontId="9" fillId="0" borderId="18" xfId="0" applyNumberFormat="1" applyFont="1" applyBorder="1" applyAlignment="1">
      <alignment vertical="top" wrapText="1"/>
    </xf>
    <xf numFmtId="2" fontId="23" fillId="0" borderId="17" xfId="0" applyNumberFormat="1" applyFont="1" applyFill="1" applyBorder="1" applyAlignment="1">
      <alignment horizontal="center" vertical="top" wrapText="1"/>
    </xf>
    <xf numFmtId="2" fontId="25" fillId="0" borderId="19" xfId="0" applyNumberFormat="1" applyFont="1" applyFill="1" applyBorder="1" applyAlignment="1">
      <alignment horizontal="justify" vertical="top" wrapText="1"/>
    </xf>
    <xf numFmtId="2" fontId="25" fillId="0" borderId="15" xfId="0" applyNumberFormat="1" applyFont="1" applyFill="1" applyBorder="1" applyAlignment="1">
      <alignment horizontal="justify" vertical="top" wrapText="1"/>
    </xf>
    <xf numFmtId="2" fontId="25" fillId="0" borderId="18" xfId="0" applyNumberFormat="1" applyFont="1" applyFill="1" applyBorder="1" applyAlignment="1">
      <alignment horizontal="center" vertical="top" wrapText="1"/>
    </xf>
    <xf numFmtId="2" fontId="23" fillId="0" borderId="16" xfId="0" applyNumberFormat="1" applyFont="1" applyFill="1" applyBorder="1" applyAlignment="1">
      <alignment horizontal="center" vertical="top" wrapText="1"/>
    </xf>
    <xf numFmtId="2" fontId="23" fillId="0" borderId="18" xfId="0" applyNumberFormat="1" applyFont="1" applyFill="1" applyBorder="1" applyAlignment="1">
      <alignment vertical="top" wrapText="1"/>
    </xf>
    <xf numFmtId="2" fontId="23" fillId="0" borderId="20" xfId="0" applyNumberFormat="1" applyFont="1" applyFill="1" applyBorder="1" applyAlignment="1">
      <alignment vertical="top" wrapText="1"/>
    </xf>
    <xf numFmtId="2" fontId="23" fillId="0" borderId="20" xfId="0" applyNumberFormat="1" applyFont="1" applyFill="1" applyBorder="1" applyAlignment="1">
      <alignment horizontal="center" vertical="top" wrapText="1"/>
    </xf>
    <xf numFmtId="2" fontId="3" fillId="0" borderId="2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14" fillId="0" borderId="17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justify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justify" vertical="top" wrapText="1"/>
    </xf>
    <xf numFmtId="0" fontId="14" fillId="0" borderId="27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8" fillId="0" borderId="0" xfId="0" applyFont="1" applyFill="1"/>
    <xf numFmtId="0" fontId="5" fillId="0" borderId="0" xfId="0" applyFont="1" applyAlignment="1">
      <alignment horizontal="left"/>
    </xf>
    <xf numFmtId="2" fontId="5" fillId="0" borderId="15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2" fontId="7" fillId="0" borderId="19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19" xfId="0" applyFont="1" applyBorder="1" applyAlignment="1">
      <alignment horizontal="left" vertical="top" wrapText="1" indent="2"/>
    </xf>
    <xf numFmtId="0" fontId="5" fillId="0" borderId="15" xfId="0" applyFont="1" applyBorder="1" applyAlignment="1">
      <alignment vertical="top" wrapText="1"/>
    </xf>
    <xf numFmtId="2" fontId="5" fillId="0" borderId="0" xfId="0" applyNumberFormat="1" applyFont="1" applyAlignment="1">
      <alignment horizontal="justify"/>
    </xf>
    <xf numFmtId="2" fontId="7" fillId="0" borderId="0" xfId="0" applyNumberFormat="1" applyFont="1" applyAlignment="1">
      <alignment horizontal="right" indent="15"/>
    </xf>
    <xf numFmtId="2" fontId="5" fillId="0" borderId="26" xfId="0" applyNumberFormat="1" applyFont="1" applyBorder="1" applyAlignment="1">
      <alignment vertical="top" wrapText="1"/>
    </xf>
    <xf numFmtId="2" fontId="1" fillId="0" borderId="13" xfId="0" applyNumberFormat="1" applyFont="1" applyBorder="1" applyAlignment="1">
      <alignment vertical="top" wrapText="1"/>
    </xf>
    <xf numFmtId="2" fontId="5" fillId="0" borderId="23" xfId="0" applyNumberFormat="1" applyFont="1" applyFill="1" applyBorder="1" applyAlignment="1">
      <alignment horizontal="center" vertical="top" wrapText="1"/>
    </xf>
    <xf numFmtId="2" fontId="5" fillId="0" borderId="13" xfId="0" applyNumberFormat="1" applyFont="1" applyFill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justify" vertical="top" wrapText="1"/>
    </xf>
    <xf numFmtId="2" fontId="5" fillId="0" borderId="13" xfId="0" applyNumberFormat="1" applyFont="1" applyFill="1" applyBorder="1" applyAlignment="1">
      <alignment horizontal="justify" vertical="top" wrapText="1"/>
    </xf>
    <xf numFmtId="2" fontId="5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right" indent="15"/>
    </xf>
    <xf numFmtId="2" fontId="1" fillId="0" borderId="18" xfId="0" applyNumberFormat="1" applyFont="1" applyBorder="1" applyAlignment="1">
      <alignment horizontal="center" vertical="top" wrapText="1"/>
    </xf>
    <xf numFmtId="0" fontId="36" fillId="0" borderId="0" xfId="0" applyFont="1"/>
    <xf numFmtId="2" fontId="5" fillId="0" borderId="17" xfId="0" applyNumberFormat="1" applyFont="1" applyFill="1" applyBorder="1" applyAlignment="1">
      <alignment horizontal="center" vertical="top" wrapText="1"/>
    </xf>
    <xf numFmtId="2" fontId="7" fillId="0" borderId="19" xfId="0" applyNumberFormat="1" applyFont="1" applyFill="1" applyBorder="1" applyAlignment="1">
      <alignment horizontal="justify" vertical="top" wrapText="1"/>
    </xf>
    <xf numFmtId="2" fontId="7" fillId="0" borderId="15" xfId="0" applyNumberFormat="1" applyFont="1" applyFill="1" applyBorder="1" applyAlignment="1">
      <alignment horizontal="justify" vertical="top" wrapText="1"/>
    </xf>
    <xf numFmtId="2" fontId="7" fillId="0" borderId="18" xfId="0" applyNumberFormat="1" applyFont="1" applyFill="1" applyBorder="1" applyAlignment="1">
      <alignment horizontal="center" vertical="top" wrapText="1"/>
    </xf>
    <xf numFmtId="2" fontId="5" fillId="0" borderId="16" xfId="0" applyNumberFormat="1" applyFont="1" applyFill="1" applyBorder="1" applyAlignment="1">
      <alignment horizontal="center" vertical="top" wrapText="1"/>
    </xf>
    <xf numFmtId="2" fontId="5" fillId="0" borderId="18" xfId="0" applyNumberFormat="1" applyFont="1" applyFill="1" applyBorder="1" applyAlignment="1">
      <alignment vertical="top" wrapText="1"/>
    </xf>
    <xf numFmtId="2" fontId="5" fillId="0" borderId="13" xfId="0" applyNumberFormat="1" applyFont="1" applyFill="1" applyBorder="1" applyAlignment="1">
      <alignment vertical="top" wrapText="1"/>
    </xf>
    <xf numFmtId="2" fontId="1" fillId="0" borderId="23" xfId="0" applyNumberFormat="1" applyFont="1" applyFill="1" applyBorder="1" applyAlignment="1">
      <alignment vertical="top" wrapText="1"/>
    </xf>
    <xf numFmtId="2" fontId="18" fillId="0" borderId="0" xfId="0" applyNumberFormat="1" applyFont="1"/>
    <xf numFmtId="2" fontId="9" fillId="0" borderId="15" xfId="0" applyNumberFormat="1" applyFont="1" applyFill="1" applyBorder="1" applyAlignment="1">
      <alignment horizontal="justify" vertical="top" wrapText="1"/>
    </xf>
    <xf numFmtId="2" fontId="7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13" xfId="0" applyNumberFormat="1" applyFont="1" applyBorder="1" applyAlignment="1">
      <alignment horizontal="center" vertical="top"/>
    </xf>
    <xf numFmtId="2" fontId="5" fillId="0" borderId="13" xfId="0" applyNumberFormat="1" applyFont="1" applyFill="1" applyBorder="1" applyAlignment="1">
      <alignment horizontal="justify" vertical="top"/>
    </xf>
    <xf numFmtId="2" fontId="24" fillId="0" borderId="15" xfId="0" applyNumberFormat="1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3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2" fontId="5" fillId="0" borderId="0" xfId="0" applyNumberFormat="1" applyFont="1" applyAlignment="1"/>
    <xf numFmtId="2" fontId="4" fillId="0" borderId="0" xfId="0" applyNumberFormat="1" applyFont="1" applyAlignment="1">
      <alignment horizontal="center"/>
    </xf>
    <xf numFmtId="2" fontId="27" fillId="0" borderId="6" xfId="0" applyNumberFormat="1" applyFont="1" applyFill="1" applyBorder="1" applyAlignment="1">
      <alignment horizontal="center" vertical="center" wrapText="1"/>
    </xf>
    <xf numFmtId="2" fontId="27" fillId="0" borderId="0" xfId="0" applyNumberFormat="1" applyFont="1"/>
    <xf numFmtId="0" fontId="5" fillId="0" borderId="11" xfId="0" applyFont="1" applyBorder="1" applyAlignment="1">
      <alignment horizontal="justify" vertical="top" wrapText="1"/>
    </xf>
    <xf numFmtId="2" fontId="5" fillId="0" borderId="3" xfId="0" applyNumberFormat="1" applyFont="1" applyBorder="1" applyAlignment="1">
      <alignment horizontal="justify" vertical="top" wrapText="1"/>
    </xf>
    <xf numFmtId="2" fontId="5" fillId="0" borderId="4" xfId="0" applyNumberFormat="1" applyFont="1" applyBorder="1" applyAlignment="1">
      <alignment horizontal="justify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2" fontId="37" fillId="0" borderId="3" xfId="0" applyNumberFormat="1" applyFont="1" applyBorder="1" applyAlignment="1">
      <alignment horizontal="center" vertical="top" wrapText="1"/>
    </xf>
    <xf numFmtId="2" fontId="37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35" fillId="0" borderId="1" xfId="0" applyFont="1" applyBorder="1" applyAlignment="1">
      <alignment horizontal="justify" vertical="top" wrapText="1"/>
    </xf>
    <xf numFmtId="2" fontId="35" fillId="0" borderId="1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justify" vertical="top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4" fillId="0" borderId="23" xfId="0" applyNumberFormat="1" applyFont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horizontal="justify" vertical="top" wrapText="1"/>
    </xf>
    <xf numFmtId="2" fontId="4" fillId="0" borderId="18" xfId="0" applyNumberFormat="1" applyFont="1" applyFill="1" applyBorder="1" applyAlignment="1">
      <alignment horizontal="center" vertical="top" wrapText="1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29" fillId="0" borderId="16" xfId="0" applyNumberFormat="1" applyFont="1" applyBorder="1" applyAlignment="1">
      <alignment vertical="top" wrapText="1"/>
    </xf>
    <xf numFmtId="2" fontId="30" fillId="0" borderId="21" xfId="0" applyNumberFormat="1" applyFont="1" applyBorder="1" applyAlignment="1">
      <alignment horizontal="center"/>
    </xf>
    <xf numFmtId="2" fontId="30" fillId="0" borderId="13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 vertical="top" wrapText="1"/>
    </xf>
    <xf numFmtId="2" fontId="29" fillId="0" borderId="0" xfId="0" applyNumberFormat="1" applyFont="1" applyBorder="1"/>
    <xf numFmtId="0" fontId="31" fillId="0" borderId="13" xfId="0" applyFont="1" applyBorder="1" applyAlignment="1">
      <alignment horizontal="center" vertical="top" wrapText="1"/>
    </xf>
    <xf numFmtId="0" fontId="6" fillId="0" borderId="0" xfId="0" applyFont="1"/>
    <xf numFmtId="0" fontId="17" fillId="0" borderId="18" xfId="0" applyFont="1" applyBorder="1" applyAlignment="1">
      <alignment horizontal="center" vertical="top" wrapText="1"/>
    </xf>
    <xf numFmtId="2" fontId="17" fillId="0" borderId="13" xfId="0" applyNumberFormat="1" applyFont="1" applyBorder="1" applyAlignment="1">
      <alignment horizontal="center" vertical="top" wrapText="1"/>
    </xf>
    <xf numFmtId="0" fontId="0" fillId="0" borderId="0" xfId="0" applyFont="1"/>
    <xf numFmtId="0" fontId="1" fillId="0" borderId="15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top" wrapText="1"/>
    </xf>
    <xf numFmtId="0" fontId="9" fillId="0" borderId="18" xfId="0" applyFont="1" applyBorder="1" applyAlignment="1">
      <alignment vertical="top" wrapText="1"/>
    </xf>
    <xf numFmtId="2" fontId="9" fillId="0" borderId="13" xfId="0" applyNumberFormat="1" applyFont="1" applyBorder="1" applyAlignment="1">
      <alignment horizontal="center" vertical="top" wrapText="1"/>
    </xf>
    <xf numFmtId="2" fontId="5" fillId="0" borderId="0" xfId="0" applyNumberFormat="1" applyFont="1" applyBorder="1"/>
    <xf numFmtId="2" fontId="1" fillId="0" borderId="0" xfId="0" applyNumberFormat="1" applyFont="1"/>
    <xf numFmtId="2" fontId="6" fillId="0" borderId="0" xfId="0" applyNumberFormat="1" applyFont="1"/>
    <xf numFmtId="0" fontId="17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top" wrapText="1"/>
    </xf>
    <xf numFmtId="0" fontId="1" fillId="0" borderId="0" xfId="0" applyFont="1" applyFill="1"/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2" fontId="31" fillId="0" borderId="4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justify"/>
    </xf>
    <xf numFmtId="0" fontId="35" fillId="0" borderId="18" xfId="0" applyFont="1" applyBorder="1" applyAlignment="1">
      <alignment horizontal="center" vertical="top" wrapText="1"/>
    </xf>
    <xf numFmtId="0" fontId="7" fillId="0" borderId="0" xfId="0" applyFont="1"/>
    <xf numFmtId="0" fontId="5" fillId="0" borderId="14" xfId="0" applyFont="1" applyBorder="1" applyAlignment="1">
      <alignment horizontal="center" vertical="top"/>
    </xf>
    <xf numFmtId="0" fontId="7" fillId="0" borderId="19" xfId="0" applyFont="1" applyBorder="1" applyAlignment="1">
      <alignment horizontal="justify" vertical="top"/>
    </xf>
    <xf numFmtId="0" fontId="5" fillId="0" borderId="19" xfId="0" applyFont="1" applyBorder="1" applyAlignment="1">
      <alignment horizontal="center" vertical="top"/>
    </xf>
    <xf numFmtId="0" fontId="7" fillId="0" borderId="19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 wrapText="1"/>
    </xf>
    <xf numFmtId="0" fontId="31" fillId="0" borderId="18" xfId="0" applyFont="1" applyBorder="1" applyAlignment="1">
      <alignment horizontal="center" vertical="top" wrapText="1"/>
    </xf>
    <xf numFmtId="0" fontId="17" fillId="0" borderId="15" xfId="0" applyFont="1" applyFill="1" applyBorder="1" applyAlignment="1">
      <alignment horizontal="justify" vertical="top" wrapText="1"/>
    </xf>
    <xf numFmtId="2" fontId="17" fillId="0" borderId="18" xfId="0" applyNumberFormat="1" applyFont="1" applyFill="1" applyBorder="1" applyAlignment="1">
      <alignment horizontal="center" vertical="top" wrapText="1"/>
    </xf>
    <xf numFmtId="2" fontId="34" fillId="0" borderId="18" xfId="0" applyNumberFormat="1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Alignment="1"/>
    <xf numFmtId="2" fontId="4" fillId="0" borderId="14" xfId="0" applyNumberFormat="1" applyFont="1" applyBorder="1" applyAlignment="1">
      <alignment horizontal="center" vertical="top" wrapText="1"/>
    </xf>
    <xf numFmtId="2" fontId="4" fillId="0" borderId="19" xfId="0" applyNumberFormat="1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27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27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27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6" xfId="0" applyNumberFormat="1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/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6" fillId="0" borderId="21" xfId="0" applyNumberFormat="1" applyFont="1" applyBorder="1" applyAlignment="1">
      <alignment vertical="top" wrapText="1"/>
    </xf>
    <xf numFmtId="2" fontId="6" fillId="0" borderId="16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top" wrapText="1"/>
    </xf>
    <xf numFmtId="2" fontId="4" fillId="0" borderId="19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vertical="top" wrapText="1"/>
    </xf>
    <xf numFmtId="2" fontId="6" fillId="0" borderId="21" xfId="0" applyNumberFormat="1" applyFont="1" applyFill="1" applyBorder="1" applyAlignment="1">
      <alignment vertical="top" wrapText="1"/>
    </xf>
    <xf numFmtId="2" fontId="6" fillId="0" borderId="22" xfId="0" applyNumberFormat="1" applyFont="1" applyFill="1" applyBorder="1" applyAlignment="1">
      <alignment vertical="top" wrapText="1"/>
    </xf>
    <xf numFmtId="2" fontId="6" fillId="0" borderId="16" xfId="0" applyNumberFormat="1" applyFont="1" applyFill="1" applyBorder="1" applyAlignment="1">
      <alignment vertical="top" wrapText="1"/>
    </xf>
    <xf numFmtId="2" fontId="6" fillId="0" borderId="21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6" fillId="0" borderId="16" xfId="0" applyNumberFormat="1" applyFont="1" applyBorder="1" applyAlignment="1">
      <alignment horizontal="center" vertical="top" wrapText="1"/>
    </xf>
    <xf numFmtId="2" fontId="20" fillId="0" borderId="21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 wrapText="1"/>
    </xf>
    <xf numFmtId="2" fontId="20" fillId="0" borderId="24" xfId="0" applyNumberFormat="1" applyFont="1" applyBorder="1" applyAlignment="1">
      <alignment vertical="top" wrapText="1"/>
    </xf>
    <xf numFmtId="2" fontId="20" fillId="0" borderId="17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2" fontId="6" fillId="0" borderId="23" xfId="0" applyNumberFormat="1" applyFont="1" applyBorder="1" applyAlignment="1">
      <alignment vertical="top" wrapText="1"/>
    </xf>
    <xf numFmtId="2" fontId="6" fillId="0" borderId="18" xfId="0" applyNumberFormat="1" applyFont="1" applyBorder="1" applyAlignment="1">
      <alignment vertical="top" wrapText="1"/>
    </xf>
    <xf numFmtId="2" fontId="20" fillId="0" borderId="16" xfId="0" applyNumberFormat="1" applyFont="1" applyBorder="1" applyAlignment="1">
      <alignment vertical="top" wrapText="1"/>
    </xf>
    <xf numFmtId="2" fontId="20" fillId="0" borderId="21" xfId="0" applyNumberFormat="1" applyFont="1" applyBorder="1" applyAlignment="1">
      <alignment horizontal="center" vertical="top" wrapText="1"/>
    </xf>
    <xf numFmtId="2" fontId="20" fillId="0" borderId="22" xfId="0" applyNumberFormat="1" applyFont="1" applyBorder="1" applyAlignment="1">
      <alignment horizontal="center" vertical="top" wrapText="1"/>
    </xf>
    <xf numFmtId="2" fontId="20" fillId="0" borderId="16" xfId="0" applyNumberFormat="1" applyFont="1" applyBorder="1" applyAlignment="1">
      <alignment horizontal="center" vertical="top" wrapText="1"/>
    </xf>
    <xf numFmtId="2" fontId="17" fillId="0" borderId="21" xfId="0" applyNumberFormat="1" applyFont="1" applyBorder="1" applyAlignment="1">
      <alignment vertical="top" wrapText="1"/>
    </xf>
    <xf numFmtId="2" fontId="17" fillId="0" borderId="16" xfId="0" applyNumberFormat="1" applyFont="1" applyBorder="1" applyAlignment="1">
      <alignment vertical="top" wrapText="1"/>
    </xf>
    <xf numFmtId="2" fontId="14" fillId="0" borderId="14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top" wrapText="1"/>
    </xf>
    <xf numFmtId="2" fontId="14" fillId="0" borderId="19" xfId="0" applyNumberFormat="1" applyFont="1" applyBorder="1" applyAlignment="1">
      <alignment horizontal="center" vertical="top" wrapText="1"/>
    </xf>
    <xf numFmtId="2" fontId="14" fillId="0" borderId="15" xfId="0" applyNumberFormat="1" applyFont="1" applyBorder="1" applyAlignment="1">
      <alignment horizontal="center" vertical="top" wrapText="1"/>
    </xf>
    <xf numFmtId="2" fontId="16" fillId="0" borderId="21" xfId="0" applyNumberFormat="1" applyFont="1" applyBorder="1" applyAlignment="1">
      <alignment vertical="top" wrapText="1"/>
    </xf>
    <xf numFmtId="2" fontId="16" fillId="0" borderId="22" xfId="0" applyNumberFormat="1" applyFont="1" applyBorder="1" applyAlignment="1">
      <alignment vertical="top" wrapText="1"/>
    </xf>
    <xf numFmtId="2" fontId="16" fillId="0" borderId="16" xfId="0" applyNumberFormat="1" applyFont="1" applyBorder="1" applyAlignment="1">
      <alignment vertical="top" wrapText="1"/>
    </xf>
    <xf numFmtId="2" fontId="16" fillId="0" borderId="21" xfId="0" applyNumberFormat="1" applyFont="1" applyFill="1" applyBorder="1" applyAlignment="1">
      <alignment vertical="top" wrapText="1"/>
    </xf>
    <xf numFmtId="2" fontId="16" fillId="0" borderId="22" xfId="0" applyNumberFormat="1" applyFont="1" applyFill="1" applyBorder="1" applyAlignment="1">
      <alignment vertical="top" wrapText="1"/>
    </xf>
    <xf numFmtId="2" fontId="16" fillId="0" borderId="16" xfId="0" applyNumberFormat="1" applyFont="1" applyFill="1" applyBorder="1" applyAlignment="1">
      <alignment vertical="top" wrapText="1"/>
    </xf>
    <xf numFmtId="2" fontId="15" fillId="0" borderId="21" xfId="0" applyNumberFormat="1" applyFont="1" applyBorder="1" applyAlignment="1">
      <alignment vertical="top" wrapText="1"/>
    </xf>
    <xf numFmtId="2" fontId="15" fillId="0" borderId="22" xfId="0" applyNumberFormat="1" applyFont="1" applyBorder="1" applyAlignment="1">
      <alignment vertical="top" wrapText="1"/>
    </xf>
    <xf numFmtId="2" fontId="15" fillId="0" borderId="16" xfId="0" applyNumberFormat="1" applyFont="1" applyBorder="1" applyAlignment="1">
      <alignment vertical="top" wrapText="1"/>
    </xf>
    <xf numFmtId="2" fontId="16" fillId="0" borderId="21" xfId="0" applyNumberFormat="1" applyFont="1" applyBorder="1" applyAlignment="1">
      <alignment horizontal="center" vertical="top" wrapText="1"/>
    </xf>
    <xf numFmtId="2" fontId="16" fillId="0" borderId="22" xfId="0" applyNumberFormat="1" applyFont="1" applyBorder="1" applyAlignment="1">
      <alignment horizontal="center" vertical="top" wrapText="1"/>
    </xf>
    <xf numFmtId="2" fontId="16" fillId="0" borderId="16" xfId="0" applyNumberFormat="1" applyFont="1" applyBorder="1" applyAlignment="1">
      <alignment horizontal="center" vertical="top" wrapText="1"/>
    </xf>
    <xf numFmtId="2" fontId="15" fillId="0" borderId="21" xfId="0" applyNumberFormat="1" applyFont="1" applyBorder="1" applyAlignment="1">
      <alignment horizontal="center" vertical="top" wrapText="1"/>
    </xf>
    <xf numFmtId="2" fontId="15" fillId="0" borderId="22" xfId="0" applyNumberFormat="1" applyFont="1" applyBorder="1" applyAlignment="1">
      <alignment horizontal="center" vertical="top" wrapText="1"/>
    </xf>
    <xf numFmtId="2" fontId="15" fillId="0" borderId="16" xfId="0" applyNumberFormat="1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8" fillId="0" borderId="0" xfId="0" applyFont="1" applyBorder="1" applyAlignment="1">
      <alignment wrapText="1"/>
    </xf>
    <xf numFmtId="0" fontId="18" fillId="0" borderId="27" xfId="0" applyFont="1" applyBorder="1" applyAlignment="1">
      <alignment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6" fillId="0" borderId="21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21" xfId="0" applyFont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2" fontId="5" fillId="0" borderId="14" xfId="0" applyNumberFormat="1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28" fillId="0" borderId="21" xfId="0" applyFont="1" applyBorder="1" applyAlignment="1">
      <alignment vertical="top" wrapText="1"/>
    </xf>
    <xf numFmtId="0" fontId="28" fillId="0" borderId="22" xfId="0" applyFont="1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top" wrapText="1"/>
    </xf>
    <xf numFmtId="2" fontId="1" fillId="0" borderId="22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28" fillId="0" borderId="21" xfId="0" applyNumberFormat="1" applyFont="1" applyBorder="1" applyAlignment="1">
      <alignment horizontal="center" vertical="top" wrapText="1"/>
    </xf>
    <xf numFmtId="2" fontId="28" fillId="0" borderId="22" xfId="0" applyNumberFormat="1" applyFont="1" applyBorder="1" applyAlignment="1">
      <alignment horizontal="center" vertical="top" wrapText="1"/>
    </xf>
    <xf numFmtId="2" fontId="28" fillId="0" borderId="16" xfId="0" applyNumberFormat="1" applyFont="1" applyBorder="1" applyAlignment="1">
      <alignment horizontal="center" vertical="top" wrapText="1"/>
    </xf>
    <xf numFmtId="2" fontId="28" fillId="0" borderId="21" xfId="0" applyNumberFormat="1" applyFont="1" applyBorder="1" applyAlignment="1">
      <alignment vertical="top" wrapText="1"/>
    </xf>
    <xf numFmtId="2" fontId="28" fillId="0" borderId="22" xfId="0" applyNumberFormat="1" applyFont="1" applyBorder="1" applyAlignment="1">
      <alignment vertical="top" wrapText="1"/>
    </xf>
    <xf numFmtId="2" fontId="28" fillId="0" borderId="16" xfId="0" applyNumberFormat="1" applyFont="1" applyBorder="1" applyAlignment="1">
      <alignment vertical="top" wrapText="1"/>
    </xf>
    <xf numFmtId="2" fontId="1" fillId="0" borderId="21" xfId="0" applyNumberFormat="1" applyFont="1" applyBorder="1" applyAlignment="1">
      <alignment vertical="top" wrapText="1"/>
    </xf>
    <xf numFmtId="2" fontId="1" fillId="0" borderId="16" xfId="0" applyNumberFormat="1" applyFont="1" applyBorder="1" applyAlignment="1">
      <alignment vertical="top" wrapText="1"/>
    </xf>
    <xf numFmtId="2" fontId="1" fillId="0" borderId="22" xfId="0" applyNumberFormat="1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vertical="top" wrapText="1"/>
    </xf>
    <xf numFmtId="2" fontId="16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2" fontId="16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" fontId="20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wrapText="1"/>
    </xf>
    <xf numFmtId="2" fontId="4" fillId="0" borderId="0" xfId="0" applyNumberFormat="1" applyFont="1" applyAlignment="1"/>
    <xf numFmtId="2" fontId="4" fillId="0" borderId="5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3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2" fontId="20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/>
    <xf numFmtId="2" fontId="4" fillId="0" borderId="2" xfId="0" applyNumberFormat="1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/>
    <xf numFmtId="2" fontId="4" fillId="0" borderId="6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9" fillId="0" borderId="0" xfId="0" applyFont="1" applyAlignment="1">
      <alignment wrapText="1"/>
    </xf>
    <xf numFmtId="0" fontId="29" fillId="0" borderId="0" xfId="0" applyFont="1" applyAlignment="1"/>
    <xf numFmtId="0" fontId="16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/>
    <xf numFmtId="2" fontId="5" fillId="0" borderId="1" xfId="0" applyNumberFormat="1" applyFont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left" vertical="top" wrapText="1" indent="2"/>
    </xf>
    <xf numFmtId="2" fontId="28" fillId="0" borderId="5" xfId="0" applyNumberFormat="1" applyFont="1" applyBorder="1" applyAlignment="1">
      <alignment horizontal="left" vertical="top" wrapText="1" indent="2"/>
    </xf>
    <xf numFmtId="2" fontId="5" fillId="0" borderId="2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 indent="2"/>
    </xf>
    <xf numFmtId="2" fontId="9" fillId="0" borderId="1" xfId="0" applyNumberFormat="1" applyFont="1" applyBorder="1" applyAlignment="1">
      <alignment horizontal="left" vertical="top" wrapText="1" indent="2"/>
    </xf>
    <xf numFmtId="2" fontId="5" fillId="0" borderId="1" xfId="0" applyNumberFormat="1" applyFont="1" applyBorder="1" applyAlignment="1">
      <alignment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left" vertical="top" wrapText="1" indent="2"/>
    </xf>
    <xf numFmtId="2" fontId="7" fillId="0" borderId="1" xfId="0" applyNumberFormat="1" applyFont="1" applyBorder="1" applyAlignment="1">
      <alignment horizontal="center" vertical="top" wrapText="1"/>
    </xf>
    <xf numFmtId="2" fontId="28" fillId="0" borderId="7" xfId="0" applyNumberFormat="1" applyFont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 wrapText="1"/>
    </xf>
    <xf numFmtId="2" fontId="31" fillId="0" borderId="2" xfId="0" applyNumberFormat="1" applyFont="1" applyBorder="1" applyAlignment="1">
      <alignment vertical="top" wrapText="1"/>
    </xf>
    <xf numFmtId="2" fontId="6" fillId="0" borderId="5" xfId="0" applyNumberFormat="1" applyFont="1" applyBorder="1" applyAlignment="1">
      <alignment vertical="top" wrapText="1"/>
    </xf>
    <xf numFmtId="2" fontId="20" fillId="0" borderId="6" xfId="0" applyNumberFormat="1" applyFont="1" applyBorder="1" applyAlignment="1">
      <alignment vertical="top" wrapText="1"/>
    </xf>
    <xf numFmtId="2" fontId="6" fillId="0" borderId="6" xfId="0" applyNumberFormat="1" applyFont="1" applyBorder="1" applyAlignment="1">
      <alignment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28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28" fillId="0" borderId="24" xfId="0" applyFont="1" applyBorder="1" applyAlignment="1">
      <alignment vertical="top" wrapText="1"/>
    </xf>
    <xf numFmtId="0" fontId="28" fillId="0" borderId="17" xfId="0" applyFont="1" applyBorder="1" applyAlignment="1">
      <alignment vertical="top" wrapText="1"/>
    </xf>
    <xf numFmtId="0" fontId="35" fillId="0" borderId="21" xfId="0" applyFont="1" applyBorder="1" applyAlignment="1">
      <alignment vertical="top" wrapText="1"/>
    </xf>
    <xf numFmtId="0" fontId="35" fillId="0" borderId="16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2" fontId="28" fillId="0" borderId="1" xfId="0" applyNumberFormat="1" applyFont="1" applyBorder="1" applyAlignment="1">
      <alignment vertical="top" wrapText="1"/>
    </xf>
    <xf numFmtId="0" fontId="28" fillId="0" borderId="21" xfId="0" applyFont="1" applyBorder="1" applyAlignment="1">
      <alignment horizontal="left" vertical="top" wrapText="1" indent="2"/>
    </xf>
    <xf numFmtId="0" fontId="28" fillId="0" borderId="22" xfId="0" applyFont="1" applyBorder="1" applyAlignment="1">
      <alignment horizontal="left" vertical="top" wrapText="1" indent="2"/>
    </xf>
    <xf numFmtId="0" fontId="28" fillId="0" borderId="16" xfId="0" applyFont="1" applyBorder="1" applyAlignment="1">
      <alignment horizontal="left" vertical="top" wrapText="1" indent="2"/>
    </xf>
    <xf numFmtId="0" fontId="7" fillId="0" borderId="14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left" vertical="top" wrapText="1" indent="2"/>
    </xf>
    <xf numFmtId="0" fontId="1" fillId="0" borderId="16" xfId="0" applyFont="1" applyBorder="1" applyAlignment="1">
      <alignment horizontal="left" vertical="top" wrapText="1" indent="2"/>
    </xf>
    <xf numFmtId="0" fontId="1" fillId="0" borderId="22" xfId="0" applyFont="1" applyBorder="1" applyAlignment="1">
      <alignment horizontal="left" vertical="top" wrapText="1" indent="2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" fillId="0" borderId="21" xfId="0" applyFont="1" applyFill="1" applyBorder="1" applyAlignment="1">
      <alignment horizontal="left" vertical="top" wrapText="1" indent="2"/>
    </xf>
    <xf numFmtId="0" fontId="1" fillId="0" borderId="22" xfId="0" applyFont="1" applyFill="1" applyBorder="1" applyAlignment="1">
      <alignment horizontal="left" vertical="top" wrapText="1" indent="2"/>
    </xf>
    <xf numFmtId="0" fontId="1" fillId="0" borderId="16" xfId="0" applyFont="1" applyFill="1" applyBorder="1" applyAlignment="1">
      <alignment horizontal="left" vertical="top" wrapText="1" indent="2"/>
    </xf>
    <xf numFmtId="0" fontId="4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20" fillId="0" borderId="21" xfId="0" applyFont="1" applyBorder="1" applyAlignment="1">
      <alignment horizontal="left" vertical="top" wrapText="1" indent="2"/>
    </xf>
    <xf numFmtId="0" fontId="20" fillId="0" borderId="22" xfId="0" applyFont="1" applyBorder="1" applyAlignment="1">
      <alignment horizontal="left" vertical="top" wrapText="1" indent="2"/>
    </xf>
    <xf numFmtId="0" fontId="20" fillId="0" borderId="16" xfId="0" applyFont="1" applyBorder="1" applyAlignment="1">
      <alignment horizontal="left" vertical="top" wrapText="1" indent="2"/>
    </xf>
    <xf numFmtId="0" fontId="19" fillId="0" borderId="14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 wrapText="1" indent="2"/>
    </xf>
    <xf numFmtId="0" fontId="6" fillId="0" borderId="16" xfId="0" applyFont="1" applyBorder="1" applyAlignment="1">
      <alignment horizontal="left" vertical="top" wrapText="1" indent="2"/>
    </xf>
    <xf numFmtId="0" fontId="6" fillId="0" borderId="22" xfId="0" applyFont="1" applyBorder="1" applyAlignment="1">
      <alignment horizontal="left" vertical="top" wrapText="1" indent="2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6" fillId="0" borderId="21" xfId="0" applyFont="1" applyFill="1" applyBorder="1" applyAlignment="1">
      <alignment horizontal="left" vertical="top" wrapText="1" indent="2"/>
    </xf>
    <xf numFmtId="0" fontId="6" fillId="0" borderId="22" xfId="0" applyFont="1" applyFill="1" applyBorder="1" applyAlignment="1">
      <alignment horizontal="left" vertical="top" wrapText="1" indent="2"/>
    </xf>
    <xf numFmtId="0" fontId="6" fillId="0" borderId="16" xfId="0" applyFont="1" applyFill="1" applyBorder="1" applyAlignment="1">
      <alignment horizontal="left" vertical="top" wrapText="1" indent="2"/>
    </xf>
    <xf numFmtId="0" fontId="4" fillId="0" borderId="2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31" fillId="0" borderId="21" xfId="0" applyFont="1" applyBorder="1" applyAlignment="1">
      <alignment horizontal="left" vertical="top" wrapText="1" indent="2"/>
    </xf>
    <xf numFmtId="0" fontId="31" fillId="0" borderId="16" xfId="0" applyFont="1" applyBorder="1" applyAlignment="1">
      <alignment horizontal="left" vertical="top" wrapText="1" indent="2"/>
    </xf>
    <xf numFmtId="2" fontId="5" fillId="0" borderId="14" xfId="0" applyNumberFormat="1" applyFont="1" applyBorder="1" applyAlignment="1">
      <alignment vertical="top" wrapText="1"/>
    </xf>
    <xf numFmtId="2" fontId="5" fillId="0" borderId="15" xfId="0" applyNumberFormat="1" applyFont="1" applyBorder="1" applyAlignment="1">
      <alignment vertical="top" wrapText="1"/>
    </xf>
    <xf numFmtId="2" fontId="7" fillId="0" borderId="14" xfId="0" applyNumberFormat="1" applyFont="1" applyBorder="1" applyAlignment="1">
      <alignment horizontal="center" vertical="top" wrapText="1"/>
    </xf>
    <xf numFmtId="2" fontId="7" fillId="0" borderId="19" xfId="0" applyNumberFormat="1" applyFont="1" applyBorder="1" applyAlignment="1">
      <alignment horizontal="center" vertical="top" wrapText="1"/>
    </xf>
    <xf numFmtId="2" fontId="7" fillId="0" borderId="15" xfId="0" applyNumberFormat="1" applyFont="1" applyBorder="1" applyAlignment="1">
      <alignment horizontal="center" vertical="top" wrapText="1"/>
    </xf>
    <xf numFmtId="2" fontId="28" fillId="0" borderId="21" xfId="0" applyNumberFormat="1" applyFont="1" applyBorder="1" applyAlignment="1">
      <alignment horizontal="left" vertical="top" wrapText="1" indent="2"/>
    </xf>
    <xf numFmtId="2" fontId="28" fillId="0" borderId="22" xfId="0" applyNumberFormat="1" applyFont="1" applyBorder="1" applyAlignment="1">
      <alignment horizontal="left" vertical="top" wrapText="1" indent="2"/>
    </xf>
    <xf numFmtId="2" fontId="28" fillId="0" borderId="16" xfId="0" applyNumberFormat="1" applyFont="1" applyBorder="1" applyAlignment="1">
      <alignment horizontal="left" vertical="top" wrapText="1" indent="2"/>
    </xf>
    <xf numFmtId="2" fontId="1" fillId="0" borderId="21" xfId="0" applyNumberFormat="1" applyFont="1" applyBorder="1" applyAlignment="1">
      <alignment horizontal="left" vertical="top" wrapText="1" indent="2"/>
    </xf>
    <xf numFmtId="2" fontId="1" fillId="0" borderId="16" xfId="0" applyNumberFormat="1" applyFont="1" applyBorder="1" applyAlignment="1">
      <alignment horizontal="left" vertical="top" wrapText="1" indent="2"/>
    </xf>
    <xf numFmtId="2" fontId="1" fillId="0" borderId="22" xfId="0" applyNumberFormat="1" applyFont="1" applyBorder="1" applyAlignment="1">
      <alignment horizontal="left" vertical="top" wrapText="1" indent="2"/>
    </xf>
    <xf numFmtId="2" fontId="9" fillId="0" borderId="21" xfId="0" applyNumberFormat="1" applyFont="1" applyBorder="1" applyAlignment="1">
      <alignment vertical="top" wrapText="1"/>
    </xf>
    <xf numFmtId="2" fontId="9" fillId="0" borderId="16" xfId="0" applyNumberFormat="1" applyFont="1" applyBorder="1" applyAlignment="1">
      <alignment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left" vertical="top" wrapText="1" indent="2"/>
    </xf>
    <xf numFmtId="0" fontId="26" fillId="0" borderId="22" xfId="0" applyFont="1" applyBorder="1" applyAlignment="1">
      <alignment horizontal="left" vertical="top" wrapText="1" indent="2"/>
    </xf>
    <xf numFmtId="0" fontId="26" fillId="0" borderId="16" xfId="0" applyFont="1" applyBorder="1" applyAlignment="1">
      <alignment horizontal="left" vertical="top" wrapText="1" indent="2"/>
    </xf>
    <xf numFmtId="0" fontId="24" fillId="0" borderId="21" xfId="0" applyFont="1" applyBorder="1" applyAlignment="1">
      <alignment horizontal="left" vertical="top" wrapText="1" indent="2"/>
    </xf>
    <xf numFmtId="0" fontId="24" fillId="0" borderId="16" xfId="0" applyFont="1" applyBorder="1" applyAlignment="1">
      <alignment horizontal="left" vertical="top" wrapText="1" indent="2"/>
    </xf>
    <xf numFmtId="0" fontId="24" fillId="0" borderId="22" xfId="0" applyFont="1" applyBorder="1" applyAlignment="1">
      <alignment horizontal="left" vertical="top" wrapText="1" indent="2"/>
    </xf>
    <xf numFmtId="0" fontId="24" fillId="0" borderId="21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4" fillId="0" borderId="21" xfId="0" applyFont="1" applyFill="1" applyBorder="1" applyAlignment="1">
      <alignment vertical="top" wrapText="1"/>
    </xf>
    <xf numFmtId="0" fontId="24" fillId="0" borderId="22" xfId="0" applyFont="1" applyFill="1" applyBorder="1" applyAlignment="1">
      <alignment vertical="top" wrapText="1"/>
    </xf>
    <xf numFmtId="0" fontId="24" fillId="0" borderId="16" xfId="0" applyFont="1" applyFill="1" applyBorder="1" applyAlignment="1">
      <alignment vertical="top" wrapText="1"/>
    </xf>
    <xf numFmtId="0" fontId="24" fillId="0" borderId="21" xfId="0" applyFont="1" applyBorder="1" applyAlignment="1">
      <alignment horizontal="center" vertical="top" wrapText="1"/>
    </xf>
    <xf numFmtId="0" fontId="24" fillId="0" borderId="22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left" vertical="top" wrapText="1" indent="2"/>
    </xf>
    <xf numFmtId="2" fontId="6" fillId="0" borderId="16" xfId="0" applyNumberFormat="1" applyFont="1" applyBorder="1" applyAlignment="1">
      <alignment horizontal="left" vertical="top" wrapText="1" indent="2"/>
    </xf>
    <xf numFmtId="2" fontId="4" fillId="0" borderId="14" xfId="0" applyNumberFormat="1" applyFont="1" applyBorder="1" applyAlignment="1">
      <alignment vertical="top" wrapText="1"/>
    </xf>
    <xf numFmtId="2" fontId="6" fillId="0" borderId="21" xfId="0" applyNumberFormat="1" applyFont="1" applyFill="1" applyBorder="1" applyAlignment="1">
      <alignment horizontal="left" vertical="top" wrapText="1" indent="2"/>
    </xf>
    <xf numFmtId="2" fontId="6" fillId="0" borderId="22" xfId="0" applyNumberFormat="1" applyFont="1" applyFill="1" applyBorder="1" applyAlignment="1">
      <alignment horizontal="left" vertical="top" wrapText="1" indent="2"/>
    </xf>
    <xf numFmtId="2" fontId="6" fillId="0" borderId="16" xfId="0" applyNumberFormat="1" applyFont="1" applyFill="1" applyBorder="1" applyAlignment="1">
      <alignment horizontal="left" vertical="top" wrapText="1" indent="2"/>
    </xf>
    <xf numFmtId="2" fontId="6" fillId="0" borderId="22" xfId="0" applyNumberFormat="1" applyFont="1" applyBorder="1" applyAlignment="1">
      <alignment horizontal="left" vertical="top" wrapText="1" indent="2"/>
    </xf>
    <xf numFmtId="2" fontId="20" fillId="0" borderId="21" xfId="0" applyNumberFormat="1" applyFont="1" applyBorder="1" applyAlignment="1">
      <alignment horizontal="left" vertical="top" wrapText="1" indent="2"/>
    </xf>
    <xf numFmtId="2" fontId="20" fillId="0" borderId="22" xfId="0" applyNumberFormat="1" applyFont="1" applyBorder="1" applyAlignment="1">
      <alignment horizontal="left" vertical="top" wrapText="1" indent="2"/>
    </xf>
    <xf numFmtId="2" fontId="20" fillId="0" borderId="16" xfId="0" applyNumberFormat="1" applyFont="1" applyBorder="1" applyAlignment="1">
      <alignment horizontal="left" vertical="top" wrapText="1" indent="2"/>
    </xf>
    <xf numFmtId="2" fontId="19" fillId="0" borderId="14" xfId="0" applyNumberFormat="1" applyFont="1" applyBorder="1" applyAlignment="1">
      <alignment horizontal="center" vertical="top" wrapText="1"/>
    </xf>
    <xf numFmtId="2" fontId="19" fillId="0" borderId="19" xfId="0" applyNumberFormat="1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justify" vertical="top" wrapText="1"/>
    </xf>
    <xf numFmtId="0" fontId="14" fillId="0" borderId="15" xfId="0" applyFont="1" applyFill="1" applyBorder="1" applyAlignment="1">
      <alignment horizontal="justify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30" fillId="0" borderId="21" xfId="0" applyFont="1" applyFill="1" applyBorder="1" applyAlignment="1">
      <alignment vertical="top" wrapText="1"/>
    </xf>
    <xf numFmtId="0" fontId="30" fillId="0" borderId="16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vertical="top" wrapText="1"/>
    </xf>
    <xf numFmtId="0" fontId="16" fillId="0" borderId="22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vertical="top" wrapText="1"/>
    </xf>
    <xf numFmtId="0" fontId="14" fillId="0" borderId="21" xfId="0" applyFont="1" applyFill="1" applyBorder="1" applyAlignment="1">
      <alignment horizontal="justify" vertical="top" wrapText="1"/>
    </xf>
    <xf numFmtId="0" fontId="14" fillId="0" borderId="16" xfId="0" applyFont="1" applyFill="1" applyBorder="1" applyAlignment="1">
      <alignment horizontal="justify" vertical="top" wrapText="1"/>
    </xf>
    <xf numFmtId="0" fontId="15" fillId="0" borderId="21" xfId="0" applyFont="1" applyFill="1" applyBorder="1" applyAlignment="1">
      <alignment vertical="top" wrapText="1"/>
    </xf>
    <xf numFmtId="0" fontId="15" fillId="0" borderId="22" xfId="0" applyFont="1" applyFill="1" applyBorder="1" applyAlignment="1">
      <alignment vertical="top" wrapText="1"/>
    </xf>
    <xf numFmtId="0" fontId="15" fillId="0" borderId="16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2" fontId="4" fillId="0" borderId="14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top" wrapText="1"/>
    </xf>
    <xf numFmtId="0" fontId="29" fillId="0" borderId="1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5" fillId="0" borderId="26" xfId="0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2" fontId="14" fillId="0" borderId="14" xfId="0" applyNumberFormat="1" applyFont="1" applyBorder="1" applyAlignment="1">
      <alignment vertical="top" wrapText="1"/>
    </xf>
    <xf numFmtId="2" fontId="14" fillId="0" borderId="15" xfId="0" applyNumberFormat="1" applyFont="1" applyBorder="1" applyAlignment="1">
      <alignment vertical="top" wrapText="1"/>
    </xf>
    <xf numFmtId="2" fontId="14" fillId="0" borderId="21" xfId="0" applyNumberFormat="1" applyFont="1" applyFill="1" applyBorder="1" applyAlignment="1">
      <alignment vertical="top" wrapText="1"/>
    </xf>
    <xf numFmtId="2" fontId="14" fillId="0" borderId="22" xfId="0" applyNumberFormat="1" applyFont="1" applyFill="1" applyBorder="1" applyAlignment="1">
      <alignment vertical="top" wrapText="1"/>
    </xf>
    <xf numFmtId="2" fontId="14" fillId="0" borderId="16" xfId="0" applyNumberFormat="1" applyFont="1" applyFill="1" applyBorder="1" applyAlignment="1">
      <alignment vertical="top" wrapText="1"/>
    </xf>
    <xf numFmtId="2" fontId="14" fillId="0" borderId="14" xfId="0" applyNumberFormat="1" applyFont="1" applyFill="1" applyBorder="1" applyAlignment="1">
      <alignment horizontal="center" vertical="top" wrapText="1"/>
    </xf>
    <xf numFmtId="2" fontId="14" fillId="0" borderId="15" xfId="0" applyNumberFormat="1" applyFont="1" applyFill="1" applyBorder="1" applyAlignment="1">
      <alignment horizontal="center" vertical="top" wrapText="1"/>
    </xf>
    <xf numFmtId="2" fontId="16" fillId="0" borderId="21" xfId="0" applyNumberFormat="1" applyFont="1" applyBorder="1" applyAlignment="1">
      <alignment horizontal="left" vertical="top" wrapText="1" indent="2"/>
    </xf>
    <xf numFmtId="2" fontId="16" fillId="0" borderId="22" xfId="0" applyNumberFormat="1" applyFont="1" applyBorder="1" applyAlignment="1">
      <alignment horizontal="left" vertical="top" wrapText="1" indent="2"/>
    </xf>
    <xf numFmtId="2" fontId="16" fillId="0" borderId="16" xfId="0" applyNumberFormat="1" applyFont="1" applyBorder="1" applyAlignment="1">
      <alignment horizontal="left" vertical="top" wrapText="1" indent="2"/>
    </xf>
    <xf numFmtId="2" fontId="15" fillId="0" borderId="21" xfId="0" applyNumberFormat="1" applyFont="1" applyBorder="1" applyAlignment="1">
      <alignment horizontal="left" vertical="top" wrapText="1" indent="2"/>
    </xf>
    <xf numFmtId="2" fontId="15" fillId="0" borderId="22" xfId="0" applyNumberFormat="1" applyFont="1" applyBorder="1" applyAlignment="1">
      <alignment horizontal="left" vertical="top" wrapText="1" indent="2"/>
    </xf>
    <xf numFmtId="2" fontId="15" fillId="0" borderId="16" xfId="0" applyNumberFormat="1" applyFont="1" applyBorder="1" applyAlignment="1">
      <alignment horizontal="left" vertical="top" wrapText="1" indent="2"/>
    </xf>
    <xf numFmtId="2" fontId="12" fillId="0" borderId="14" xfId="0" applyNumberFormat="1" applyFont="1" applyBorder="1" applyAlignment="1">
      <alignment horizontal="center"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12" fillId="0" borderId="15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9" fillId="0" borderId="21" xfId="0" applyFont="1" applyFill="1" applyBorder="1" applyAlignment="1">
      <alignment horizontal="left" vertical="top" wrapText="1" indent="2"/>
    </xf>
    <xf numFmtId="0" fontId="9" fillId="0" borderId="16" xfId="0" applyFont="1" applyFill="1" applyBorder="1" applyAlignment="1">
      <alignment horizontal="left" vertical="top" wrapText="1" indent="2"/>
    </xf>
    <xf numFmtId="0" fontId="5" fillId="0" borderId="14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49" fontId="5" fillId="0" borderId="14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/>
    <xf numFmtId="0" fontId="5" fillId="0" borderId="16" xfId="0" applyFont="1" applyFill="1" applyBorder="1"/>
    <xf numFmtId="0" fontId="1" fillId="0" borderId="21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28" fillId="0" borderId="21" xfId="0" applyFont="1" applyFill="1" applyBorder="1" applyAlignment="1">
      <alignment horizontal="left" vertical="top" wrapText="1" indent="2"/>
    </xf>
    <xf numFmtId="0" fontId="28" fillId="0" borderId="22" xfId="0" applyFont="1" applyFill="1" applyBorder="1" applyAlignment="1">
      <alignment horizontal="left" vertical="top" wrapText="1" indent="2"/>
    </xf>
    <xf numFmtId="0" fontId="28" fillId="0" borderId="16" xfId="0" applyFont="1" applyFill="1" applyBorder="1" applyAlignment="1">
      <alignment horizontal="left" vertical="top" wrapText="1" indent="2"/>
    </xf>
    <xf numFmtId="0" fontId="1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top" wrapText="1"/>
    </xf>
    <xf numFmtId="0" fontId="28" fillId="0" borderId="22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>
      <alignment horizontal="center" vertical="top" wrapText="1"/>
    </xf>
    <xf numFmtId="2" fontId="1" fillId="0" borderId="21" xfId="0" applyNumberFormat="1" applyFont="1" applyFill="1" applyBorder="1" applyAlignment="1">
      <alignment vertical="top" wrapText="1"/>
    </xf>
    <xf numFmtId="2" fontId="1" fillId="0" borderId="22" xfId="0" applyNumberFormat="1" applyFont="1" applyFill="1" applyBorder="1" applyAlignment="1">
      <alignment vertical="top" wrapText="1"/>
    </xf>
    <xf numFmtId="2" fontId="1" fillId="0" borderId="16" xfId="0" applyNumberFormat="1" applyFont="1" applyFill="1" applyBorder="1" applyAlignment="1">
      <alignment vertical="top" wrapText="1"/>
    </xf>
    <xf numFmtId="2" fontId="23" fillId="0" borderId="14" xfId="0" applyNumberFormat="1" applyFont="1" applyBorder="1" applyAlignment="1">
      <alignment horizontal="center" vertical="top" wrapText="1"/>
    </xf>
    <xf numFmtId="2" fontId="23" fillId="0" borderId="19" xfId="0" applyNumberFormat="1" applyFont="1" applyBorder="1" applyAlignment="1">
      <alignment horizontal="center" vertical="top" wrapText="1"/>
    </xf>
    <xf numFmtId="2" fontId="23" fillId="0" borderId="15" xfId="0" applyNumberFormat="1" applyFont="1" applyBorder="1" applyAlignment="1">
      <alignment horizontal="center" vertical="top" wrapText="1"/>
    </xf>
    <xf numFmtId="2" fontId="24" fillId="0" borderId="21" xfId="0" applyNumberFormat="1" applyFont="1" applyFill="1" applyBorder="1" applyAlignment="1">
      <alignment vertical="top" wrapText="1"/>
    </xf>
    <xf numFmtId="2" fontId="24" fillId="0" borderId="22" xfId="0" applyNumberFormat="1" applyFont="1" applyFill="1" applyBorder="1" applyAlignment="1">
      <alignment vertical="top" wrapText="1"/>
    </xf>
    <xf numFmtId="2" fontId="24" fillId="0" borderId="16" xfId="0" applyNumberFormat="1" applyFont="1" applyFill="1" applyBorder="1" applyAlignment="1">
      <alignment vertical="top" wrapText="1"/>
    </xf>
    <xf numFmtId="2" fontId="34" fillId="0" borderId="21" xfId="0" applyNumberFormat="1" applyFont="1" applyBorder="1" applyAlignment="1">
      <alignment vertical="top" wrapText="1"/>
    </xf>
    <xf numFmtId="2" fontId="34" fillId="0" borderId="16" xfId="0" applyNumberFormat="1" applyFont="1" applyBorder="1" applyAlignment="1">
      <alignment vertical="top" wrapText="1"/>
    </xf>
    <xf numFmtId="2" fontId="24" fillId="0" borderId="21" xfId="0" applyNumberFormat="1" applyFont="1" applyBorder="1" applyAlignment="1">
      <alignment vertical="top" wrapText="1"/>
    </xf>
    <xf numFmtId="2" fontId="24" fillId="0" borderId="22" xfId="0" applyNumberFormat="1" applyFont="1" applyBorder="1" applyAlignment="1">
      <alignment vertical="top" wrapText="1"/>
    </xf>
    <xf numFmtId="2" fontId="24" fillId="0" borderId="16" xfId="0" applyNumberFormat="1" applyFont="1" applyBorder="1" applyAlignment="1">
      <alignment vertical="top" wrapText="1"/>
    </xf>
    <xf numFmtId="2" fontId="26" fillId="0" borderId="21" xfId="0" applyNumberFormat="1" applyFont="1" applyBorder="1" applyAlignment="1">
      <alignment vertical="top" wrapText="1"/>
    </xf>
    <xf numFmtId="2" fontId="26" fillId="0" borderId="22" xfId="0" applyNumberFormat="1" applyFont="1" applyBorder="1" applyAlignment="1">
      <alignment vertical="top" wrapText="1"/>
    </xf>
    <xf numFmtId="2" fontId="26" fillId="0" borderId="16" xfId="0" applyNumberFormat="1" applyFont="1" applyBorder="1" applyAlignment="1">
      <alignment vertical="top" wrapText="1"/>
    </xf>
    <xf numFmtId="2" fontId="24" fillId="0" borderId="21" xfId="0" applyNumberFormat="1" applyFont="1" applyBorder="1" applyAlignment="1">
      <alignment horizontal="center" vertical="top" wrapText="1"/>
    </xf>
    <xf numFmtId="2" fontId="24" fillId="0" borderId="22" xfId="0" applyNumberFormat="1" applyFont="1" applyBorder="1" applyAlignment="1">
      <alignment horizontal="center" vertical="top" wrapText="1"/>
    </xf>
    <xf numFmtId="2" fontId="24" fillId="0" borderId="16" xfId="0" applyNumberFormat="1" applyFont="1" applyBorder="1" applyAlignment="1">
      <alignment horizontal="center" vertical="top" wrapText="1"/>
    </xf>
    <xf numFmtId="2" fontId="26" fillId="0" borderId="21" xfId="0" applyNumberFormat="1" applyFont="1" applyBorder="1" applyAlignment="1">
      <alignment horizontal="center" vertical="top" wrapText="1"/>
    </xf>
    <xf numFmtId="2" fontId="26" fillId="0" borderId="22" xfId="0" applyNumberFormat="1" applyFont="1" applyBorder="1" applyAlignment="1">
      <alignment horizontal="center" vertical="top" wrapText="1"/>
    </xf>
    <xf numFmtId="2" fontId="26" fillId="0" borderId="16" xfId="0" applyNumberFormat="1" applyFont="1" applyBorder="1" applyAlignment="1">
      <alignment horizontal="center" vertical="top" wrapText="1"/>
    </xf>
    <xf numFmtId="2" fontId="23" fillId="0" borderId="14" xfId="0" applyNumberFormat="1" applyFont="1" applyFill="1" applyBorder="1" applyAlignment="1">
      <alignment horizontal="center" vertical="top" wrapText="1"/>
    </xf>
    <xf numFmtId="2" fontId="23" fillId="0" borderId="19" xfId="0" applyNumberFormat="1" applyFont="1" applyFill="1" applyBorder="1" applyAlignment="1">
      <alignment horizontal="center" vertical="top" wrapText="1"/>
    </xf>
    <xf numFmtId="2" fontId="23" fillId="0" borderId="15" xfId="0" applyNumberFormat="1" applyFont="1" applyFill="1" applyBorder="1" applyAlignment="1">
      <alignment horizontal="center" vertical="top" wrapText="1"/>
    </xf>
    <xf numFmtId="2" fontId="34" fillId="0" borderId="21" xfId="0" applyNumberFormat="1" applyFont="1" applyFill="1" applyBorder="1" applyAlignment="1">
      <alignment vertical="top" wrapText="1"/>
    </xf>
    <xf numFmtId="2" fontId="34" fillId="0" borderId="16" xfId="0" applyNumberFormat="1" applyFont="1" applyFill="1" applyBorder="1" applyAlignment="1">
      <alignment vertical="top" wrapText="1"/>
    </xf>
    <xf numFmtId="2" fontId="26" fillId="0" borderId="21" xfId="0" applyNumberFormat="1" applyFont="1" applyFill="1" applyBorder="1" applyAlignment="1">
      <alignment vertical="top" wrapText="1"/>
    </xf>
    <xf numFmtId="2" fontId="26" fillId="0" borderId="22" xfId="0" applyNumberFormat="1" applyFont="1" applyFill="1" applyBorder="1" applyAlignment="1">
      <alignment vertical="top" wrapText="1"/>
    </xf>
    <xf numFmtId="2" fontId="26" fillId="0" borderId="16" xfId="0" applyNumberFormat="1" applyFont="1" applyFill="1" applyBorder="1" applyAlignment="1">
      <alignment vertical="top" wrapText="1"/>
    </xf>
    <xf numFmtId="2" fontId="24" fillId="0" borderId="21" xfId="0" applyNumberFormat="1" applyFont="1" applyFill="1" applyBorder="1" applyAlignment="1">
      <alignment horizontal="center" vertical="top" wrapText="1"/>
    </xf>
    <xf numFmtId="2" fontId="24" fillId="0" borderId="22" xfId="0" applyNumberFormat="1" applyFont="1" applyFill="1" applyBorder="1" applyAlignment="1">
      <alignment horizontal="center" vertical="top" wrapText="1"/>
    </xf>
    <xf numFmtId="2" fontId="24" fillId="0" borderId="16" xfId="0" applyNumberFormat="1" applyFont="1" applyFill="1" applyBorder="1" applyAlignment="1">
      <alignment horizontal="center" vertical="top" wrapText="1"/>
    </xf>
    <xf numFmtId="2" fontId="26" fillId="0" borderId="21" xfId="0" applyNumberFormat="1" applyFont="1" applyFill="1" applyBorder="1" applyAlignment="1">
      <alignment horizontal="center" vertical="top" wrapText="1"/>
    </xf>
    <xf numFmtId="2" fontId="26" fillId="0" borderId="22" xfId="0" applyNumberFormat="1" applyFont="1" applyFill="1" applyBorder="1" applyAlignment="1">
      <alignment horizontal="center" vertical="top" wrapText="1"/>
    </xf>
    <xf numFmtId="2" fontId="26" fillId="0" borderId="16" xfId="0" applyNumberFormat="1" applyFont="1" applyFill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left" vertical="top" wrapText="1" indent="2"/>
    </xf>
    <xf numFmtId="2" fontId="9" fillId="0" borderId="16" xfId="0" applyNumberFormat="1" applyFont="1" applyBorder="1" applyAlignment="1">
      <alignment horizontal="left" vertical="top" wrapText="1" indent="2"/>
    </xf>
    <xf numFmtId="2" fontId="5" fillId="0" borderId="0" xfId="0" applyNumberFormat="1" applyFont="1" applyFill="1" applyAlignment="1">
      <alignment horizontal="right"/>
    </xf>
    <xf numFmtId="2" fontId="35" fillId="0" borderId="21" xfId="0" applyNumberFormat="1" applyFont="1" applyBorder="1" applyAlignment="1">
      <alignment vertical="top" wrapText="1"/>
    </xf>
    <xf numFmtId="2" fontId="35" fillId="0" borderId="22" xfId="0" applyNumberFormat="1" applyFont="1" applyBorder="1" applyAlignment="1">
      <alignment vertical="top" wrapText="1"/>
    </xf>
    <xf numFmtId="2" fontId="35" fillId="0" borderId="16" xfId="0" applyNumberFormat="1" applyFont="1" applyBorder="1" applyAlignment="1">
      <alignment vertical="top" wrapText="1"/>
    </xf>
    <xf numFmtId="2" fontId="1" fillId="0" borderId="0" xfId="0" applyNumberFormat="1" applyFont="1" applyAlignment="1">
      <alignment horizontal="center" wrapText="1"/>
    </xf>
    <xf numFmtId="2" fontId="1" fillId="0" borderId="21" xfId="0" applyNumberFormat="1" applyFont="1" applyFill="1" applyBorder="1" applyAlignment="1">
      <alignment horizontal="center" vertical="top" wrapText="1"/>
    </xf>
    <xf numFmtId="2" fontId="1" fillId="0" borderId="22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>
      <alignment horizontal="center" vertical="top" wrapText="1"/>
    </xf>
    <xf numFmtId="2" fontId="5" fillId="0" borderId="14" xfId="0" applyNumberFormat="1" applyFont="1" applyFill="1" applyBorder="1" applyAlignment="1">
      <alignment horizontal="center" vertical="top" wrapText="1"/>
    </xf>
    <xf numFmtId="2" fontId="5" fillId="0" borderId="19" xfId="0" applyNumberFormat="1" applyFont="1" applyFill="1" applyBorder="1" applyAlignment="1">
      <alignment horizontal="center" vertical="top" wrapText="1"/>
    </xf>
    <xf numFmtId="2" fontId="5" fillId="0" borderId="15" xfId="0" applyNumberFormat="1" applyFont="1" applyFill="1" applyBorder="1" applyAlignment="1">
      <alignment horizontal="center" vertical="top" wrapText="1"/>
    </xf>
    <xf numFmtId="2" fontId="28" fillId="0" borderId="21" xfId="0" applyNumberFormat="1" applyFont="1" applyFill="1" applyBorder="1" applyAlignment="1">
      <alignment horizontal="center" vertical="top" wrapText="1"/>
    </xf>
    <xf numFmtId="2" fontId="28" fillId="0" borderId="22" xfId="0" applyNumberFormat="1" applyFont="1" applyFill="1" applyBorder="1" applyAlignment="1">
      <alignment horizontal="center" vertical="top" wrapText="1"/>
    </xf>
    <xf numFmtId="2" fontId="28" fillId="0" borderId="16" xfId="0" applyNumberFormat="1" applyFont="1" applyFill="1" applyBorder="1" applyAlignment="1">
      <alignment horizontal="center" vertical="top" wrapText="1"/>
    </xf>
    <xf numFmtId="2" fontId="28" fillId="0" borderId="21" xfId="0" applyNumberFormat="1" applyFont="1" applyFill="1" applyBorder="1" applyAlignment="1">
      <alignment vertical="top" wrapText="1"/>
    </xf>
    <xf numFmtId="2" fontId="28" fillId="0" borderId="22" xfId="0" applyNumberFormat="1" applyFont="1" applyFill="1" applyBorder="1" applyAlignment="1">
      <alignment vertical="top" wrapText="1"/>
    </xf>
    <xf numFmtId="2" fontId="28" fillId="0" borderId="16" xfId="0" applyNumberFormat="1" applyFont="1" applyFill="1" applyBorder="1" applyAlignment="1">
      <alignment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0" fillId="0" borderId="15" xfId="0" applyNumberFormat="1" applyBorder="1" applyAlignment="1">
      <alignment horizontal="center" vertical="top" wrapText="1"/>
    </xf>
    <xf numFmtId="2" fontId="19" fillId="0" borderId="25" xfId="0" applyNumberFormat="1" applyFont="1" applyBorder="1" applyAlignment="1">
      <alignment horizontal="justify" vertical="top" wrapText="1"/>
    </xf>
    <xf numFmtId="2" fontId="4" fillId="0" borderId="14" xfId="0" applyNumberFormat="1" applyFont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justify" vertical="top" wrapText="1"/>
    </xf>
    <xf numFmtId="2" fontId="4" fillId="0" borderId="15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vertical="center"/>
    </xf>
    <xf numFmtId="2" fontId="0" fillId="0" borderId="15" xfId="0" applyNumberFormat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justify" vertical="top" wrapText="1"/>
    </xf>
    <xf numFmtId="2" fontId="19" fillId="0" borderId="21" xfId="0" applyNumberFormat="1" applyFont="1" applyBorder="1" applyAlignment="1">
      <alignment horizontal="center" vertical="top" wrapText="1"/>
    </xf>
    <xf numFmtId="2" fontId="19" fillId="0" borderId="14" xfId="0" applyNumberFormat="1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justify" vertical="top" wrapText="1"/>
    </xf>
    <xf numFmtId="2" fontId="4" fillId="0" borderId="21" xfId="0" applyNumberFormat="1" applyFont="1" applyBorder="1" applyAlignment="1">
      <alignment horizontal="center" vertical="top" wrapText="1"/>
    </xf>
    <xf numFmtId="2" fontId="6" fillId="0" borderId="24" xfId="0" applyNumberFormat="1" applyFont="1" applyBorder="1" applyAlignment="1">
      <alignment vertical="top" wrapText="1"/>
    </xf>
    <xf numFmtId="2" fontId="0" fillId="0" borderId="19" xfId="0" applyNumberFormat="1" applyBorder="1" applyAlignment="1">
      <alignment vertical="center" wrapText="1"/>
    </xf>
    <xf numFmtId="2" fontId="0" fillId="0" borderId="15" xfId="0" applyNumberFormat="1" applyBorder="1" applyAlignment="1">
      <alignment wrapText="1"/>
    </xf>
    <xf numFmtId="2" fontId="20" fillId="0" borderId="23" xfId="0" applyNumberFormat="1" applyFont="1" applyBorder="1" applyAlignment="1">
      <alignment vertical="top" wrapText="1"/>
    </xf>
    <xf numFmtId="2" fontId="0" fillId="0" borderId="15" xfId="0" applyNumberFormat="1" applyBorder="1" applyAlignment="1">
      <alignment vertical="center" wrapText="1"/>
    </xf>
    <xf numFmtId="2" fontId="6" fillId="0" borderId="21" xfId="0" applyNumberFormat="1" applyFont="1" applyBorder="1" applyAlignment="1">
      <alignment horizontal="justify" vertical="top" wrapText="1"/>
    </xf>
    <xf numFmtId="2" fontId="4" fillId="0" borderId="19" xfId="0" applyNumberFormat="1" applyFont="1" applyBorder="1" applyAlignment="1">
      <alignment vertical="top" wrapText="1"/>
    </xf>
    <xf numFmtId="2" fontId="4" fillId="0" borderId="22" xfId="0" applyNumberFormat="1" applyFont="1" applyBorder="1" applyAlignment="1">
      <alignment horizontal="center" vertical="top" wrapText="1"/>
    </xf>
    <xf numFmtId="2" fontId="31" fillId="0" borderId="21" xfId="0" applyNumberFormat="1" applyFont="1" applyBorder="1" applyAlignment="1">
      <alignment vertical="top" wrapText="1"/>
    </xf>
    <xf numFmtId="2" fontId="31" fillId="0" borderId="22" xfId="0" applyNumberFormat="1" applyFont="1" applyBorder="1" applyAlignment="1">
      <alignment vertical="top" wrapText="1"/>
    </xf>
    <xf numFmtId="2" fontId="3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opLeftCell="A58" workbookViewId="0">
      <selection activeCell="D68" sqref="D68"/>
    </sheetView>
  </sheetViews>
  <sheetFormatPr defaultRowHeight="15"/>
  <cols>
    <col min="1" max="1" width="54" style="157" customWidth="1"/>
    <col min="2" max="2" width="14.28515625" style="157" customWidth="1"/>
    <col min="3" max="3" width="9.140625" style="536"/>
    <col min="4" max="4" width="9.5703125" style="536" bestFit="1" customWidth="1"/>
  </cols>
  <sheetData>
    <row r="1" spans="1:4">
      <c r="A1" s="624" t="s">
        <v>0</v>
      </c>
      <c r="B1" s="624"/>
      <c r="C1" s="624"/>
      <c r="D1" s="624"/>
    </row>
    <row r="2" spans="1:4">
      <c r="A2" s="518" t="s">
        <v>516</v>
      </c>
      <c r="B2" s="17"/>
      <c r="C2" s="94"/>
      <c r="D2" s="94"/>
    </row>
    <row r="3" spans="1:4">
      <c r="A3" s="518" t="s">
        <v>517</v>
      </c>
      <c r="B3" s="17"/>
      <c r="C3" s="94"/>
      <c r="D3" s="94"/>
    </row>
    <row r="4" spans="1:4">
      <c r="A4" s="17"/>
      <c r="B4" s="17"/>
      <c r="C4" s="52" t="s">
        <v>1</v>
      </c>
      <c r="D4" s="47">
        <v>1980</v>
      </c>
    </row>
    <row r="5" spans="1:4">
      <c r="A5" s="17"/>
      <c r="B5" s="17"/>
      <c r="C5" s="52" t="s">
        <v>2</v>
      </c>
      <c r="D5" s="47">
        <v>4</v>
      </c>
    </row>
    <row r="6" spans="1:4">
      <c r="A6" s="17"/>
      <c r="B6" s="17"/>
      <c r="C6" s="52" t="s">
        <v>3</v>
      </c>
      <c r="D6" s="47">
        <v>2</v>
      </c>
    </row>
    <row r="7" spans="1:4">
      <c r="A7" s="17"/>
      <c r="B7" s="17"/>
      <c r="C7" s="52" t="s">
        <v>4</v>
      </c>
      <c r="D7" s="47">
        <v>20</v>
      </c>
    </row>
    <row r="8" spans="1:4">
      <c r="A8" s="17"/>
      <c r="B8" s="17"/>
      <c r="C8" s="52" t="s">
        <v>5</v>
      </c>
      <c r="D8" s="47">
        <v>1124.0999999999999</v>
      </c>
    </row>
    <row r="9" spans="1:4">
      <c r="A9" s="17"/>
      <c r="B9" s="17"/>
      <c r="C9" s="52" t="s">
        <v>6</v>
      </c>
      <c r="D9" s="47">
        <v>103.8</v>
      </c>
    </row>
    <row r="10" spans="1:4">
      <c r="A10" s="17"/>
      <c r="B10" s="17"/>
      <c r="C10" s="52" t="s">
        <v>7</v>
      </c>
      <c r="D10" s="47">
        <v>289.8</v>
      </c>
    </row>
    <row r="11" spans="1:4" ht="48.75">
      <c r="A11" s="2" t="s">
        <v>8</v>
      </c>
      <c r="B11" s="2" t="s">
        <v>9</v>
      </c>
      <c r="C11" s="45" t="s">
        <v>518</v>
      </c>
      <c r="D11" s="45" t="s">
        <v>519</v>
      </c>
    </row>
    <row r="12" spans="1:4" ht="11.25" customHeight="1">
      <c r="A12" s="15" t="s">
        <v>10</v>
      </c>
      <c r="B12" s="537"/>
      <c r="C12" s="538"/>
      <c r="D12" s="539"/>
    </row>
    <row r="13" spans="1:4" ht="148.5" customHeight="1">
      <c r="A13" s="15" t="s">
        <v>11</v>
      </c>
      <c r="B13" s="625" t="s">
        <v>13</v>
      </c>
      <c r="C13" s="627">
        <v>1.07</v>
      </c>
      <c r="D13" s="627">
        <f>C13*12*D8</f>
        <v>14433.444</v>
      </c>
    </row>
    <row r="14" spans="1:4" ht="134.25" customHeight="1">
      <c r="A14" s="16" t="s">
        <v>12</v>
      </c>
      <c r="B14" s="626"/>
      <c r="C14" s="628"/>
      <c r="D14" s="629"/>
    </row>
    <row r="15" spans="1:4" ht="12" customHeight="1">
      <c r="A15" s="540" t="s">
        <v>14</v>
      </c>
      <c r="B15" s="541"/>
      <c r="C15" s="542"/>
      <c r="D15" s="543"/>
    </row>
    <row r="16" spans="1:4" ht="12" customHeight="1">
      <c r="A16" s="172" t="s">
        <v>15</v>
      </c>
      <c r="B16" s="3"/>
      <c r="C16" s="44"/>
      <c r="D16" s="44"/>
    </row>
    <row r="17" spans="1:4" ht="31.5" customHeight="1">
      <c r="A17" s="4" t="s">
        <v>16</v>
      </c>
      <c r="B17" s="2" t="s">
        <v>17</v>
      </c>
      <c r="C17" s="627">
        <v>2.16</v>
      </c>
      <c r="D17" s="627">
        <f>C17*12*D8</f>
        <v>29136.671999999999</v>
      </c>
    </row>
    <row r="18" spans="1:4" ht="12.75" customHeight="1">
      <c r="A18" s="4" t="s">
        <v>18</v>
      </c>
      <c r="B18" s="2" t="s">
        <v>17</v>
      </c>
      <c r="C18" s="630"/>
      <c r="D18" s="630"/>
    </row>
    <row r="19" spans="1:4" ht="12" customHeight="1">
      <c r="A19" s="4" t="s">
        <v>19</v>
      </c>
      <c r="B19" s="2" t="s">
        <v>17</v>
      </c>
      <c r="C19" s="630"/>
      <c r="D19" s="630"/>
    </row>
    <row r="20" spans="1:4" ht="10.5" customHeight="1">
      <c r="A20" s="3" t="s">
        <v>20</v>
      </c>
      <c r="B20" s="2" t="s">
        <v>21</v>
      </c>
      <c r="C20" s="630"/>
      <c r="D20" s="630"/>
    </row>
    <row r="21" spans="1:4" ht="11.25" customHeight="1">
      <c r="A21" s="172" t="s">
        <v>22</v>
      </c>
      <c r="B21" s="2"/>
      <c r="C21" s="630"/>
      <c r="D21" s="630"/>
    </row>
    <row r="22" spans="1:4" ht="24.75" customHeight="1">
      <c r="A22" s="3" t="s">
        <v>23</v>
      </c>
      <c r="B22" s="2" t="s">
        <v>24</v>
      </c>
      <c r="C22" s="628"/>
      <c r="D22" s="628"/>
    </row>
    <row r="23" spans="1:4" ht="24" customHeight="1">
      <c r="A23" s="33" t="s">
        <v>25</v>
      </c>
      <c r="B23" s="544"/>
      <c r="C23" s="545"/>
      <c r="D23" s="528"/>
    </row>
    <row r="24" spans="1:4" ht="15" customHeight="1">
      <c r="A24" s="4" t="s">
        <v>26</v>
      </c>
      <c r="B24" s="32" t="s">
        <v>27</v>
      </c>
      <c r="C24" s="622">
        <v>0.2</v>
      </c>
      <c r="D24" s="622">
        <f>C24*12*D8</f>
        <v>2697.84</v>
      </c>
    </row>
    <row r="25" spans="1:4" ht="12.75" customHeight="1">
      <c r="A25" s="3" t="s">
        <v>28</v>
      </c>
      <c r="B25" s="32" t="s">
        <v>29</v>
      </c>
      <c r="C25" s="623"/>
      <c r="D25" s="623"/>
    </row>
    <row r="26" spans="1:4" ht="14.25" customHeight="1">
      <c r="A26" s="33" t="s">
        <v>30</v>
      </c>
      <c r="B26" s="544"/>
      <c r="C26" s="545"/>
      <c r="D26" s="528"/>
    </row>
    <row r="27" spans="1:4" ht="13.5" customHeight="1">
      <c r="A27" s="33" t="s">
        <v>31</v>
      </c>
      <c r="B27" s="544"/>
      <c r="C27" s="545"/>
      <c r="D27" s="528"/>
    </row>
    <row r="28" spans="1:4" ht="27.75" customHeight="1">
      <c r="A28" s="5" t="s">
        <v>32</v>
      </c>
      <c r="B28" s="2" t="s">
        <v>13</v>
      </c>
      <c r="C28" s="509">
        <v>0.79</v>
      </c>
      <c r="D28" s="509">
        <f>C28*12*D8</f>
        <v>10656.467999999999</v>
      </c>
    </row>
    <row r="29" spans="1:4" ht="31.5" customHeight="1">
      <c r="A29" s="6" t="s">
        <v>33</v>
      </c>
      <c r="B29" s="7" t="s">
        <v>34</v>
      </c>
      <c r="C29" s="510"/>
      <c r="D29" s="510"/>
    </row>
    <row r="30" spans="1:4" ht="23.25" customHeight="1">
      <c r="A30" s="6" t="s">
        <v>35</v>
      </c>
      <c r="B30" s="7" t="s">
        <v>34</v>
      </c>
      <c r="C30" s="509"/>
      <c r="D30" s="509"/>
    </row>
    <row r="31" spans="1:4" ht="24" customHeight="1">
      <c r="A31" s="8" t="s">
        <v>36</v>
      </c>
      <c r="B31" s="2" t="s">
        <v>13</v>
      </c>
      <c r="C31" s="516"/>
      <c r="D31" s="516"/>
    </row>
    <row r="32" spans="1:4" ht="17.25" customHeight="1">
      <c r="A32" s="6" t="s">
        <v>37</v>
      </c>
      <c r="B32" s="7" t="s">
        <v>34</v>
      </c>
      <c r="C32" s="516"/>
      <c r="D32" s="516"/>
    </row>
    <row r="33" spans="1:4" ht="24.75" customHeight="1">
      <c r="A33" s="9" t="s">
        <v>38</v>
      </c>
      <c r="B33" s="2" t="s">
        <v>13</v>
      </c>
      <c r="C33" s="510"/>
      <c r="D33" s="510"/>
    </row>
    <row r="34" spans="1:4" ht="15" customHeight="1">
      <c r="A34" s="33" t="s">
        <v>39</v>
      </c>
      <c r="B34" s="544"/>
      <c r="C34" s="545"/>
      <c r="D34" s="528"/>
    </row>
    <row r="35" spans="1:4" ht="30" customHeight="1">
      <c r="A35" s="6" t="s">
        <v>32</v>
      </c>
      <c r="B35" s="10" t="s">
        <v>40</v>
      </c>
      <c r="C35" s="509">
        <v>1.29</v>
      </c>
      <c r="D35" s="509">
        <f>C35*12*D8</f>
        <v>17401.067999999999</v>
      </c>
    </row>
    <row r="36" spans="1:4" ht="15" customHeight="1">
      <c r="A36" s="6" t="s">
        <v>33</v>
      </c>
      <c r="B36" s="10" t="s">
        <v>34</v>
      </c>
      <c r="C36" s="516"/>
      <c r="D36" s="516"/>
    </row>
    <row r="37" spans="1:4" ht="12" customHeight="1">
      <c r="A37" s="6" t="s">
        <v>41</v>
      </c>
      <c r="B37" s="10" t="s">
        <v>34</v>
      </c>
      <c r="C37" s="516"/>
      <c r="D37" s="516"/>
    </row>
    <row r="38" spans="1:4" ht="24" customHeight="1">
      <c r="A38" s="6" t="s">
        <v>42</v>
      </c>
      <c r="B38" s="10" t="s">
        <v>40</v>
      </c>
      <c r="C38" s="516"/>
      <c r="D38" s="516"/>
    </row>
    <row r="39" spans="1:4" ht="24.75" customHeight="1">
      <c r="A39" s="11" t="s">
        <v>43</v>
      </c>
      <c r="B39" s="10" t="s">
        <v>40</v>
      </c>
      <c r="C39" s="516"/>
      <c r="D39" s="516"/>
    </row>
    <row r="40" spans="1:4" ht="15.75" customHeight="1">
      <c r="A40" s="6" t="s">
        <v>37</v>
      </c>
      <c r="B40" s="10" t="s">
        <v>34</v>
      </c>
      <c r="C40" s="510"/>
      <c r="D40" s="510"/>
    </row>
    <row r="41" spans="1:4" ht="12.75" customHeight="1">
      <c r="A41" s="33" t="s">
        <v>44</v>
      </c>
      <c r="B41" s="544"/>
      <c r="C41" s="545"/>
      <c r="D41" s="528"/>
    </row>
    <row r="42" spans="1:4" ht="27" customHeight="1">
      <c r="A42" s="8" t="s">
        <v>45</v>
      </c>
      <c r="B42" s="2" t="s">
        <v>13</v>
      </c>
      <c r="C42" s="509">
        <v>0.91</v>
      </c>
      <c r="D42" s="509">
        <f>C42*12*D8</f>
        <v>12275.171999999999</v>
      </c>
    </row>
    <row r="43" spans="1:4" ht="24.75" customHeight="1">
      <c r="A43" s="8" t="s">
        <v>46</v>
      </c>
      <c r="B43" s="2" t="s">
        <v>13</v>
      </c>
      <c r="C43" s="516"/>
      <c r="D43" s="516"/>
    </row>
    <row r="44" spans="1:4" ht="24" customHeight="1">
      <c r="A44" s="11" t="s">
        <v>47</v>
      </c>
      <c r="B44" s="2" t="s">
        <v>13</v>
      </c>
      <c r="C44" s="510"/>
      <c r="D44" s="510"/>
    </row>
    <row r="45" spans="1:4" ht="10.5" customHeight="1">
      <c r="A45" s="33" t="s">
        <v>48</v>
      </c>
      <c r="B45" s="544"/>
      <c r="C45" s="545"/>
      <c r="D45" s="528"/>
    </row>
    <row r="46" spans="1:4" ht="24.75" customHeight="1">
      <c r="A46" s="8" t="s">
        <v>49</v>
      </c>
      <c r="B46" s="10" t="s">
        <v>29</v>
      </c>
      <c r="C46" s="509">
        <v>1.97</v>
      </c>
      <c r="D46" s="508">
        <f>C46*12*D8</f>
        <v>26573.723999999998</v>
      </c>
    </row>
    <row r="47" spans="1:4" ht="16.5" customHeight="1">
      <c r="A47" s="8" t="s">
        <v>50</v>
      </c>
      <c r="B47" s="10" t="s">
        <v>51</v>
      </c>
      <c r="C47" s="516"/>
      <c r="D47" s="519"/>
    </row>
    <row r="48" spans="1:4" ht="24" customHeight="1">
      <c r="A48" s="8" t="s">
        <v>52</v>
      </c>
      <c r="B48" s="10" t="s">
        <v>51</v>
      </c>
      <c r="C48" s="516"/>
      <c r="D48" s="519"/>
    </row>
    <row r="49" spans="1:4" ht="15.75" customHeight="1">
      <c r="A49" s="8" t="s">
        <v>53</v>
      </c>
      <c r="B49" s="10" t="s">
        <v>54</v>
      </c>
      <c r="C49" s="516"/>
      <c r="D49" s="519"/>
    </row>
    <row r="50" spans="1:4" ht="37.5" customHeight="1">
      <c r="A50" s="6" t="s">
        <v>55</v>
      </c>
      <c r="B50" s="10" t="s">
        <v>54</v>
      </c>
      <c r="C50" s="516"/>
      <c r="D50" s="519"/>
    </row>
    <row r="51" spans="1:4" ht="12.75" customHeight="1">
      <c r="A51" s="3" t="s">
        <v>56</v>
      </c>
      <c r="B51" s="3"/>
      <c r="C51" s="516"/>
      <c r="D51" s="519"/>
    </row>
    <row r="52" spans="1:4" ht="13.5" customHeight="1">
      <c r="A52" s="6" t="s">
        <v>57</v>
      </c>
      <c r="B52" s="10" t="s">
        <v>40</v>
      </c>
      <c r="C52" s="516"/>
      <c r="D52" s="519"/>
    </row>
    <row r="53" spans="1:4" ht="17.25" customHeight="1">
      <c r="A53" s="6" t="s">
        <v>58</v>
      </c>
      <c r="B53" s="10" t="s">
        <v>59</v>
      </c>
      <c r="C53" s="516"/>
      <c r="D53" s="519"/>
    </row>
    <row r="54" spans="1:4" ht="16.5" customHeight="1">
      <c r="A54" s="6" t="s">
        <v>60</v>
      </c>
      <c r="B54" s="7" t="s">
        <v>59</v>
      </c>
      <c r="C54" s="516"/>
      <c r="D54" s="519"/>
    </row>
    <row r="55" spans="1:4" ht="12" customHeight="1">
      <c r="A55" s="6" t="s">
        <v>61</v>
      </c>
      <c r="B55" s="7" t="s">
        <v>59</v>
      </c>
      <c r="C55" s="516"/>
      <c r="D55" s="519"/>
    </row>
    <row r="56" spans="1:4" ht="12" customHeight="1">
      <c r="A56" s="6" t="s">
        <v>62</v>
      </c>
      <c r="B56" s="7" t="s">
        <v>59</v>
      </c>
      <c r="C56" s="516"/>
      <c r="D56" s="519"/>
    </row>
    <row r="57" spans="1:4" ht="12.75" customHeight="1">
      <c r="A57" s="6" t="s">
        <v>63</v>
      </c>
      <c r="B57" s="7" t="s">
        <v>59</v>
      </c>
      <c r="C57" s="516"/>
      <c r="D57" s="519"/>
    </row>
    <row r="58" spans="1:4" ht="22.5" customHeight="1">
      <c r="A58" s="11" t="s">
        <v>64</v>
      </c>
      <c r="B58" s="10" t="s">
        <v>40</v>
      </c>
      <c r="C58" s="510"/>
      <c r="D58" s="520"/>
    </row>
    <row r="59" spans="1:4" ht="14.25" customHeight="1">
      <c r="A59" s="33" t="s">
        <v>65</v>
      </c>
      <c r="B59" s="544"/>
      <c r="C59" s="545"/>
      <c r="D59" s="546"/>
    </row>
    <row r="60" spans="1:4" ht="18" customHeight="1">
      <c r="A60" s="6" t="s">
        <v>66</v>
      </c>
      <c r="B60" s="10" t="s">
        <v>67</v>
      </c>
      <c r="C60" s="509">
        <v>1.5</v>
      </c>
      <c r="D60" s="508">
        <f>C60*12*D8</f>
        <v>20233.8</v>
      </c>
    </row>
    <row r="61" spans="1:4" ht="23.25" customHeight="1">
      <c r="A61" s="6" t="s">
        <v>68</v>
      </c>
      <c r="B61" s="10" t="s">
        <v>67</v>
      </c>
      <c r="C61" s="516"/>
      <c r="D61" s="519"/>
    </row>
    <row r="62" spans="1:4" ht="24" customHeight="1">
      <c r="A62" s="6" t="s">
        <v>69</v>
      </c>
      <c r="B62" s="10" t="s">
        <v>51</v>
      </c>
      <c r="C62" s="516"/>
      <c r="D62" s="519"/>
    </row>
    <row r="63" spans="1:4" ht="15.75" customHeight="1">
      <c r="A63" s="6" t="s">
        <v>70</v>
      </c>
      <c r="B63" s="10" t="s">
        <v>67</v>
      </c>
      <c r="C63" s="516"/>
      <c r="D63" s="519"/>
    </row>
    <row r="64" spans="1:4" ht="21.75" customHeight="1">
      <c r="A64" s="11" t="s">
        <v>71</v>
      </c>
      <c r="B64" s="10" t="s">
        <v>40</v>
      </c>
      <c r="C64" s="516"/>
      <c r="D64" s="519"/>
    </row>
    <row r="65" spans="1:4" ht="12.75" customHeight="1">
      <c r="A65" s="11" t="s">
        <v>72</v>
      </c>
      <c r="B65" s="7" t="s">
        <v>51</v>
      </c>
      <c r="C65" s="510"/>
      <c r="D65" s="520"/>
    </row>
    <row r="66" spans="1:4" ht="11.25" customHeight="1">
      <c r="A66" s="33" t="s">
        <v>73</v>
      </c>
      <c r="B66" s="544"/>
      <c r="C66" s="545"/>
      <c r="D66" s="546"/>
    </row>
    <row r="67" spans="1:4" ht="46.5" customHeight="1">
      <c r="A67" s="12" t="s">
        <v>74</v>
      </c>
      <c r="B67" s="31" t="s">
        <v>75</v>
      </c>
      <c r="C67" s="512">
        <v>2.41</v>
      </c>
      <c r="D67" s="512">
        <f>C67*12*D8</f>
        <v>32508.971999999998</v>
      </c>
    </row>
    <row r="68" spans="1:4" ht="13.5" customHeight="1">
      <c r="A68" s="32" t="s">
        <v>76</v>
      </c>
      <c r="B68" s="33"/>
      <c r="C68" s="513">
        <v>2.14</v>
      </c>
      <c r="D68" s="508">
        <f>C68*12*D8</f>
        <v>28866.887999999999</v>
      </c>
    </row>
    <row r="69" spans="1:4" ht="13.5" customHeight="1">
      <c r="A69" s="3" t="s">
        <v>77</v>
      </c>
      <c r="B69" s="33" t="s">
        <v>78</v>
      </c>
      <c r="C69" s="514"/>
      <c r="D69" s="535"/>
    </row>
    <row r="70" spans="1:4" ht="15.75" customHeight="1">
      <c r="A70" s="3" t="s">
        <v>79</v>
      </c>
      <c r="B70" s="33" t="s">
        <v>78</v>
      </c>
      <c r="C70" s="514"/>
      <c r="D70" s="535"/>
    </row>
    <row r="71" spans="1:4" ht="18.75" customHeight="1">
      <c r="A71" s="3" t="s">
        <v>80</v>
      </c>
      <c r="B71" s="33" t="s">
        <v>78</v>
      </c>
      <c r="C71" s="48"/>
      <c r="D71" s="53"/>
    </row>
    <row r="72" spans="1:4" ht="13.5" customHeight="1">
      <c r="A72" s="3" t="s">
        <v>84</v>
      </c>
      <c r="B72" s="33"/>
      <c r="C72" s="48"/>
      <c r="D72" s="53"/>
    </row>
    <row r="73" spans="1:4" ht="13.5" customHeight="1">
      <c r="A73" s="21" t="s">
        <v>85</v>
      </c>
      <c r="B73" s="33"/>
      <c r="C73" s="48">
        <v>2.2599999999999998</v>
      </c>
      <c r="D73" s="53">
        <f>C73*12*D8</f>
        <v>30485.591999999993</v>
      </c>
    </row>
    <row r="74" spans="1:4" ht="12.75" customHeight="1">
      <c r="A74" s="21" t="s">
        <v>86</v>
      </c>
      <c r="B74" s="33"/>
      <c r="C74" s="48">
        <v>0.56999999999999995</v>
      </c>
      <c r="D74" s="53">
        <f>C74*12*D8</f>
        <v>7688.8439999999991</v>
      </c>
    </row>
    <row r="75" spans="1:4" ht="66" customHeight="1">
      <c r="A75" s="3" t="s">
        <v>81</v>
      </c>
      <c r="B75" s="13" t="s">
        <v>40</v>
      </c>
      <c r="C75" s="520">
        <v>4.3499999999999996</v>
      </c>
      <c r="D75" s="520">
        <f>C75*12*D8</f>
        <v>58678.01999999999</v>
      </c>
    </row>
    <row r="76" spans="1:4">
      <c r="A76" s="547" t="s">
        <v>82</v>
      </c>
      <c r="B76" s="7"/>
      <c r="C76" s="548">
        <f>SUM(C75,C68,C67,C60,C46,C42,C35,C28,C24,C17,C14,C13,C73,C74)</f>
        <v>21.619999999999997</v>
      </c>
      <c r="D76" s="548">
        <f>SUM(D75,D68,D67,D60,D46,D42,D35,D28,D24,D17,D14,D13,D73,D74)</f>
        <v>291636.5039999999</v>
      </c>
    </row>
  </sheetData>
  <mergeCells count="8">
    <mergeCell ref="C24:C25"/>
    <mergeCell ref="D24:D25"/>
    <mergeCell ref="A1:D1"/>
    <mergeCell ref="B13:B14"/>
    <mergeCell ref="C13:C14"/>
    <mergeCell ref="D13:D14"/>
    <mergeCell ref="C17:C22"/>
    <mergeCell ref="D17:D2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0"/>
  <sheetViews>
    <sheetView topLeftCell="A55" workbookViewId="0">
      <selection activeCell="D69" sqref="D69:D72"/>
    </sheetView>
  </sheetViews>
  <sheetFormatPr defaultRowHeight="15"/>
  <cols>
    <col min="1" max="1" width="54.85546875" style="94" customWidth="1"/>
    <col min="2" max="2" width="13.28515625" style="94" customWidth="1"/>
    <col min="3" max="3" width="9" style="94" customWidth="1"/>
    <col min="4" max="4" width="9.140625" style="94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624" t="s">
        <v>88</v>
      </c>
      <c r="B2" s="650"/>
      <c r="C2" s="650"/>
      <c r="D2" s="650"/>
      <c r="E2" s="650"/>
      <c r="F2" s="17"/>
    </row>
    <row r="3" spans="1:6">
      <c r="A3" s="651" t="s">
        <v>94</v>
      </c>
      <c r="B3" s="652"/>
      <c r="C3" s="652"/>
      <c r="D3" s="652"/>
      <c r="E3" s="17"/>
      <c r="F3" s="17"/>
    </row>
    <row r="4" spans="1:6">
      <c r="A4" s="47"/>
      <c r="B4" s="533"/>
      <c r="C4" s="533"/>
      <c r="D4" s="533"/>
      <c r="E4" s="17"/>
      <c r="F4" s="17"/>
    </row>
    <row r="5" spans="1:6">
      <c r="C5" s="46" t="s">
        <v>1</v>
      </c>
      <c r="D5" s="47">
        <v>1982</v>
      </c>
      <c r="E5" s="17"/>
      <c r="F5" s="17"/>
    </row>
    <row r="6" spans="1:6">
      <c r="C6" s="46" t="s">
        <v>2</v>
      </c>
      <c r="D6" s="47">
        <v>4</v>
      </c>
      <c r="E6" s="17"/>
      <c r="F6" s="17"/>
    </row>
    <row r="7" spans="1:6">
      <c r="C7" s="46" t="s">
        <v>3</v>
      </c>
      <c r="D7" s="47">
        <v>2</v>
      </c>
      <c r="E7" s="17"/>
      <c r="F7" s="17"/>
    </row>
    <row r="8" spans="1:6">
      <c r="C8" s="46" t="s">
        <v>4</v>
      </c>
      <c r="D8" s="47">
        <v>20</v>
      </c>
      <c r="E8" s="17"/>
      <c r="F8" s="17"/>
    </row>
    <row r="9" spans="1:6">
      <c r="C9" s="46" t="s">
        <v>89</v>
      </c>
      <c r="D9" s="47">
        <v>1111.0999999999999</v>
      </c>
      <c r="E9" s="17"/>
      <c r="F9" s="17"/>
    </row>
    <row r="10" spans="1:6">
      <c r="C10" s="46" t="s">
        <v>90</v>
      </c>
      <c r="D10" s="47">
        <v>103.8</v>
      </c>
      <c r="E10" s="17"/>
      <c r="F10" s="17"/>
    </row>
    <row r="11" spans="1:6">
      <c r="C11" s="46" t="s">
        <v>91</v>
      </c>
      <c r="D11" s="47">
        <v>286.39999999999998</v>
      </c>
      <c r="E11" s="17"/>
      <c r="F11" s="17"/>
    </row>
    <row r="12" spans="1:6" ht="48">
      <c r="A12" s="45" t="s">
        <v>8</v>
      </c>
      <c r="B12" s="515" t="s">
        <v>9</v>
      </c>
      <c r="C12" s="515" t="s">
        <v>520</v>
      </c>
      <c r="D12" s="515" t="s">
        <v>521</v>
      </c>
      <c r="E12" s="17"/>
      <c r="F12" s="17"/>
    </row>
    <row r="13" spans="1:6">
      <c r="A13" s="645" t="s">
        <v>10</v>
      </c>
      <c r="B13" s="646"/>
      <c r="C13" s="646"/>
      <c r="D13" s="647"/>
      <c r="E13" s="17"/>
      <c r="F13" s="17"/>
    </row>
    <row r="14" spans="1:6" ht="144.75" customHeight="1">
      <c r="A14" s="549" t="s">
        <v>11</v>
      </c>
      <c r="B14" s="627" t="s">
        <v>13</v>
      </c>
      <c r="C14" s="627">
        <v>1.02</v>
      </c>
      <c r="D14" s="627">
        <f>C14*12*D9</f>
        <v>13599.864</v>
      </c>
      <c r="E14" s="17"/>
      <c r="F14" s="17"/>
    </row>
    <row r="15" spans="1:6" ht="132">
      <c r="A15" s="550" t="s">
        <v>12</v>
      </c>
      <c r="B15" s="629"/>
      <c r="C15" s="648"/>
      <c r="D15" s="648"/>
      <c r="E15" s="17"/>
      <c r="F15" s="17"/>
    </row>
    <row r="16" spans="1:6">
      <c r="A16" s="645" t="s">
        <v>14</v>
      </c>
      <c r="B16" s="646"/>
      <c r="C16" s="646"/>
      <c r="D16" s="647"/>
      <c r="E16" s="17"/>
      <c r="F16" s="17"/>
    </row>
    <row r="17" spans="1:6">
      <c r="A17" s="44" t="s">
        <v>15</v>
      </c>
      <c r="B17" s="44"/>
      <c r="C17" s="44"/>
      <c r="D17" s="44"/>
      <c r="E17" s="17"/>
      <c r="F17" s="17"/>
    </row>
    <row r="18" spans="1:6">
      <c r="A18" s="551" t="s">
        <v>16</v>
      </c>
      <c r="B18" s="45" t="s">
        <v>17</v>
      </c>
      <c r="C18" s="643">
        <v>2.16</v>
      </c>
      <c r="D18" s="643">
        <f>C18*12*D9</f>
        <v>28799.712</v>
      </c>
      <c r="E18" s="17"/>
      <c r="F18" s="17"/>
    </row>
    <row r="19" spans="1:6">
      <c r="A19" s="551" t="s">
        <v>18</v>
      </c>
      <c r="B19" s="45" t="s">
        <v>17</v>
      </c>
      <c r="C19" s="643"/>
      <c r="D19" s="643"/>
      <c r="E19" s="17"/>
      <c r="F19" s="17"/>
    </row>
    <row r="20" spans="1:6">
      <c r="A20" s="551" t="s">
        <v>19</v>
      </c>
      <c r="B20" s="45" t="s">
        <v>17</v>
      </c>
      <c r="C20" s="643"/>
      <c r="D20" s="643"/>
      <c r="E20" s="17"/>
      <c r="F20" s="17"/>
    </row>
    <row r="21" spans="1:6">
      <c r="A21" s="44" t="s">
        <v>20</v>
      </c>
      <c r="B21" s="45" t="s">
        <v>21</v>
      </c>
      <c r="C21" s="643"/>
      <c r="D21" s="643"/>
      <c r="E21" s="17"/>
      <c r="F21" s="17"/>
    </row>
    <row r="22" spans="1:6" ht="21" customHeight="1">
      <c r="A22" s="44" t="s">
        <v>22</v>
      </c>
      <c r="B22" s="45"/>
      <c r="C22" s="643"/>
      <c r="D22" s="643"/>
      <c r="E22" s="17"/>
      <c r="F22" s="17"/>
    </row>
    <row r="23" spans="1:6" ht="24.75">
      <c r="A23" s="44" t="s">
        <v>23</v>
      </c>
      <c r="B23" s="45" t="s">
        <v>24</v>
      </c>
      <c r="C23" s="643"/>
      <c r="D23" s="643"/>
      <c r="E23" s="17"/>
      <c r="F23" s="17"/>
    </row>
    <row r="24" spans="1:6" ht="16.5" customHeight="1">
      <c r="A24" s="645" t="s">
        <v>25</v>
      </c>
      <c r="B24" s="646"/>
      <c r="C24" s="646"/>
      <c r="D24" s="647"/>
      <c r="E24" s="17"/>
      <c r="F24" s="17"/>
    </row>
    <row r="25" spans="1:6">
      <c r="A25" s="551" t="s">
        <v>26</v>
      </c>
      <c r="B25" s="526" t="s">
        <v>27</v>
      </c>
      <c r="C25" s="643">
        <v>0.2</v>
      </c>
      <c r="D25" s="643">
        <f>C25*12*D9</f>
        <v>2666.6400000000003</v>
      </c>
      <c r="E25" s="17"/>
      <c r="F25" s="17"/>
    </row>
    <row r="26" spans="1:6">
      <c r="A26" s="44" t="s">
        <v>28</v>
      </c>
      <c r="B26" s="526" t="s">
        <v>29</v>
      </c>
      <c r="C26" s="643"/>
      <c r="D26" s="643"/>
      <c r="E26" s="17"/>
      <c r="F26" s="17"/>
    </row>
    <row r="27" spans="1:6">
      <c r="A27" s="645" t="s">
        <v>30</v>
      </c>
      <c r="B27" s="646"/>
      <c r="C27" s="646"/>
      <c r="D27" s="647"/>
      <c r="E27" s="17"/>
      <c r="F27" s="17"/>
    </row>
    <row r="28" spans="1:6">
      <c r="A28" s="635" t="s">
        <v>31</v>
      </c>
      <c r="B28" s="635"/>
      <c r="C28" s="635"/>
      <c r="D28" s="635"/>
      <c r="E28" s="17"/>
      <c r="F28" s="17"/>
    </row>
    <row r="29" spans="1:6" ht="36.75">
      <c r="A29" s="218" t="s">
        <v>32</v>
      </c>
      <c r="B29" s="45" t="s">
        <v>13</v>
      </c>
      <c r="C29" s="643">
        <v>0.52</v>
      </c>
      <c r="D29" s="643">
        <f>C29*12*D9</f>
        <v>6933.2640000000001</v>
      </c>
      <c r="E29" s="17"/>
      <c r="F29" s="17"/>
    </row>
    <row r="30" spans="1:6">
      <c r="A30" s="552" t="s">
        <v>33</v>
      </c>
      <c r="B30" s="529" t="s">
        <v>34</v>
      </c>
      <c r="C30" s="643"/>
      <c r="D30" s="643"/>
      <c r="E30" s="17"/>
      <c r="F30" s="17"/>
    </row>
    <row r="31" spans="1:6" ht="24.75">
      <c r="A31" s="552" t="s">
        <v>35</v>
      </c>
      <c r="B31" s="529" t="s">
        <v>34</v>
      </c>
      <c r="C31" s="643"/>
      <c r="D31" s="643"/>
      <c r="E31" s="17"/>
      <c r="F31" s="17"/>
    </row>
    <row r="32" spans="1:6" ht="36.75">
      <c r="A32" s="553" t="s">
        <v>36</v>
      </c>
      <c r="B32" s="45" t="s">
        <v>13</v>
      </c>
      <c r="C32" s="643"/>
      <c r="D32" s="643"/>
      <c r="E32" s="17"/>
      <c r="F32" s="17"/>
    </row>
    <row r="33" spans="1:6">
      <c r="A33" s="552" t="s">
        <v>37</v>
      </c>
      <c r="B33" s="529" t="s">
        <v>34</v>
      </c>
      <c r="C33" s="643"/>
      <c r="D33" s="643"/>
      <c r="E33" s="17"/>
      <c r="F33" s="17"/>
    </row>
    <row r="34" spans="1:6" ht="36.75">
      <c r="A34" s="554" t="s">
        <v>38</v>
      </c>
      <c r="B34" s="45" t="s">
        <v>13</v>
      </c>
      <c r="C34" s="643"/>
      <c r="D34" s="643"/>
      <c r="E34" s="17"/>
      <c r="F34" s="17"/>
    </row>
    <row r="35" spans="1:6">
      <c r="A35" s="635" t="s">
        <v>39</v>
      </c>
      <c r="B35" s="635"/>
      <c r="C35" s="635"/>
      <c r="D35" s="635"/>
      <c r="E35" s="17"/>
      <c r="F35" s="17"/>
    </row>
    <row r="36" spans="1:6" ht="36.75">
      <c r="A36" s="552" t="s">
        <v>32</v>
      </c>
      <c r="B36" s="555" t="s">
        <v>40</v>
      </c>
      <c r="C36" s="627">
        <v>0.86</v>
      </c>
      <c r="D36" s="627">
        <f>C36*12*D9</f>
        <v>11466.552</v>
      </c>
      <c r="E36" s="17"/>
      <c r="F36" s="17"/>
    </row>
    <row r="37" spans="1:6">
      <c r="A37" s="552" t="s">
        <v>33</v>
      </c>
      <c r="B37" s="555" t="s">
        <v>34</v>
      </c>
      <c r="C37" s="644"/>
      <c r="D37" s="644"/>
      <c r="E37" s="17"/>
      <c r="F37" s="17"/>
    </row>
    <row r="38" spans="1:6" ht="24.75">
      <c r="A38" s="552" t="s">
        <v>41</v>
      </c>
      <c r="B38" s="555" t="s">
        <v>34</v>
      </c>
      <c r="C38" s="644"/>
      <c r="D38" s="644"/>
      <c r="E38" s="17"/>
      <c r="F38" s="17"/>
    </row>
    <row r="39" spans="1:6" ht="36.75">
      <c r="A39" s="552" t="s">
        <v>42</v>
      </c>
      <c r="B39" s="555" t="s">
        <v>40</v>
      </c>
      <c r="C39" s="644"/>
      <c r="D39" s="644"/>
      <c r="E39" s="17"/>
      <c r="F39" s="17"/>
    </row>
    <row r="40" spans="1:6" ht="36.75">
      <c r="A40" s="556" t="s">
        <v>43</v>
      </c>
      <c r="B40" s="555" t="s">
        <v>40</v>
      </c>
      <c r="C40" s="644"/>
      <c r="D40" s="644"/>
      <c r="E40" s="17"/>
      <c r="F40" s="17"/>
    </row>
    <row r="41" spans="1:6">
      <c r="A41" s="552" t="s">
        <v>37</v>
      </c>
      <c r="B41" s="555" t="s">
        <v>34</v>
      </c>
      <c r="C41" s="629"/>
      <c r="D41" s="629"/>
      <c r="E41" s="17"/>
      <c r="F41" s="17"/>
    </row>
    <row r="42" spans="1:6">
      <c r="A42" s="635" t="s">
        <v>44</v>
      </c>
      <c r="B42" s="635"/>
      <c r="C42" s="635"/>
      <c r="D42" s="635"/>
      <c r="E42" s="17"/>
      <c r="F42" s="17"/>
    </row>
    <row r="43" spans="1:6" ht="36.75">
      <c r="A43" s="553" t="s">
        <v>45</v>
      </c>
      <c r="B43" s="45" t="s">
        <v>13</v>
      </c>
      <c r="C43" s="627">
        <v>0.61</v>
      </c>
      <c r="D43" s="627">
        <f>C43*D9*12</f>
        <v>8133.2519999999995</v>
      </c>
      <c r="E43" s="17"/>
      <c r="F43" s="17"/>
    </row>
    <row r="44" spans="1:6" ht="36.75">
      <c r="A44" s="553" t="s">
        <v>46</v>
      </c>
      <c r="B44" s="45" t="s">
        <v>13</v>
      </c>
      <c r="C44" s="644"/>
      <c r="D44" s="644"/>
      <c r="E44" s="17"/>
      <c r="F44" s="17"/>
    </row>
    <row r="45" spans="1:6" ht="36.75">
      <c r="A45" s="556" t="s">
        <v>47</v>
      </c>
      <c r="B45" s="45" t="s">
        <v>13</v>
      </c>
      <c r="C45" s="629"/>
      <c r="D45" s="629"/>
      <c r="E45" s="17"/>
      <c r="F45" s="17"/>
    </row>
    <row r="46" spans="1:6">
      <c r="A46" s="635" t="s">
        <v>48</v>
      </c>
      <c r="B46" s="635"/>
      <c r="C46" s="635"/>
      <c r="D46" s="635"/>
      <c r="E46" s="17"/>
      <c r="F46" s="17"/>
    </row>
    <row r="47" spans="1:6" ht="24">
      <c r="A47" s="557" t="s">
        <v>49</v>
      </c>
      <c r="B47" s="558" t="s">
        <v>29</v>
      </c>
      <c r="C47" s="636">
        <v>2.4500000000000002</v>
      </c>
      <c r="D47" s="636">
        <f>C47*12*D9</f>
        <v>32666.34</v>
      </c>
      <c r="E47" s="17"/>
      <c r="F47" s="17"/>
    </row>
    <row r="48" spans="1:6">
      <c r="A48" s="557" t="s">
        <v>50</v>
      </c>
      <c r="B48" s="558" t="s">
        <v>51</v>
      </c>
      <c r="C48" s="636"/>
      <c r="D48" s="636"/>
      <c r="E48" s="17"/>
      <c r="F48" s="17"/>
    </row>
    <row r="49" spans="1:6" ht="15" customHeight="1">
      <c r="A49" s="557" t="s">
        <v>52</v>
      </c>
      <c r="B49" s="558" t="s">
        <v>51</v>
      </c>
      <c r="C49" s="636"/>
      <c r="D49" s="636"/>
      <c r="E49" s="17"/>
      <c r="F49" s="17"/>
    </row>
    <row r="50" spans="1:6" ht="21.75" customHeight="1">
      <c r="A50" s="557" t="s">
        <v>53</v>
      </c>
      <c r="B50" s="558" t="s">
        <v>54</v>
      </c>
      <c r="C50" s="636"/>
      <c r="D50" s="636"/>
      <c r="E50" s="17"/>
      <c r="F50" s="17"/>
    </row>
    <row r="51" spans="1:6" ht="33.75" customHeight="1">
      <c r="A51" s="559" t="s">
        <v>55</v>
      </c>
      <c r="B51" s="558" t="s">
        <v>54</v>
      </c>
      <c r="C51" s="636"/>
      <c r="D51" s="636"/>
      <c r="E51" s="17"/>
      <c r="F51" s="17"/>
    </row>
    <row r="52" spans="1:6" ht="12" customHeight="1">
      <c r="A52" s="199" t="s">
        <v>56</v>
      </c>
      <c r="B52" s="199"/>
      <c r="C52" s="636"/>
      <c r="D52" s="636"/>
      <c r="E52" s="17"/>
      <c r="F52" s="17"/>
    </row>
    <row r="53" spans="1:6" ht="22.5" customHeight="1">
      <c r="A53" s="559" t="s">
        <v>57</v>
      </c>
      <c r="B53" s="558" t="s">
        <v>40</v>
      </c>
      <c r="C53" s="636"/>
      <c r="D53" s="636"/>
      <c r="E53" s="17"/>
      <c r="F53" s="17"/>
    </row>
    <row r="54" spans="1:6">
      <c r="A54" s="559" t="s">
        <v>58</v>
      </c>
      <c r="B54" s="558" t="s">
        <v>59</v>
      </c>
      <c r="C54" s="636"/>
      <c r="D54" s="636"/>
      <c r="E54" s="17"/>
      <c r="F54" s="17"/>
    </row>
    <row r="55" spans="1:6">
      <c r="A55" s="559" t="s">
        <v>60</v>
      </c>
      <c r="B55" s="560" t="s">
        <v>59</v>
      </c>
      <c r="C55" s="636"/>
      <c r="D55" s="636"/>
      <c r="E55" s="17"/>
      <c r="F55" s="17"/>
    </row>
    <row r="56" spans="1:6">
      <c r="A56" s="559" t="s">
        <v>61</v>
      </c>
      <c r="B56" s="560" t="s">
        <v>59</v>
      </c>
      <c r="C56" s="636"/>
      <c r="D56" s="636"/>
      <c r="E56" s="17"/>
      <c r="F56" s="17"/>
    </row>
    <row r="57" spans="1:6" ht="12" customHeight="1">
      <c r="A57" s="559" t="s">
        <v>62</v>
      </c>
      <c r="B57" s="560" t="s">
        <v>59</v>
      </c>
      <c r="C57" s="636"/>
      <c r="D57" s="636"/>
      <c r="E57" s="17"/>
      <c r="F57" s="17"/>
    </row>
    <row r="58" spans="1:6" ht="11.25" customHeight="1">
      <c r="A58" s="559" t="s">
        <v>63</v>
      </c>
      <c r="B58" s="560" t="s">
        <v>59</v>
      </c>
      <c r="C58" s="636"/>
      <c r="D58" s="636"/>
      <c r="E58" s="17"/>
      <c r="F58" s="17"/>
    </row>
    <row r="59" spans="1:6" ht="27" customHeight="1">
      <c r="A59" s="561" t="s">
        <v>64</v>
      </c>
      <c r="B59" s="558" t="s">
        <v>40</v>
      </c>
      <c r="C59" s="636"/>
      <c r="D59" s="636"/>
      <c r="E59" s="17"/>
      <c r="F59" s="17"/>
    </row>
    <row r="60" spans="1:6">
      <c r="A60" s="637" t="s">
        <v>65</v>
      </c>
      <c r="B60" s="637"/>
      <c r="C60" s="637"/>
      <c r="D60" s="637"/>
      <c r="E60" s="17"/>
      <c r="F60" s="17"/>
    </row>
    <row r="61" spans="1:6">
      <c r="A61" s="559" t="s">
        <v>66</v>
      </c>
      <c r="B61" s="558" t="s">
        <v>67</v>
      </c>
      <c r="C61" s="636">
        <v>1.2</v>
      </c>
      <c r="D61" s="636">
        <f>C61*12*D9</f>
        <v>15999.839999999997</v>
      </c>
      <c r="E61" s="17"/>
      <c r="F61" s="17"/>
    </row>
    <row r="62" spans="1:6" ht="24.75">
      <c r="A62" s="559" t="s">
        <v>68</v>
      </c>
      <c r="B62" s="558" t="s">
        <v>67</v>
      </c>
      <c r="C62" s="636"/>
      <c r="D62" s="636"/>
      <c r="E62" s="17"/>
      <c r="F62" s="17"/>
    </row>
    <row r="63" spans="1:6" ht="24.75">
      <c r="A63" s="559" t="s">
        <v>69</v>
      </c>
      <c r="B63" s="558" t="s">
        <v>51</v>
      </c>
      <c r="C63" s="636"/>
      <c r="D63" s="636"/>
      <c r="E63" s="17"/>
      <c r="F63" s="17"/>
    </row>
    <row r="64" spans="1:6">
      <c r="A64" s="559" t="s">
        <v>70</v>
      </c>
      <c r="B64" s="558" t="s">
        <v>67</v>
      </c>
      <c r="C64" s="636"/>
      <c r="D64" s="636"/>
      <c r="E64" s="17"/>
      <c r="F64" s="17"/>
    </row>
    <row r="65" spans="1:6" ht="36.75">
      <c r="A65" s="561" t="s">
        <v>71</v>
      </c>
      <c r="B65" s="558" t="s">
        <v>40</v>
      </c>
      <c r="C65" s="636"/>
      <c r="D65" s="636"/>
      <c r="E65" s="17"/>
      <c r="F65" s="17"/>
    </row>
    <row r="66" spans="1:6">
      <c r="A66" s="561" t="s">
        <v>72</v>
      </c>
      <c r="B66" s="560" t="s">
        <v>51</v>
      </c>
      <c r="C66" s="636"/>
      <c r="D66" s="636"/>
      <c r="E66" s="17"/>
      <c r="F66" s="17"/>
    </row>
    <row r="67" spans="1:6">
      <c r="A67" s="631" t="s">
        <v>73</v>
      </c>
      <c r="B67" s="632"/>
      <c r="C67" s="632"/>
      <c r="D67" s="633"/>
      <c r="E67" s="17"/>
      <c r="F67" s="17"/>
    </row>
    <row r="68" spans="1:6" ht="48">
      <c r="A68" s="562" t="s">
        <v>74</v>
      </c>
      <c r="B68" s="508" t="s">
        <v>75</v>
      </c>
      <c r="C68" s="512">
        <v>2.41</v>
      </c>
      <c r="D68" s="508">
        <f>C68*12*D9</f>
        <v>32133.011999999999</v>
      </c>
      <c r="E68" s="17"/>
      <c r="F68" s="17"/>
    </row>
    <row r="69" spans="1:6">
      <c r="A69" s="563" t="s">
        <v>76</v>
      </c>
      <c r="B69" s="50"/>
      <c r="C69" s="638">
        <v>2.14</v>
      </c>
      <c r="D69" s="622">
        <f>C69*12*D9</f>
        <v>28533.047999999999</v>
      </c>
      <c r="E69" s="634"/>
      <c r="F69" s="17"/>
    </row>
    <row r="70" spans="1:6">
      <c r="A70" s="199" t="s">
        <v>77</v>
      </c>
      <c r="B70" s="50" t="s">
        <v>78</v>
      </c>
      <c r="C70" s="639"/>
      <c r="D70" s="641"/>
      <c r="E70" s="634"/>
      <c r="F70" s="17"/>
    </row>
    <row r="71" spans="1:6">
      <c r="A71" s="199" t="s">
        <v>79</v>
      </c>
      <c r="B71" s="50" t="s">
        <v>78</v>
      </c>
      <c r="C71" s="639"/>
      <c r="D71" s="641"/>
      <c r="E71" s="634"/>
      <c r="F71" s="17"/>
    </row>
    <row r="72" spans="1:6">
      <c r="A72" s="199" t="s">
        <v>80</v>
      </c>
      <c r="B72" s="50" t="s">
        <v>78</v>
      </c>
      <c r="C72" s="640"/>
      <c r="D72" s="642"/>
      <c r="E72" s="17"/>
      <c r="F72" s="17"/>
    </row>
    <row r="73" spans="1:6">
      <c r="A73" s="564" t="s">
        <v>84</v>
      </c>
      <c r="B73" s="50"/>
      <c r="C73" s="50"/>
      <c r="D73" s="520"/>
      <c r="E73" s="17"/>
      <c r="F73" s="17"/>
    </row>
    <row r="74" spans="1:6">
      <c r="A74" s="199" t="s">
        <v>99</v>
      </c>
      <c r="B74" s="50"/>
      <c r="C74" s="50">
        <v>1.41</v>
      </c>
      <c r="D74" s="512">
        <f>C74*12*D9</f>
        <v>18799.811999999998</v>
      </c>
      <c r="E74" s="17"/>
      <c r="F74" s="17"/>
    </row>
    <row r="75" spans="1:6">
      <c r="A75" s="199" t="s">
        <v>92</v>
      </c>
      <c r="B75" s="50"/>
      <c r="C75" s="50">
        <v>0.96</v>
      </c>
      <c r="D75" s="512">
        <f>C75*12*D9</f>
        <v>12799.871999999998</v>
      </c>
      <c r="E75" s="17"/>
      <c r="F75" s="17"/>
    </row>
    <row r="76" spans="1:6">
      <c r="A76" s="199" t="s">
        <v>101</v>
      </c>
      <c r="B76" s="50"/>
      <c r="C76" s="50">
        <v>0.52</v>
      </c>
      <c r="D76" s="512">
        <f>C76*12*D9</f>
        <v>6933.2640000000001</v>
      </c>
      <c r="E76" s="17"/>
      <c r="F76" s="17"/>
    </row>
    <row r="77" spans="1:6">
      <c r="A77" s="199" t="s">
        <v>100</v>
      </c>
      <c r="B77" s="50"/>
      <c r="C77" s="50">
        <v>0.73</v>
      </c>
      <c r="D77" s="512">
        <f>C77*12*D9</f>
        <v>9733.235999999999</v>
      </c>
      <c r="E77" s="17"/>
      <c r="F77" s="17"/>
    </row>
    <row r="78" spans="1:6">
      <c r="A78" s="199" t="s">
        <v>93</v>
      </c>
      <c r="B78" s="50"/>
      <c r="C78" s="50">
        <v>0.08</v>
      </c>
      <c r="D78" s="512">
        <f>C78*12*D9</f>
        <v>1066.6559999999999</v>
      </c>
      <c r="E78" s="17"/>
      <c r="F78" s="17"/>
    </row>
    <row r="79" spans="1:6" ht="60" customHeight="1">
      <c r="A79" s="199" t="s">
        <v>81</v>
      </c>
      <c r="B79" s="565" t="s">
        <v>40</v>
      </c>
      <c r="C79" s="512">
        <v>4.3499999999999996</v>
      </c>
      <c r="D79" s="512">
        <f>C79*12*D9</f>
        <v>57999.419999999991</v>
      </c>
      <c r="E79" s="17"/>
      <c r="F79" s="17"/>
    </row>
    <row r="80" spans="1:6">
      <c r="A80" s="44" t="s">
        <v>82</v>
      </c>
      <c r="B80" s="529"/>
      <c r="C80" s="526">
        <f>SUM(C14,C18,C25,C29,C36,C43,C47,C61,C68,C69,C79,C74:C77,C78)</f>
        <v>21.62</v>
      </c>
      <c r="D80" s="526">
        <f>SUM(D14,D18,D25,D29,D36,D43,D47,D61,D68,D69,D79,D74:D77,D78)</f>
        <v>288263.78399999999</v>
      </c>
      <c r="E80" s="17"/>
      <c r="F80" s="17"/>
    </row>
  </sheetData>
  <mergeCells count="33">
    <mergeCell ref="B14:B15"/>
    <mergeCell ref="C14:C15"/>
    <mergeCell ref="D14:D15"/>
    <mergeCell ref="A1:F1"/>
    <mergeCell ref="A2:E2"/>
    <mergeCell ref="A3:D3"/>
    <mergeCell ref="A13:D13"/>
    <mergeCell ref="A16:D16"/>
    <mergeCell ref="A28:D28"/>
    <mergeCell ref="A35:D35"/>
    <mergeCell ref="C36:C41"/>
    <mergeCell ref="D36:D41"/>
    <mergeCell ref="A24:D24"/>
    <mergeCell ref="C25:C26"/>
    <mergeCell ref="D25:D26"/>
    <mergeCell ref="A27:D27"/>
    <mergeCell ref="C18:C23"/>
    <mergeCell ref="D18:D23"/>
    <mergeCell ref="A42:D42"/>
    <mergeCell ref="C29:C34"/>
    <mergeCell ref="D29:D34"/>
    <mergeCell ref="C43:C45"/>
    <mergeCell ref="D43:D45"/>
    <mergeCell ref="A67:D67"/>
    <mergeCell ref="E69:E71"/>
    <mergeCell ref="A46:D46"/>
    <mergeCell ref="C47:C59"/>
    <mergeCell ref="D47:D59"/>
    <mergeCell ref="A60:D60"/>
    <mergeCell ref="C61:C66"/>
    <mergeCell ref="D61:D66"/>
    <mergeCell ref="C69:C72"/>
    <mergeCell ref="D69:D7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6"/>
  <sheetViews>
    <sheetView topLeftCell="A61" workbookViewId="0">
      <selection activeCell="D68" sqref="D68:D70"/>
    </sheetView>
  </sheetViews>
  <sheetFormatPr defaultRowHeight="15"/>
  <cols>
    <col min="1" max="1" width="45" customWidth="1"/>
    <col min="2" max="2" width="15.5703125" customWidth="1"/>
    <col min="3" max="3" width="10.5703125" style="37" customWidth="1"/>
    <col min="4" max="4" width="12.140625" style="37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624" t="s">
        <v>95</v>
      </c>
      <c r="B2" s="650"/>
      <c r="C2" s="650"/>
      <c r="D2" s="650"/>
      <c r="E2" s="650"/>
      <c r="F2" s="17"/>
    </row>
    <row r="3" spans="1:6">
      <c r="A3" s="624" t="s">
        <v>94</v>
      </c>
      <c r="B3" s="650"/>
      <c r="C3" s="650"/>
      <c r="D3" s="650"/>
      <c r="E3" s="17"/>
      <c r="F3" s="17"/>
    </row>
    <row r="4" spans="1:6">
      <c r="A4" s="17"/>
      <c r="B4" s="17"/>
      <c r="C4" s="46" t="s">
        <v>1</v>
      </c>
      <c r="D4" s="47">
        <v>1974</v>
      </c>
      <c r="E4" s="17"/>
      <c r="F4" s="17"/>
    </row>
    <row r="5" spans="1:6">
      <c r="A5" s="17"/>
      <c r="B5" s="17"/>
      <c r="C5" s="46" t="s">
        <v>2</v>
      </c>
      <c r="D5" s="47">
        <v>3</v>
      </c>
      <c r="E5" s="17"/>
      <c r="F5" s="17"/>
    </row>
    <row r="6" spans="1:6">
      <c r="A6" s="17"/>
      <c r="B6" s="17"/>
      <c r="C6" s="46" t="s">
        <v>3</v>
      </c>
      <c r="D6" s="47">
        <v>2</v>
      </c>
      <c r="E6" s="17"/>
      <c r="F6" s="17"/>
    </row>
    <row r="7" spans="1:6">
      <c r="A7" s="17"/>
      <c r="B7" s="17"/>
      <c r="C7" s="46" t="s">
        <v>4</v>
      </c>
      <c r="D7" s="47">
        <v>18</v>
      </c>
      <c r="E7" s="17"/>
      <c r="F7" s="17"/>
    </row>
    <row r="8" spans="1:6">
      <c r="A8" s="17"/>
      <c r="B8" s="17"/>
      <c r="C8" s="46" t="s">
        <v>89</v>
      </c>
      <c r="D8" s="47">
        <v>844</v>
      </c>
      <c r="E8" s="17"/>
      <c r="F8" s="17"/>
    </row>
    <row r="9" spans="1:6">
      <c r="A9" s="17"/>
      <c r="B9" s="17"/>
      <c r="C9" s="46" t="s">
        <v>96</v>
      </c>
      <c r="D9" s="47">
        <v>83.4</v>
      </c>
      <c r="E9" s="17"/>
      <c r="F9" s="17"/>
    </row>
    <row r="10" spans="1:6">
      <c r="A10" s="17"/>
      <c r="B10" s="17"/>
      <c r="C10" s="46" t="s">
        <v>7</v>
      </c>
      <c r="D10" s="47">
        <v>325.8</v>
      </c>
      <c r="E10" s="17"/>
      <c r="F10" s="17"/>
    </row>
    <row r="11" spans="1:6" ht="48">
      <c r="A11" s="2" t="s">
        <v>8</v>
      </c>
      <c r="B11" s="2" t="s">
        <v>9</v>
      </c>
      <c r="C11" s="515" t="s">
        <v>520</v>
      </c>
      <c r="D11" s="515" t="s">
        <v>521</v>
      </c>
      <c r="E11" s="17"/>
      <c r="F11" s="17"/>
    </row>
    <row r="12" spans="1:6">
      <c r="A12" s="660" t="s">
        <v>10</v>
      </c>
      <c r="B12" s="661"/>
      <c r="C12" s="661"/>
      <c r="D12" s="662"/>
      <c r="E12" s="17"/>
      <c r="F12" s="17"/>
    </row>
    <row r="13" spans="1:6" ht="169.5" customHeight="1">
      <c r="A13" s="15" t="s">
        <v>11</v>
      </c>
      <c r="B13" s="625" t="s">
        <v>13</v>
      </c>
      <c r="C13" s="627">
        <v>1.2</v>
      </c>
      <c r="D13" s="627">
        <f>C13*D8*12</f>
        <v>12153.599999999999</v>
      </c>
      <c r="E13" s="17"/>
      <c r="F13" s="17"/>
    </row>
    <row r="14" spans="1:6" ht="168">
      <c r="A14" s="16" t="s">
        <v>12</v>
      </c>
      <c r="B14" s="663"/>
      <c r="C14" s="664"/>
      <c r="D14" s="664"/>
      <c r="E14" s="17"/>
      <c r="F14" s="17"/>
    </row>
    <row r="15" spans="1:6">
      <c r="A15" s="660" t="s">
        <v>14</v>
      </c>
      <c r="B15" s="661"/>
      <c r="C15" s="661"/>
      <c r="D15" s="662"/>
      <c r="E15" s="17"/>
      <c r="F15" s="17"/>
    </row>
    <row r="16" spans="1:6">
      <c r="A16" s="3" t="s">
        <v>15</v>
      </c>
      <c r="B16" s="3"/>
      <c r="C16" s="44"/>
      <c r="D16" s="44"/>
      <c r="E16" s="17"/>
      <c r="F16" s="17"/>
    </row>
    <row r="17" spans="1:6" ht="24">
      <c r="A17" s="4" t="s">
        <v>16</v>
      </c>
      <c r="B17" s="2" t="s">
        <v>17</v>
      </c>
      <c r="C17" s="643">
        <v>2.16</v>
      </c>
      <c r="D17" s="643">
        <f>C17*12*D8</f>
        <v>21876.480000000003</v>
      </c>
      <c r="E17" s="17"/>
      <c r="F17" s="17"/>
    </row>
    <row r="18" spans="1:6">
      <c r="A18" s="4" t="s">
        <v>18</v>
      </c>
      <c r="B18" s="2" t="s">
        <v>17</v>
      </c>
      <c r="C18" s="643"/>
      <c r="D18" s="643"/>
      <c r="E18" s="17"/>
      <c r="F18" s="17"/>
    </row>
    <row r="19" spans="1:6">
      <c r="A19" s="4" t="s">
        <v>19</v>
      </c>
      <c r="B19" s="2" t="s">
        <v>17</v>
      </c>
      <c r="C19" s="643"/>
      <c r="D19" s="643"/>
      <c r="E19" s="17"/>
      <c r="F19" s="17"/>
    </row>
    <row r="20" spans="1:6">
      <c r="A20" s="3" t="s">
        <v>20</v>
      </c>
      <c r="B20" s="2" t="s">
        <v>21</v>
      </c>
      <c r="C20" s="643"/>
      <c r="D20" s="643"/>
      <c r="E20" s="17"/>
      <c r="F20" s="17"/>
    </row>
    <row r="21" spans="1:6">
      <c r="A21" s="3" t="s">
        <v>22</v>
      </c>
      <c r="B21" s="2"/>
      <c r="C21" s="643"/>
      <c r="D21" s="643"/>
      <c r="E21" s="17"/>
      <c r="F21" s="17"/>
    </row>
    <row r="22" spans="1:6" ht="22.5" customHeight="1">
      <c r="A22" s="3" t="s">
        <v>23</v>
      </c>
      <c r="B22" s="2" t="s">
        <v>24</v>
      </c>
      <c r="C22" s="643"/>
      <c r="D22" s="643"/>
      <c r="E22" s="17"/>
      <c r="F22" s="17"/>
    </row>
    <row r="23" spans="1:6" ht="12" customHeight="1">
      <c r="A23" s="660" t="s">
        <v>25</v>
      </c>
      <c r="B23" s="661"/>
      <c r="C23" s="661"/>
      <c r="D23" s="662"/>
      <c r="E23" s="17"/>
      <c r="F23" s="17"/>
    </row>
    <row r="24" spans="1:6" ht="12.75" customHeight="1">
      <c r="A24" s="4" t="s">
        <v>26</v>
      </c>
      <c r="B24" s="32" t="s">
        <v>27</v>
      </c>
      <c r="C24" s="643">
        <v>0.2</v>
      </c>
      <c r="D24" s="643">
        <f>C24*12*D8</f>
        <v>2025.6000000000004</v>
      </c>
      <c r="E24" s="17"/>
      <c r="F24" s="17"/>
    </row>
    <row r="25" spans="1:6" ht="13.5" customHeight="1">
      <c r="A25" s="3" t="s">
        <v>28</v>
      </c>
      <c r="B25" s="32" t="s">
        <v>29</v>
      </c>
      <c r="C25" s="643"/>
      <c r="D25" s="643"/>
      <c r="E25" s="17"/>
      <c r="F25" s="17"/>
    </row>
    <row r="26" spans="1:6">
      <c r="A26" s="660" t="s">
        <v>30</v>
      </c>
      <c r="B26" s="661"/>
      <c r="C26" s="661"/>
      <c r="D26" s="662"/>
      <c r="E26" s="17"/>
      <c r="F26" s="17"/>
    </row>
    <row r="27" spans="1:6">
      <c r="A27" s="658" t="s">
        <v>31</v>
      </c>
      <c r="B27" s="658"/>
      <c r="C27" s="658"/>
      <c r="D27" s="658"/>
      <c r="E27" s="17"/>
      <c r="F27" s="17"/>
    </row>
    <row r="28" spans="1:6" ht="24.75">
      <c r="A28" s="5" t="s">
        <v>32</v>
      </c>
      <c r="B28" s="2" t="s">
        <v>13</v>
      </c>
      <c r="C28" s="643">
        <v>1.04</v>
      </c>
      <c r="D28" s="643">
        <f>C28*12*D8</f>
        <v>10533.12</v>
      </c>
      <c r="E28" s="17"/>
      <c r="F28" s="17"/>
    </row>
    <row r="29" spans="1:6" ht="24.75">
      <c r="A29" s="6" t="s">
        <v>33</v>
      </c>
      <c r="B29" s="7" t="s">
        <v>34</v>
      </c>
      <c r="C29" s="643"/>
      <c r="D29" s="643"/>
      <c r="E29" s="17"/>
      <c r="F29" s="17"/>
    </row>
    <row r="30" spans="1:6" ht="24.75">
      <c r="A30" s="6" t="s">
        <v>35</v>
      </c>
      <c r="B30" s="7" t="s">
        <v>34</v>
      </c>
      <c r="C30" s="643"/>
      <c r="D30" s="643"/>
      <c r="E30" s="17"/>
      <c r="F30" s="17"/>
    </row>
    <row r="31" spans="1:6" ht="24.75">
      <c r="A31" s="8" t="s">
        <v>36</v>
      </c>
      <c r="B31" s="2" t="s">
        <v>13</v>
      </c>
      <c r="C31" s="643"/>
      <c r="D31" s="643"/>
      <c r="E31" s="17"/>
      <c r="F31" s="17"/>
    </row>
    <row r="32" spans="1:6">
      <c r="A32" s="6" t="s">
        <v>37</v>
      </c>
      <c r="B32" s="7" t="s">
        <v>34</v>
      </c>
      <c r="C32" s="643"/>
      <c r="D32" s="643"/>
      <c r="E32" s="17"/>
      <c r="F32" s="17"/>
    </row>
    <row r="33" spans="1:6" ht="24.75">
      <c r="A33" s="9" t="s">
        <v>38</v>
      </c>
      <c r="B33" s="2" t="s">
        <v>13</v>
      </c>
      <c r="C33" s="643"/>
      <c r="D33" s="643"/>
      <c r="E33" s="17"/>
      <c r="F33" s="17"/>
    </row>
    <row r="34" spans="1:6">
      <c r="A34" s="658" t="s">
        <v>39</v>
      </c>
      <c r="B34" s="658"/>
      <c r="C34" s="658"/>
      <c r="D34" s="658"/>
      <c r="E34" s="17"/>
      <c r="F34" s="17"/>
    </row>
    <row r="35" spans="1:6" ht="24.75">
      <c r="A35" s="6" t="s">
        <v>32</v>
      </c>
      <c r="B35" s="10" t="s">
        <v>40</v>
      </c>
      <c r="C35" s="627">
        <v>1.1200000000000001</v>
      </c>
      <c r="D35" s="627">
        <f>C35*12*D8</f>
        <v>11343.36</v>
      </c>
      <c r="E35" s="17"/>
      <c r="F35" s="17"/>
    </row>
    <row r="36" spans="1:6" ht="24.75">
      <c r="A36" s="6" t="s">
        <v>33</v>
      </c>
      <c r="B36" s="10" t="s">
        <v>34</v>
      </c>
      <c r="C36" s="644"/>
      <c r="D36" s="644"/>
      <c r="E36" s="17"/>
      <c r="F36" s="17"/>
    </row>
    <row r="37" spans="1:6" ht="24.75">
      <c r="A37" s="6" t="s">
        <v>41</v>
      </c>
      <c r="B37" s="10" t="s">
        <v>34</v>
      </c>
      <c r="C37" s="644"/>
      <c r="D37" s="644"/>
      <c r="E37" s="17"/>
      <c r="F37" s="17"/>
    </row>
    <row r="38" spans="1:6" ht="24.75">
      <c r="A38" s="6" t="s">
        <v>42</v>
      </c>
      <c r="B38" s="10" t="s">
        <v>40</v>
      </c>
      <c r="C38" s="644"/>
      <c r="D38" s="644"/>
      <c r="E38" s="17"/>
      <c r="F38" s="17"/>
    </row>
    <row r="39" spans="1:6" ht="24.75">
      <c r="A39" s="11" t="s">
        <v>43</v>
      </c>
      <c r="B39" s="10" t="s">
        <v>40</v>
      </c>
      <c r="C39" s="644"/>
      <c r="D39" s="644"/>
      <c r="E39" s="17"/>
      <c r="F39" s="17"/>
    </row>
    <row r="40" spans="1:6">
      <c r="A40" s="6" t="s">
        <v>37</v>
      </c>
      <c r="B40" s="10" t="s">
        <v>34</v>
      </c>
      <c r="C40" s="629"/>
      <c r="D40" s="629"/>
      <c r="E40" s="17"/>
      <c r="F40" s="17"/>
    </row>
    <row r="41" spans="1:6">
      <c r="A41" s="658" t="s">
        <v>44</v>
      </c>
      <c r="B41" s="658"/>
      <c r="C41" s="658"/>
      <c r="D41" s="658"/>
      <c r="E41" s="17"/>
      <c r="F41" s="17"/>
    </row>
    <row r="42" spans="1:6" ht="22.5" customHeight="1">
      <c r="A42" s="8" t="s">
        <v>45</v>
      </c>
      <c r="B42" s="2" t="s">
        <v>13</v>
      </c>
      <c r="C42" s="627">
        <v>1.1100000000000001</v>
      </c>
      <c r="D42" s="627">
        <f>C42*D8*12</f>
        <v>11242.08</v>
      </c>
      <c r="E42" s="17"/>
      <c r="F42" s="17"/>
    </row>
    <row r="43" spans="1:6" ht="22.5" customHeight="1">
      <c r="A43" s="8" t="s">
        <v>46</v>
      </c>
      <c r="B43" s="2" t="s">
        <v>13</v>
      </c>
      <c r="C43" s="644"/>
      <c r="D43" s="644"/>
      <c r="E43" s="17"/>
      <c r="F43" s="17"/>
    </row>
    <row r="44" spans="1:6" ht="23.25" customHeight="1">
      <c r="A44" s="11" t="s">
        <v>47</v>
      </c>
      <c r="B44" s="2" t="s">
        <v>13</v>
      </c>
      <c r="C44" s="629"/>
      <c r="D44" s="629"/>
      <c r="E44" s="17"/>
      <c r="F44" s="17"/>
    </row>
    <row r="45" spans="1:6">
      <c r="A45" s="658" t="s">
        <v>48</v>
      </c>
      <c r="B45" s="658"/>
      <c r="C45" s="658"/>
      <c r="D45" s="658"/>
      <c r="E45" s="17"/>
      <c r="F45" s="17"/>
    </row>
    <row r="46" spans="1:6" ht="36">
      <c r="A46" s="18" t="s">
        <v>49</v>
      </c>
      <c r="B46" s="25" t="s">
        <v>29</v>
      </c>
      <c r="C46" s="636">
        <v>2.29</v>
      </c>
      <c r="D46" s="636">
        <f>C46*12*D8</f>
        <v>23193.119999999999</v>
      </c>
      <c r="E46" s="17"/>
      <c r="F46" s="17"/>
    </row>
    <row r="47" spans="1:6">
      <c r="A47" s="18" t="s">
        <v>50</v>
      </c>
      <c r="B47" s="25" t="s">
        <v>51</v>
      </c>
      <c r="C47" s="636"/>
      <c r="D47" s="636"/>
      <c r="E47" s="17"/>
      <c r="F47" s="17"/>
    </row>
    <row r="48" spans="1:6" ht="24">
      <c r="A48" s="18" t="s">
        <v>52</v>
      </c>
      <c r="B48" s="25" t="s">
        <v>51</v>
      </c>
      <c r="C48" s="636"/>
      <c r="D48" s="636"/>
      <c r="E48" s="17"/>
      <c r="F48" s="17"/>
    </row>
    <row r="49" spans="1:6" ht="25.5" customHeight="1">
      <c r="A49" s="18" t="s">
        <v>53</v>
      </c>
      <c r="B49" s="25" t="s">
        <v>54</v>
      </c>
      <c r="C49" s="636"/>
      <c r="D49" s="636"/>
      <c r="E49" s="17"/>
      <c r="F49" s="17"/>
    </row>
    <row r="50" spans="1:6" ht="48.75">
      <c r="A50" s="20" t="s">
        <v>55</v>
      </c>
      <c r="B50" s="25" t="s">
        <v>54</v>
      </c>
      <c r="C50" s="636"/>
      <c r="D50" s="636"/>
      <c r="E50" s="17"/>
      <c r="F50" s="17"/>
    </row>
    <row r="51" spans="1:6">
      <c r="A51" s="21" t="s">
        <v>56</v>
      </c>
      <c r="B51" s="41"/>
      <c r="C51" s="636"/>
      <c r="D51" s="636"/>
      <c r="E51" s="17"/>
      <c r="F51" s="17"/>
    </row>
    <row r="52" spans="1:6" ht="23.25" customHeight="1">
      <c r="A52" s="20" t="s">
        <v>57</v>
      </c>
      <c r="B52" s="25" t="s">
        <v>40</v>
      </c>
      <c r="C52" s="636"/>
      <c r="D52" s="636"/>
      <c r="E52" s="17"/>
      <c r="F52" s="17"/>
    </row>
    <row r="53" spans="1:6">
      <c r="A53" s="20" t="s">
        <v>58</v>
      </c>
      <c r="B53" s="25" t="s">
        <v>59</v>
      </c>
      <c r="C53" s="636"/>
      <c r="D53" s="636"/>
      <c r="E53" s="17"/>
      <c r="F53" s="17"/>
    </row>
    <row r="54" spans="1:6">
      <c r="A54" s="20" t="s">
        <v>60</v>
      </c>
      <c r="B54" s="25" t="s">
        <v>59</v>
      </c>
      <c r="C54" s="636"/>
      <c r="D54" s="636"/>
      <c r="E54" s="17"/>
      <c r="F54" s="17"/>
    </row>
    <row r="55" spans="1:6">
      <c r="A55" s="20" t="s">
        <v>61</v>
      </c>
      <c r="B55" s="25" t="s">
        <v>59</v>
      </c>
      <c r="C55" s="636"/>
      <c r="D55" s="636"/>
      <c r="E55" s="17"/>
      <c r="F55" s="17"/>
    </row>
    <row r="56" spans="1:6">
      <c r="A56" s="20" t="s">
        <v>62</v>
      </c>
      <c r="B56" s="25" t="s">
        <v>59</v>
      </c>
      <c r="C56" s="636"/>
      <c r="D56" s="636"/>
      <c r="E56" s="17"/>
      <c r="F56" s="17"/>
    </row>
    <row r="57" spans="1:6">
      <c r="A57" s="20" t="s">
        <v>63</v>
      </c>
      <c r="B57" s="25" t="s">
        <v>59</v>
      </c>
      <c r="C57" s="636"/>
      <c r="D57" s="636"/>
      <c r="E57" s="17"/>
      <c r="F57" s="17"/>
    </row>
    <row r="58" spans="1:6" ht="24.75">
      <c r="A58" s="23" t="s">
        <v>64</v>
      </c>
      <c r="B58" s="25" t="s">
        <v>40</v>
      </c>
      <c r="C58" s="636"/>
      <c r="D58" s="636"/>
      <c r="E58" s="17"/>
      <c r="F58" s="17"/>
    </row>
    <row r="59" spans="1:6">
      <c r="A59" s="659" t="s">
        <v>65</v>
      </c>
      <c r="B59" s="659"/>
      <c r="C59" s="659"/>
      <c r="D59" s="659"/>
      <c r="E59" s="17"/>
      <c r="F59" s="17"/>
    </row>
    <row r="60" spans="1:6">
      <c r="A60" s="20" t="s">
        <v>66</v>
      </c>
      <c r="B60" s="19" t="s">
        <v>67</v>
      </c>
      <c r="C60" s="636">
        <v>1.9</v>
      </c>
      <c r="D60" s="636">
        <f>C60*12*D8</f>
        <v>19243.199999999997</v>
      </c>
      <c r="E60" s="17"/>
      <c r="F60" s="17"/>
    </row>
    <row r="61" spans="1:6" ht="24.75">
      <c r="A61" s="20" t="s">
        <v>68</v>
      </c>
      <c r="B61" s="19" t="s">
        <v>67</v>
      </c>
      <c r="C61" s="636"/>
      <c r="D61" s="636"/>
      <c r="E61" s="17"/>
      <c r="F61" s="17"/>
    </row>
    <row r="62" spans="1:6" ht="36.75">
      <c r="A62" s="20" t="s">
        <v>69</v>
      </c>
      <c r="B62" s="19" t="s">
        <v>51</v>
      </c>
      <c r="C62" s="636"/>
      <c r="D62" s="636"/>
      <c r="E62" s="17"/>
      <c r="F62" s="17"/>
    </row>
    <row r="63" spans="1:6">
      <c r="A63" s="20" t="s">
        <v>70</v>
      </c>
      <c r="B63" s="19" t="s">
        <v>67</v>
      </c>
      <c r="C63" s="636"/>
      <c r="D63" s="636"/>
      <c r="E63" s="17"/>
      <c r="F63" s="17"/>
    </row>
    <row r="64" spans="1:6" ht="24.75">
      <c r="A64" s="23" t="s">
        <v>71</v>
      </c>
      <c r="B64" s="19" t="s">
        <v>40</v>
      </c>
      <c r="C64" s="636"/>
      <c r="D64" s="636"/>
      <c r="E64" s="17"/>
      <c r="F64" s="17"/>
    </row>
    <row r="65" spans="1:6">
      <c r="A65" s="23" t="s">
        <v>72</v>
      </c>
      <c r="B65" s="22" t="s">
        <v>51</v>
      </c>
      <c r="C65" s="636"/>
      <c r="D65" s="636"/>
      <c r="E65" s="17"/>
      <c r="F65" s="17"/>
    </row>
    <row r="66" spans="1:6">
      <c r="A66" s="653" t="s">
        <v>73</v>
      </c>
      <c r="B66" s="654"/>
      <c r="C66" s="654"/>
      <c r="D66" s="655"/>
      <c r="E66" s="17"/>
      <c r="F66" s="17"/>
    </row>
    <row r="67" spans="1:6" ht="60">
      <c r="A67" s="24" t="s">
        <v>74</v>
      </c>
      <c r="B67" s="30" t="s">
        <v>75</v>
      </c>
      <c r="C67" s="43">
        <v>2.41</v>
      </c>
      <c r="D67" s="43">
        <f>C67*12*D8</f>
        <v>24408.480000000003</v>
      </c>
      <c r="E67" s="17"/>
      <c r="F67" s="17"/>
    </row>
    <row r="68" spans="1:6">
      <c r="A68" s="27" t="s">
        <v>76</v>
      </c>
      <c r="B68" s="29"/>
      <c r="C68" s="622">
        <v>2.14</v>
      </c>
      <c r="D68" s="622">
        <f>C68*12*D8</f>
        <v>21673.919999999998</v>
      </c>
      <c r="E68" s="634"/>
      <c r="F68" s="17"/>
    </row>
    <row r="69" spans="1:6">
      <c r="A69" s="21" t="s">
        <v>77</v>
      </c>
      <c r="B69" s="29" t="s">
        <v>78</v>
      </c>
      <c r="C69" s="656"/>
      <c r="D69" s="656"/>
      <c r="E69" s="634"/>
      <c r="F69" s="17"/>
    </row>
    <row r="70" spans="1:6">
      <c r="A70" s="21" t="s">
        <v>79</v>
      </c>
      <c r="B70" s="29" t="s">
        <v>78</v>
      </c>
      <c r="C70" s="657"/>
      <c r="D70" s="657"/>
      <c r="E70" s="634"/>
      <c r="F70" s="17"/>
    </row>
    <row r="71" spans="1:6">
      <c r="A71" s="21" t="s">
        <v>80</v>
      </c>
      <c r="B71" s="29" t="s">
        <v>78</v>
      </c>
      <c r="C71" s="50"/>
      <c r="D71" s="43"/>
      <c r="E71" s="17"/>
      <c r="F71" s="17"/>
    </row>
    <row r="72" spans="1:6">
      <c r="A72" s="36" t="s">
        <v>84</v>
      </c>
      <c r="B72" s="28"/>
      <c r="C72" s="35"/>
      <c r="D72" s="35"/>
      <c r="E72" s="17"/>
      <c r="F72" s="17"/>
    </row>
    <row r="73" spans="1:6">
      <c r="A73" s="34" t="s">
        <v>102</v>
      </c>
      <c r="B73" s="28"/>
      <c r="C73" s="35">
        <v>0.44</v>
      </c>
      <c r="D73" s="35">
        <f>C73*12*D8</f>
        <v>4456.3200000000006</v>
      </c>
      <c r="E73" s="17"/>
      <c r="F73" s="17"/>
    </row>
    <row r="74" spans="1:6" ht="23.25" customHeight="1">
      <c r="A74" s="40" t="s">
        <v>103</v>
      </c>
      <c r="B74" s="28"/>
      <c r="C74" s="35">
        <v>1.26</v>
      </c>
      <c r="D74" s="35">
        <f>C74*12*D8</f>
        <v>12761.28</v>
      </c>
      <c r="E74" s="17"/>
      <c r="F74" s="17"/>
    </row>
    <row r="75" spans="1:6" ht="72">
      <c r="A75" s="21" t="s">
        <v>81</v>
      </c>
      <c r="B75" s="25" t="s">
        <v>40</v>
      </c>
      <c r="C75" s="43">
        <v>4.3499999999999996</v>
      </c>
      <c r="D75" s="43">
        <f>C75*12*D8</f>
        <v>44056.799999999996</v>
      </c>
      <c r="E75" s="17"/>
      <c r="F75" s="17"/>
    </row>
    <row r="76" spans="1:6">
      <c r="A76" s="39" t="s">
        <v>82</v>
      </c>
      <c r="B76" s="42"/>
      <c r="C76" s="38">
        <f>SUM(C13,C17,C24,C28,C35,C42,C46,C60,C67,C68,C75,C73:C74)</f>
        <v>21.620000000000005</v>
      </c>
      <c r="D76" s="38">
        <f>SUM(D13,D17,D24,D28,D35,D42,D46,D60,D67,D68,D75,D73:D74)</f>
        <v>218967.36000000002</v>
      </c>
      <c r="E76" s="17"/>
      <c r="F76" s="17"/>
    </row>
  </sheetData>
  <mergeCells count="33">
    <mergeCell ref="B13:B14"/>
    <mergeCell ref="C13:C14"/>
    <mergeCell ref="D13:D14"/>
    <mergeCell ref="A1:F1"/>
    <mergeCell ref="A2:E2"/>
    <mergeCell ref="A3:D3"/>
    <mergeCell ref="A12:D12"/>
    <mergeCell ref="A15:D15"/>
    <mergeCell ref="A27:D27"/>
    <mergeCell ref="A34:D34"/>
    <mergeCell ref="C35:C40"/>
    <mergeCell ref="D35:D40"/>
    <mergeCell ref="A23:D23"/>
    <mergeCell ref="C24:C25"/>
    <mergeCell ref="D24:D25"/>
    <mergeCell ref="A26:D26"/>
    <mergeCell ref="C17:C22"/>
    <mergeCell ref="D17:D22"/>
    <mergeCell ref="A41:D41"/>
    <mergeCell ref="C28:C33"/>
    <mergeCell ref="D28:D33"/>
    <mergeCell ref="C42:C44"/>
    <mergeCell ref="D42:D44"/>
    <mergeCell ref="A66:D66"/>
    <mergeCell ref="C68:C70"/>
    <mergeCell ref="D68:D70"/>
    <mergeCell ref="E68:E70"/>
    <mergeCell ref="A45:D45"/>
    <mergeCell ref="C46:C58"/>
    <mergeCell ref="D46:D58"/>
    <mergeCell ref="A59:D59"/>
    <mergeCell ref="C60:C65"/>
    <mergeCell ref="D60:D65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6"/>
  <sheetViews>
    <sheetView topLeftCell="A61" workbookViewId="0">
      <selection activeCell="D69" sqref="D69:D71"/>
    </sheetView>
  </sheetViews>
  <sheetFormatPr defaultRowHeight="15"/>
  <cols>
    <col min="1" max="1" width="47.7109375" style="126" customWidth="1"/>
    <col min="2" max="2" width="15.42578125" style="126" customWidth="1"/>
    <col min="3" max="3" width="11.42578125" style="126" customWidth="1"/>
    <col min="4" max="4" width="12.7109375" style="126" customWidth="1"/>
    <col min="5" max="5" width="9.140625" style="37"/>
    <col min="6" max="6" width="11" customWidth="1"/>
  </cols>
  <sheetData>
    <row r="1" spans="1:7">
      <c r="A1" s="649" t="s">
        <v>87</v>
      </c>
      <c r="B1" s="649"/>
      <c r="C1" s="649"/>
      <c r="D1" s="649"/>
      <c r="E1" s="649"/>
      <c r="F1" s="649"/>
      <c r="G1" s="649"/>
    </row>
    <row r="2" spans="1:7">
      <c r="A2" s="649" t="s">
        <v>163</v>
      </c>
      <c r="B2" s="649"/>
      <c r="C2" s="649"/>
      <c r="D2" s="649"/>
      <c r="E2" s="649"/>
      <c r="F2" s="649"/>
      <c r="G2" s="17"/>
    </row>
    <row r="3" spans="1:7">
      <c r="A3" s="649" t="s">
        <v>164</v>
      </c>
      <c r="B3" s="649"/>
      <c r="C3" s="649"/>
      <c r="D3" s="649"/>
      <c r="E3" s="649"/>
      <c r="F3" s="17"/>
      <c r="G3" s="17"/>
    </row>
    <row r="4" spans="1:7">
      <c r="C4" s="52" t="s">
        <v>1</v>
      </c>
      <c r="D4" s="534">
        <v>1982</v>
      </c>
      <c r="E4" s="47"/>
      <c r="F4" s="17"/>
      <c r="G4" s="17"/>
    </row>
    <row r="5" spans="1:7">
      <c r="C5" s="52" t="s">
        <v>2</v>
      </c>
      <c r="D5" s="534">
        <v>3</v>
      </c>
      <c r="E5" s="47"/>
      <c r="F5" s="17"/>
      <c r="G5" s="17"/>
    </row>
    <row r="6" spans="1:7">
      <c r="C6" s="52" t="s">
        <v>3</v>
      </c>
      <c r="D6" s="534">
        <v>2</v>
      </c>
      <c r="E6" s="47"/>
      <c r="F6" s="17"/>
      <c r="G6" s="17"/>
    </row>
    <row r="7" spans="1:7">
      <c r="C7" s="52" t="s">
        <v>4</v>
      </c>
      <c r="D7" s="534">
        <v>18</v>
      </c>
      <c r="E7" s="47"/>
      <c r="F7" s="17"/>
      <c r="G7" s="17"/>
    </row>
    <row r="8" spans="1:7">
      <c r="C8" s="52" t="s">
        <v>89</v>
      </c>
      <c r="D8" s="534">
        <v>843.9</v>
      </c>
      <c r="E8" s="47"/>
      <c r="F8" s="17"/>
      <c r="G8" s="17"/>
    </row>
    <row r="9" spans="1:7">
      <c r="C9" s="52" t="s">
        <v>90</v>
      </c>
      <c r="D9" s="534">
        <v>83.4</v>
      </c>
      <c r="E9" s="47"/>
      <c r="F9" s="17"/>
      <c r="G9" s="17"/>
    </row>
    <row r="10" spans="1:7">
      <c r="C10" s="52" t="s">
        <v>91</v>
      </c>
      <c r="D10" s="534">
        <v>342.8</v>
      </c>
      <c r="E10" s="47"/>
      <c r="F10" s="17"/>
      <c r="G10" s="17"/>
    </row>
    <row r="11" spans="1:7" ht="15.75" thickBot="1">
      <c r="C11" s="534"/>
      <c r="D11" s="534"/>
      <c r="E11" s="49"/>
    </row>
    <row r="12" spans="1:7" ht="34.5" thickBot="1">
      <c r="A12" s="325" t="s">
        <v>8</v>
      </c>
      <c r="B12" s="325" t="s">
        <v>9</v>
      </c>
      <c r="C12" s="570" t="s">
        <v>520</v>
      </c>
      <c r="D12" s="571" t="s">
        <v>521</v>
      </c>
    </row>
    <row r="13" spans="1:7" ht="15.75" thickBot="1">
      <c r="A13" s="674" t="s">
        <v>10</v>
      </c>
      <c r="B13" s="675"/>
      <c r="C13" s="675"/>
      <c r="D13" s="676"/>
    </row>
    <row r="14" spans="1:7" ht="146.25">
      <c r="A14" s="312" t="s">
        <v>158</v>
      </c>
      <c r="B14" s="667" t="s">
        <v>106</v>
      </c>
      <c r="C14" s="667">
        <v>1.02</v>
      </c>
      <c r="D14" s="667">
        <f>C14*12*D8</f>
        <v>10329.335999999999</v>
      </c>
    </row>
    <row r="15" spans="1:7" ht="135.75" thickBot="1">
      <c r="A15" s="315" t="s">
        <v>159</v>
      </c>
      <c r="B15" s="668"/>
      <c r="C15" s="668"/>
      <c r="D15" s="668"/>
    </row>
    <row r="16" spans="1:7" ht="15.75" thickBot="1">
      <c r="A16" s="685" t="s">
        <v>14</v>
      </c>
      <c r="B16" s="686"/>
      <c r="C16" s="686"/>
      <c r="D16" s="687"/>
    </row>
    <row r="17" spans="1:4" ht="15.75" thickBot="1">
      <c r="A17" s="677" t="s">
        <v>15</v>
      </c>
      <c r="B17" s="678"/>
      <c r="C17" s="678"/>
      <c r="D17" s="684"/>
    </row>
    <row r="18" spans="1:4" ht="15.75" thickBot="1">
      <c r="A18" s="315" t="s">
        <v>107</v>
      </c>
      <c r="B18" s="316" t="s">
        <v>17</v>
      </c>
      <c r="C18" s="667">
        <v>2.16</v>
      </c>
      <c r="D18" s="667">
        <f>C18*12*D8</f>
        <v>21873.888000000003</v>
      </c>
    </row>
    <row r="19" spans="1:4" ht="15.75" thickBot="1">
      <c r="A19" s="315" t="s">
        <v>108</v>
      </c>
      <c r="B19" s="316" t="s">
        <v>17</v>
      </c>
      <c r="C19" s="669"/>
      <c r="D19" s="669"/>
    </row>
    <row r="20" spans="1:4" ht="15.75" thickBot="1">
      <c r="A20" s="315" t="s">
        <v>109</v>
      </c>
      <c r="B20" s="316" t="s">
        <v>17</v>
      </c>
      <c r="C20" s="669"/>
      <c r="D20" s="669"/>
    </row>
    <row r="21" spans="1:4" ht="15.75" thickBot="1">
      <c r="A21" s="317" t="s">
        <v>20</v>
      </c>
      <c r="B21" s="311" t="s">
        <v>21</v>
      </c>
      <c r="C21" s="669"/>
      <c r="D21" s="669"/>
    </row>
    <row r="22" spans="1:4" ht="15.75" thickBot="1">
      <c r="A22" s="665" t="s">
        <v>22</v>
      </c>
      <c r="B22" s="666"/>
      <c r="C22" s="669"/>
      <c r="D22" s="669"/>
    </row>
    <row r="23" spans="1:4" ht="23.25" thickBot="1">
      <c r="A23" s="317" t="s">
        <v>110</v>
      </c>
      <c r="B23" s="311" t="s">
        <v>24</v>
      </c>
      <c r="C23" s="668"/>
      <c r="D23" s="668"/>
    </row>
    <row r="24" spans="1:4" ht="15.75" thickBot="1">
      <c r="A24" s="665" t="s">
        <v>111</v>
      </c>
      <c r="B24" s="670"/>
      <c r="C24" s="670"/>
      <c r="D24" s="666"/>
    </row>
    <row r="25" spans="1:4" ht="15.75" thickBot="1">
      <c r="A25" s="319" t="s">
        <v>28</v>
      </c>
      <c r="B25" s="320" t="s">
        <v>29</v>
      </c>
      <c r="C25" s="667">
        <v>0.2</v>
      </c>
      <c r="D25" s="667">
        <f>C25*12*D8</f>
        <v>2025.3600000000004</v>
      </c>
    </row>
    <row r="26" spans="1:4" ht="15.75" thickBot="1">
      <c r="A26" s="317" t="s">
        <v>26</v>
      </c>
      <c r="B26" s="311" t="s">
        <v>27</v>
      </c>
      <c r="C26" s="668"/>
      <c r="D26" s="668"/>
    </row>
    <row r="27" spans="1:4" ht="15.75" thickBot="1">
      <c r="A27" s="674" t="s">
        <v>112</v>
      </c>
      <c r="B27" s="675"/>
      <c r="C27" s="675"/>
      <c r="D27" s="676"/>
    </row>
    <row r="28" spans="1:4" ht="15.75" thickBot="1">
      <c r="A28" s="665" t="s">
        <v>113</v>
      </c>
      <c r="B28" s="670"/>
      <c r="C28" s="670"/>
      <c r="D28" s="666"/>
    </row>
    <row r="29" spans="1:4" ht="23.25" thickBot="1">
      <c r="A29" s="315" t="s">
        <v>114</v>
      </c>
      <c r="B29" s="311" t="s">
        <v>106</v>
      </c>
      <c r="C29" s="667">
        <v>0.52</v>
      </c>
      <c r="D29" s="667">
        <f>C29*12*D8</f>
        <v>5265.9359999999997</v>
      </c>
    </row>
    <row r="30" spans="1:4" ht="23.25" thickBot="1">
      <c r="A30" s="315" t="s">
        <v>115</v>
      </c>
      <c r="B30" s="311" t="s">
        <v>34</v>
      </c>
      <c r="C30" s="669"/>
      <c r="D30" s="669"/>
    </row>
    <row r="31" spans="1:4" ht="23.25" thickBot="1">
      <c r="A31" s="315" t="s">
        <v>116</v>
      </c>
      <c r="B31" s="311" t="s">
        <v>34</v>
      </c>
      <c r="C31" s="669"/>
      <c r="D31" s="669"/>
    </row>
    <row r="32" spans="1:4" ht="23.25" thickBot="1">
      <c r="A32" s="315" t="s">
        <v>117</v>
      </c>
      <c r="B32" s="311" t="s">
        <v>106</v>
      </c>
      <c r="C32" s="669"/>
      <c r="D32" s="669"/>
    </row>
    <row r="33" spans="1:4" ht="15.75" thickBot="1">
      <c r="A33" s="315" t="s">
        <v>118</v>
      </c>
      <c r="B33" s="311" t="s">
        <v>34</v>
      </c>
      <c r="C33" s="669"/>
      <c r="D33" s="669"/>
    </row>
    <row r="34" spans="1:4" ht="23.25" thickBot="1">
      <c r="A34" s="317" t="s">
        <v>119</v>
      </c>
      <c r="B34" s="311" t="s">
        <v>106</v>
      </c>
      <c r="C34" s="668"/>
      <c r="D34" s="668"/>
    </row>
    <row r="35" spans="1:4" ht="15.75" thickBot="1">
      <c r="A35" s="665" t="s">
        <v>120</v>
      </c>
      <c r="B35" s="670"/>
      <c r="C35" s="670"/>
      <c r="D35" s="666"/>
    </row>
    <row r="36" spans="1:4" ht="23.25" thickBot="1">
      <c r="A36" s="315" t="s">
        <v>114</v>
      </c>
      <c r="B36" s="311" t="s">
        <v>106</v>
      </c>
      <c r="C36" s="667">
        <v>0.95</v>
      </c>
      <c r="D36" s="667">
        <f>C36*12*D8</f>
        <v>9620.4599999999991</v>
      </c>
    </row>
    <row r="37" spans="1:4" ht="23.25" thickBot="1">
      <c r="A37" s="315" t="s">
        <v>121</v>
      </c>
      <c r="B37" s="311" t="s">
        <v>34</v>
      </c>
      <c r="C37" s="669"/>
      <c r="D37" s="669"/>
    </row>
    <row r="38" spans="1:4" ht="23.25" thickBot="1">
      <c r="A38" s="315" t="s">
        <v>122</v>
      </c>
      <c r="B38" s="311" t="s">
        <v>34</v>
      </c>
      <c r="C38" s="669"/>
      <c r="D38" s="669"/>
    </row>
    <row r="39" spans="1:4" ht="23.25" thickBot="1">
      <c r="A39" s="315" t="s">
        <v>42</v>
      </c>
      <c r="B39" s="311" t="s">
        <v>106</v>
      </c>
      <c r="C39" s="669"/>
      <c r="D39" s="669"/>
    </row>
    <row r="40" spans="1:4" ht="23.25" thickBot="1">
      <c r="A40" s="317" t="s">
        <v>123</v>
      </c>
      <c r="B40" s="311" t="s">
        <v>106</v>
      </c>
      <c r="C40" s="669"/>
      <c r="D40" s="669"/>
    </row>
    <row r="41" spans="1:4" ht="15.75" thickBot="1">
      <c r="A41" s="315" t="s">
        <v>118</v>
      </c>
      <c r="B41" s="311" t="s">
        <v>34</v>
      </c>
      <c r="C41" s="668"/>
      <c r="D41" s="668"/>
    </row>
    <row r="42" spans="1:4" ht="15.75" thickBot="1">
      <c r="A42" s="677" t="s">
        <v>124</v>
      </c>
      <c r="B42" s="678"/>
      <c r="C42" s="679"/>
      <c r="D42" s="680"/>
    </row>
    <row r="43" spans="1:4" ht="15.75" thickBot="1">
      <c r="A43" s="315" t="s">
        <v>45</v>
      </c>
      <c r="B43" s="567" t="s">
        <v>34</v>
      </c>
      <c r="C43" s="667">
        <v>0.61</v>
      </c>
      <c r="D43" s="667">
        <f>C43*12*D8</f>
        <v>6177.348</v>
      </c>
    </row>
    <row r="44" spans="1:4" ht="15.75" thickBot="1">
      <c r="A44" s="315" t="s">
        <v>46</v>
      </c>
      <c r="B44" s="567" t="s">
        <v>34</v>
      </c>
      <c r="C44" s="669"/>
      <c r="D44" s="669"/>
    </row>
    <row r="45" spans="1:4" ht="23.25" thickBot="1">
      <c r="A45" s="317" t="s">
        <v>47</v>
      </c>
      <c r="B45" s="567" t="s">
        <v>106</v>
      </c>
      <c r="C45" s="681"/>
      <c r="D45" s="681"/>
    </row>
    <row r="46" spans="1:4" ht="15.75" thickBot="1">
      <c r="A46" s="665" t="s">
        <v>125</v>
      </c>
      <c r="B46" s="670"/>
      <c r="C46" s="682"/>
      <c r="D46" s="683"/>
    </row>
    <row r="47" spans="1:4" ht="23.25" thickBot="1">
      <c r="A47" s="315" t="s">
        <v>126</v>
      </c>
      <c r="B47" s="311" t="s">
        <v>29</v>
      </c>
      <c r="C47" s="667">
        <v>1.86</v>
      </c>
      <c r="D47" s="667">
        <f>C47*12*D8</f>
        <v>18835.847999999998</v>
      </c>
    </row>
    <row r="48" spans="1:4" ht="15.75" thickBot="1">
      <c r="A48" s="315" t="s">
        <v>127</v>
      </c>
      <c r="B48" s="311" t="s">
        <v>51</v>
      </c>
      <c r="C48" s="669"/>
      <c r="D48" s="669"/>
    </row>
    <row r="49" spans="1:4" ht="23.25" thickBot="1">
      <c r="A49" s="315" t="s">
        <v>116</v>
      </c>
      <c r="B49" s="311" t="s">
        <v>51</v>
      </c>
      <c r="C49" s="669"/>
      <c r="D49" s="669"/>
    </row>
    <row r="50" spans="1:4" ht="23.25" thickBot="1">
      <c r="A50" s="315" t="s">
        <v>128</v>
      </c>
      <c r="B50" s="311" t="s">
        <v>54</v>
      </c>
      <c r="C50" s="669"/>
      <c r="D50" s="669"/>
    </row>
    <row r="51" spans="1:4" ht="34.5" thickBot="1">
      <c r="A51" s="315" t="s">
        <v>129</v>
      </c>
      <c r="B51" s="311" t="s">
        <v>54</v>
      </c>
      <c r="C51" s="669"/>
      <c r="D51" s="669"/>
    </row>
    <row r="52" spans="1:4" ht="15.75" thickBot="1">
      <c r="A52" s="665" t="s">
        <v>56</v>
      </c>
      <c r="B52" s="666"/>
      <c r="C52" s="669"/>
      <c r="D52" s="669"/>
    </row>
    <row r="53" spans="1:4" ht="15.75" thickBot="1">
      <c r="A53" s="315" t="s">
        <v>130</v>
      </c>
      <c r="B53" s="311" t="s">
        <v>59</v>
      </c>
      <c r="C53" s="669"/>
      <c r="D53" s="669"/>
    </row>
    <row r="54" spans="1:4" ht="15.75" thickBot="1">
      <c r="A54" s="315" t="s">
        <v>131</v>
      </c>
      <c r="B54" s="311" t="s">
        <v>59</v>
      </c>
      <c r="C54" s="669"/>
      <c r="D54" s="669"/>
    </row>
    <row r="55" spans="1:4" ht="15.75" thickBot="1">
      <c r="A55" s="315" t="s">
        <v>132</v>
      </c>
      <c r="B55" s="311" t="s">
        <v>59</v>
      </c>
      <c r="C55" s="669"/>
      <c r="D55" s="669"/>
    </row>
    <row r="56" spans="1:4" ht="15.75" thickBot="1">
      <c r="A56" s="315" t="s">
        <v>133</v>
      </c>
      <c r="B56" s="311" t="s">
        <v>59</v>
      </c>
      <c r="C56" s="669"/>
      <c r="D56" s="669"/>
    </row>
    <row r="57" spans="1:4" ht="15.75" thickBot="1">
      <c r="A57" s="315" t="s">
        <v>134</v>
      </c>
      <c r="B57" s="311" t="s">
        <v>59</v>
      </c>
      <c r="C57" s="669"/>
      <c r="D57" s="669"/>
    </row>
    <row r="58" spans="1:4" ht="15.75" thickBot="1">
      <c r="A58" s="315" t="s">
        <v>63</v>
      </c>
      <c r="B58" s="311" t="s">
        <v>59</v>
      </c>
      <c r="C58" s="668"/>
      <c r="D58" s="668"/>
    </row>
    <row r="59" spans="1:4" ht="15.75" thickBot="1">
      <c r="A59" s="677" t="s">
        <v>135</v>
      </c>
      <c r="B59" s="678"/>
      <c r="C59" s="678"/>
      <c r="D59" s="684"/>
    </row>
    <row r="60" spans="1:4" ht="15.75" thickBot="1">
      <c r="A60" s="315" t="s">
        <v>66</v>
      </c>
      <c r="B60" s="311" t="s">
        <v>67</v>
      </c>
      <c r="C60" s="321"/>
      <c r="D60" s="321"/>
    </row>
    <row r="61" spans="1:4" ht="23.25" thickBot="1">
      <c r="A61" s="315" t="s">
        <v>136</v>
      </c>
      <c r="B61" s="311" t="s">
        <v>67</v>
      </c>
      <c r="C61" s="322">
        <v>1.1000000000000001</v>
      </c>
      <c r="D61" s="322">
        <f>C61*12*D8</f>
        <v>11139.480000000001</v>
      </c>
    </row>
    <row r="62" spans="1:4" ht="34.5" thickBot="1">
      <c r="A62" s="315" t="s">
        <v>137</v>
      </c>
      <c r="B62" s="311" t="s">
        <v>51</v>
      </c>
      <c r="C62" s="321"/>
      <c r="D62" s="321"/>
    </row>
    <row r="63" spans="1:4" ht="15.75" thickBot="1">
      <c r="A63" s="315" t="s">
        <v>138</v>
      </c>
      <c r="B63" s="311" t="s">
        <v>67</v>
      </c>
      <c r="C63" s="321"/>
      <c r="D63" s="321"/>
    </row>
    <row r="64" spans="1:4" ht="23.25" thickBot="1">
      <c r="A64" s="317" t="s">
        <v>71</v>
      </c>
      <c r="B64" s="311" t="s">
        <v>106</v>
      </c>
      <c r="C64" s="321"/>
      <c r="D64" s="321"/>
    </row>
    <row r="65" spans="1:6" ht="15.75" thickBot="1">
      <c r="A65" s="317" t="s">
        <v>139</v>
      </c>
      <c r="B65" s="311" t="s">
        <v>51</v>
      </c>
      <c r="C65" s="323"/>
      <c r="D65" s="323"/>
    </row>
    <row r="66" spans="1:6" ht="15.75" thickBot="1">
      <c r="A66" s="665" t="s">
        <v>140</v>
      </c>
      <c r="B66" s="670"/>
      <c r="C66" s="670"/>
      <c r="D66" s="666"/>
    </row>
    <row r="67" spans="1:6" ht="45.75" thickBot="1">
      <c r="A67" s="317" t="s">
        <v>141</v>
      </c>
      <c r="B67" s="311" t="s">
        <v>142</v>
      </c>
      <c r="C67" s="311">
        <v>2.41</v>
      </c>
      <c r="D67" s="311">
        <f>C67*12*D8</f>
        <v>24405.588</v>
      </c>
    </row>
    <row r="68" spans="1:6" ht="15.75" thickBot="1">
      <c r="A68" s="665" t="s">
        <v>143</v>
      </c>
      <c r="B68" s="670"/>
      <c r="C68" s="670"/>
      <c r="D68" s="666"/>
    </row>
    <row r="69" spans="1:6" ht="23.25" thickBot="1">
      <c r="A69" s="317" t="s">
        <v>144</v>
      </c>
      <c r="B69" s="311" t="s">
        <v>78</v>
      </c>
      <c r="C69" s="667">
        <v>2.14</v>
      </c>
      <c r="D69" s="667">
        <f>C69*12*D8</f>
        <v>21671.351999999999</v>
      </c>
    </row>
    <row r="70" spans="1:6" ht="15.75" thickBot="1">
      <c r="A70" s="317" t="s">
        <v>145</v>
      </c>
      <c r="B70" s="311" t="s">
        <v>78</v>
      </c>
      <c r="C70" s="669"/>
      <c r="D70" s="669"/>
    </row>
    <row r="71" spans="1:6" ht="15.75" thickBot="1">
      <c r="A71" s="317" t="s">
        <v>146</v>
      </c>
      <c r="B71" s="311" t="s">
        <v>147</v>
      </c>
      <c r="C71" s="668"/>
      <c r="D71" s="668"/>
    </row>
    <row r="72" spans="1:6" ht="15.75" thickBot="1">
      <c r="A72" s="671" t="s">
        <v>84</v>
      </c>
      <c r="B72" s="672"/>
      <c r="C72" s="672"/>
      <c r="D72" s="673"/>
      <c r="F72" s="37"/>
    </row>
    <row r="73" spans="1:6" ht="15.75" thickBot="1">
      <c r="A73" s="568" t="s">
        <v>165</v>
      </c>
      <c r="B73" s="569"/>
      <c r="C73" s="569">
        <v>2.2799999999999998</v>
      </c>
      <c r="D73" s="569">
        <f>C73*12*D8</f>
        <v>23089.103999999999</v>
      </c>
      <c r="F73" s="37"/>
    </row>
    <row r="74" spans="1:6" ht="15.75" thickBot="1">
      <c r="A74" s="568" t="s">
        <v>166</v>
      </c>
      <c r="B74" s="569"/>
      <c r="C74" s="569">
        <v>2.02</v>
      </c>
      <c r="D74" s="569">
        <f>C74*12*D8</f>
        <v>20456.136000000002</v>
      </c>
      <c r="F74" s="37"/>
    </row>
    <row r="75" spans="1:6" ht="68.25" thickBot="1">
      <c r="A75" s="317" t="s">
        <v>167</v>
      </c>
      <c r="B75" s="311" t="s">
        <v>106</v>
      </c>
      <c r="C75" s="311">
        <v>4.3499999999999996</v>
      </c>
      <c r="D75" s="311">
        <f>C75*12*D8</f>
        <v>44051.579999999994</v>
      </c>
      <c r="F75" s="37"/>
    </row>
    <row r="76" spans="1:6" ht="15.75" thickBot="1">
      <c r="A76" s="665" t="s">
        <v>149</v>
      </c>
      <c r="B76" s="666"/>
      <c r="C76" s="311">
        <f>SUM(C14,C18,C25,C29,C36,C43,C47,C61,C67,C69,C73,C74,C75)</f>
        <v>21.620000000000005</v>
      </c>
      <c r="D76" s="311">
        <f>SUM(D14,D18,D25,D29,D36,D43,D47,D61,D67,D69,D73,D74,D75)</f>
        <v>218941.416</v>
      </c>
      <c r="F76" s="37"/>
    </row>
  </sheetData>
  <mergeCells count="36">
    <mergeCell ref="A1:G1"/>
    <mergeCell ref="A2:F2"/>
    <mergeCell ref="A3:E3"/>
    <mergeCell ref="D18:D23"/>
    <mergeCell ref="A22:B22"/>
    <mergeCell ref="A13:D13"/>
    <mergeCell ref="B14:B15"/>
    <mergeCell ref="D14:D15"/>
    <mergeCell ref="A16:D16"/>
    <mergeCell ref="A17:D17"/>
    <mergeCell ref="D25:D26"/>
    <mergeCell ref="A42:D42"/>
    <mergeCell ref="A66:D66"/>
    <mergeCell ref="A68:D68"/>
    <mergeCell ref="D47:D58"/>
    <mergeCell ref="A52:B52"/>
    <mergeCell ref="D43:D45"/>
    <mergeCell ref="C43:C45"/>
    <mergeCell ref="A46:D46"/>
    <mergeCell ref="A59:D59"/>
    <mergeCell ref="A76:B76"/>
    <mergeCell ref="C14:C15"/>
    <mergeCell ref="C18:C23"/>
    <mergeCell ref="C25:C26"/>
    <mergeCell ref="C29:C34"/>
    <mergeCell ref="C36:C41"/>
    <mergeCell ref="C47:C58"/>
    <mergeCell ref="C69:C71"/>
    <mergeCell ref="A28:D28"/>
    <mergeCell ref="D29:D34"/>
    <mergeCell ref="A35:D35"/>
    <mergeCell ref="D69:D71"/>
    <mergeCell ref="A72:D72"/>
    <mergeCell ref="D36:D41"/>
    <mergeCell ref="A24:D24"/>
    <mergeCell ref="A27:D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0"/>
  <sheetViews>
    <sheetView topLeftCell="A70" zoomScaleNormal="100" workbookViewId="0">
      <selection activeCell="D79" sqref="D79"/>
    </sheetView>
  </sheetViews>
  <sheetFormatPr defaultRowHeight="15"/>
  <cols>
    <col min="1" max="1" width="49.28515625" style="145" customWidth="1"/>
    <col min="2" max="2" width="14" style="145" customWidth="1"/>
    <col min="3" max="4" width="11.28515625" style="145" customWidth="1"/>
    <col min="5" max="5" width="10" customWidth="1"/>
  </cols>
  <sheetData>
    <row r="1" spans="1:7">
      <c r="A1" s="649" t="s">
        <v>87</v>
      </c>
      <c r="B1" s="649"/>
      <c r="C1" s="649"/>
      <c r="D1" s="649"/>
      <c r="E1" s="649"/>
      <c r="F1" s="649"/>
      <c r="G1" s="649"/>
    </row>
    <row r="2" spans="1:7">
      <c r="A2" s="649" t="s">
        <v>153</v>
      </c>
      <c r="B2" s="649"/>
      <c r="C2" s="649"/>
      <c r="D2" s="649"/>
      <c r="E2" s="649"/>
      <c r="F2" s="649"/>
      <c r="G2" s="17"/>
    </row>
    <row r="3" spans="1:7">
      <c r="A3" s="650" t="s">
        <v>154</v>
      </c>
      <c r="B3" s="650"/>
      <c r="C3" s="650"/>
      <c r="D3" s="650"/>
      <c r="E3" s="650"/>
      <c r="F3" s="17"/>
      <c r="G3" s="17"/>
    </row>
    <row r="4" spans="1:7">
      <c r="A4" s="126"/>
      <c r="B4" s="126"/>
      <c r="C4" s="52" t="s">
        <v>1</v>
      </c>
      <c r="D4" s="534">
        <v>1975</v>
      </c>
      <c r="E4" s="26"/>
      <c r="F4" s="17"/>
      <c r="G4" s="17"/>
    </row>
    <row r="5" spans="1:7">
      <c r="A5" s="126"/>
      <c r="B5" s="126"/>
      <c r="C5" s="52" t="s">
        <v>2</v>
      </c>
      <c r="D5" s="534">
        <v>3</v>
      </c>
      <c r="E5" s="26"/>
      <c r="F5" s="17"/>
      <c r="G5" s="17"/>
    </row>
    <row r="6" spans="1:7">
      <c r="A6" s="126"/>
      <c r="B6" s="126"/>
      <c r="C6" s="52" t="s">
        <v>3</v>
      </c>
      <c r="D6" s="534">
        <v>2</v>
      </c>
      <c r="E6" s="26"/>
      <c r="F6" s="17"/>
      <c r="G6" s="17"/>
    </row>
    <row r="7" spans="1:7">
      <c r="A7" s="126"/>
      <c r="B7" s="126"/>
      <c r="C7" s="52" t="s">
        <v>4</v>
      </c>
      <c r="D7" s="534">
        <v>24</v>
      </c>
      <c r="E7" s="26"/>
      <c r="F7" s="17"/>
      <c r="G7" s="17"/>
    </row>
    <row r="8" spans="1:7">
      <c r="A8" s="126"/>
      <c r="B8" s="126"/>
      <c r="C8" s="52" t="s">
        <v>97</v>
      </c>
      <c r="D8" s="534">
        <v>1095.0999999999999</v>
      </c>
      <c r="E8" s="26"/>
      <c r="F8" s="17"/>
      <c r="G8" s="17"/>
    </row>
    <row r="9" spans="1:7">
      <c r="A9" s="126"/>
      <c r="B9" s="126"/>
      <c r="C9" s="52" t="s">
        <v>98</v>
      </c>
      <c r="D9" s="534">
        <v>90.1</v>
      </c>
      <c r="E9" s="26"/>
      <c r="F9" s="17"/>
      <c r="G9" s="17"/>
    </row>
    <row r="10" spans="1:7">
      <c r="A10" s="126"/>
      <c r="B10" s="126"/>
      <c r="C10" s="52" t="s">
        <v>91</v>
      </c>
      <c r="D10" s="534">
        <v>409</v>
      </c>
      <c r="E10" s="26"/>
      <c r="F10" s="17"/>
      <c r="G10" s="17"/>
    </row>
    <row r="11" spans="1:7" ht="15.75" thickBot="1"/>
    <row r="12" spans="1:7" ht="22.5">
      <c r="A12" s="692" t="s">
        <v>8</v>
      </c>
      <c r="B12" s="692" t="s">
        <v>9</v>
      </c>
      <c r="C12" s="348" t="s">
        <v>152</v>
      </c>
      <c r="D12" s="692" t="s">
        <v>150</v>
      </c>
    </row>
    <row r="13" spans="1:7" ht="15.75" thickBot="1">
      <c r="A13" s="694"/>
      <c r="B13" s="694"/>
      <c r="C13" s="333" t="s">
        <v>151</v>
      </c>
      <c r="D13" s="710"/>
    </row>
    <row r="14" spans="1:7" ht="15.75" thickBot="1">
      <c r="A14" s="704" t="s">
        <v>10</v>
      </c>
      <c r="B14" s="705"/>
      <c r="C14" s="705"/>
      <c r="D14" s="706"/>
    </row>
    <row r="15" spans="1:7" ht="157.5">
      <c r="A15" s="378" t="s">
        <v>104</v>
      </c>
      <c r="B15" s="690" t="s">
        <v>106</v>
      </c>
      <c r="C15" s="690">
        <v>1.02</v>
      </c>
      <c r="D15" s="690">
        <f>C15*12*D8</f>
        <v>13404.023999999999</v>
      </c>
    </row>
    <row r="16" spans="1:7" ht="147" thickBot="1">
      <c r="A16" s="379" t="s">
        <v>105</v>
      </c>
      <c r="B16" s="691"/>
      <c r="C16" s="691"/>
      <c r="D16" s="691"/>
    </row>
    <row r="17" spans="1:4" ht="15.75" thickBot="1">
      <c r="A17" s="707" t="s">
        <v>14</v>
      </c>
      <c r="B17" s="708"/>
      <c r="C17" s="708"/>
      <c r="D17" s="709"/>
    </row>
    <row r="18" spans="1:4" ht="15.75" thickBot="1">
      <c r="A18" s="701" t="s">
        <v>15</v>
      </c>
      <c r="B18" s="702"/>
      <c r="C18" s="702"/>
      <c r="D18" s="703"/>
    </row>
    <row r="19" spans="1:4" ht="23.25" thickBot="1">
      <c r="A19" s="379" t="s">
        <v>107</v>
      </c>
      <c r="B19" s="380" t="s">
        <v>17</v>
      </c>
      <c r="C19" s="692">
        <v>2.16</v>
      </c>
      <c r="D19" s="692">
        <f>C19*12*D8</f>
        <v>28384.991999999998</v>
      </c>
    </row>
    <row r="20" spans="1:4" ht="15.75" thickBot="1">
      <c r="A20" s="379" t="s">
        <v>108</v>
      </c>
      <c r="B20" s="380" t="s">
        <v>17</v>
      </c>
      <c r="C20" s="693"/>
      <c r="D20" s="693"/>
    </row>
    <row r="21" spans="1:4" ht="15.75" thickBot="1">
      <c r="A21" s="379" t="s">
        <v>109</v>
      </c>
      <c r="B21" s="380" t="s">
        <v>17</v>
      </c>
      <c r="C21" s="693"/>
      <c r="D21" s="693"/>
    </row>
    <row r="22" spans="1:4" ht="15.75" thickBot="1">
      <c r="A22" s="381" t="s">
        <v>20</v>
      </c>
      <c r="B22" s="333" t="s">
        <v>21</v>
      </c>
      <c r="C22" s="693"/>
      <c r="D22" s="693"/>
    </row>
    <row r="23" spans="1:4" ht="15.75" thickBot="1">
      <c r="A23" s="695" t="s">
        <v>22</v>
      </c>
      <c r="B23" s="697"/>
      <c r="C23" s="693"/>
      <c r="D23" s="693"/>
    </row>
    <row r="24" spans="1:4" ht="23.25" thickBot="1">
      <c r="A24" s="381" t="s">
        <v>110</v>
      </c>
      <c r="B24" s="333" t="s">
        <v>24</v>
      </c>
      <c r="C24" s="694"/>
      <c r="D24" s="694"/>
    </row>
    <row r="25" spans="1:4" ht="15.75" thickBot="1">
      <c r="A25" s="695" t="s">
        <v>111</v>
      </c>
      <c r="B25" s="696"/>
      <c r="C25" s="696"/>
      <c r="D25" s="697"/>
    </row>
    <row r="26" spans="1:4" ht="15.75" thickBot="1">
      <c r="A26" s="382" t="s">
        <v>28</v>
      </c>
      <c r="B26" s="383" t="s">
        <v>29</v>
      </c>
      <c r="C26" s="692">
        <v>0.2</v>
      </c>
      <c r="D26" s="692">
        <f>C26*12*D8</f>
        <v>2628.2400000000002</v>
      </c>
    </row>
    <row r="27" spans="1:4" ht="15.75" thickBot="1">
      <c r="A27" s="381" t="s">
        <v>26</v>
      </c>
      <c r="B27" s="333" t="s">
        <v>27</v>
      </c>
      <c r="C27" s="694"/>
      <c r="D27" s="694"/>
    </row>
    <row r="28" spans="1:4" ht="15.75" thickBot="1">
      <c r="A28" s="704" t="s">
        <v>112</v>
      </c>
      <c r="B28" s="705"/>
      <c r="C28" s="705"/>
      <c r="D28" s="706"/>
    </row>
    <row r="29" spans="1:4" ht="15.75" thickBot="1">
      <c r="A29" s="695" t="s">
        <v>113</v>
      </c>
      <c r="B29" s="696"/>
      <c r="C29" s="696"/>
      <c r="D29" s="697"/>
    </row>
    <row r="30" spans="1:4" ht="34.5" thickBot="1">
      <c r="A30" s="379" t="s">
        <v>114</v>
      </c>
      <c r="B30" s="333" t="s">
        <v>106</v>
      </c>
      <c r="C30" s="692">
        <v>0.52</v>
      </c>
      <c r="D30" s="692">
        <f>C30*12*D8</f>
        <v>6833.424</v>
      </c>
    </row>
    <row r="31" spans="1:4" ht="23.25" thickBot="1">
      <c r="A31" s="379" t="s">
        <v>115</v>
      </c>
      <c r="B31" s="333" t="s">
        <v>34</v>
      </c>
      <c r="C31" s="693"/>
      <c r="D31" s="693"/>
    </row>
    <row r="32" spans="1:4" ht="23.25" thickBot="1">
      <c r="A32" s="379" t="s">
        <v>116</v>
      </c>
      <c r="B32" s="333" t="s">
        <v>34</v>
      </c>
      <c r="C32" s="693"/>
      <c r="D32" s="693"/>
    </row>
    <row r="33" spans="1:4" ht="34.5" thickBot="1">
      <c r="A33" s="379" t="s">
        <v>117</v>
      </c>
      <c r="B33" s="333" t="s">
        <v>106</v>
      </c>
      <c r="C33" s="693"/>
      <c r="D33" s="693"/>
    </row>
    <row r="34" spans="1:4" ht="15.75" thickBot="1">
      <c r="A34" s="379" t="s">
        <v>118</v>
      </c>
      <c r="B34" s="333" t="s">
        <v>34</v>
      </c>
      <c r="C34" s="693"/>
      <c r="D34" s="693"/>
    </row>
    <row r="35" spans="1:4" ht="34.5" thickBot="1">
      <c r="A35" s="381" t="s">
        <v>119</v>
      </c>
      <c r="B35" s="333" t="s">
        <v>106</v>
      </c>
      <c r="C35" s="694"/>
      <c r="D35" s="694"/>
    </row>
    <row r="36" spans="1:4" ht="15.75" thickBot="1">
      <c r="A36" s="695" t="s">
        <v>120</v>
      </c>
      <c r="B36" s="696"/>
      <c r="C36" s="696"/>
      <c r="D36" s="697"/>
    </row>
    <row r="37" spans="1:4" ht="34.5" thickBot="1">
      <c r="A37" s="379" t="s">
        <v>114</v>
      </c>
      <c r="B37" s="333" t="s">
        <v>106</v>
      </c>
      <c r="C37" s="692">
        <v>1.1200000000000001</v>
      </c>
      <c r="D37" s="692">
        <f>C37*12*D8</f>
        <v>14718.144</v>
      </c>
    </row>
    <row r="38" spans="1:4" ht="23.25" thickBot="1">
      <c r="A38" s="379" t="s">
        <v>121</v>
      </c>
      <c r="B38" s="333" t="s">
        <v>34</v>
      </c>
      <c r="C38" s="693"/>
      <c r="D38" s="693"/>
    </row>
    <row r="39" spans="1:4" ht="23.25" thickBot="1">
      <c r="A39" s="379" t="s">
        <v>122</v>
      </c>
      <c r="B39" s="333" t="s">
        <v>34</v>
      </c>
      <c r="C39" s="693"/>
      <c r="D39" s="693"/>
    </row>
    <row r="40" spans="1:4" ht="34.5" thickBot="1">
      <c r="A40" s="379" t="s">
        <v>42</v>
      </c>
      <c r="B40" s="333" t="s">
        <v>106</v>
      </c>
      <c r="C40" s="693"/>
      <c r="D40" s="693"/>
    </row>
    <row r="41" spans="1:4" ht="34.5" thickBot="1">
      <c r="A41" s="381" t="s">
        <v>123</v>
      </c>
      <c r="B41" s="333" t="s">
        <v>106</v>
      </c>
      <c r="C41" s="693"/>
      <c r="D41" s="693"/>
    </row>
    <row r="42" spans="1:4" ht="15.75" thickBot="1">
      <c r="A42" s="379" t="s">
        <v>118</v>
      </c>
      <c r="B42" s="333" t="s">
        <v>34</v>
      </c>
      <c r="C42" s="694"/>
      <c r="D42" s="694"/>
    </row>
    <row r="43" spans="1:4" ht="15.75" thickBot="1">
      <c r="A43" s="701" t="s">
        <v>124</v>
      </c>
      <c r="B43" s="702"/>
      <c r="C43" s="702"/>
      <c r="D43" s="703"/>
    </row>
    <row r="44" spans="1:4" ht="15.75" thickBot="1">
      <c r="A44" s="379" t="s">
        <v>45</v>
      </c>
      <c r="B44" s="333" t="s">
        <v>34</v>
      </c>
      <c r="C44" s="692">
        <v>0.81</v>
      </c>
      <c r="D44" s="692">
        <f>C44*12*D8</f>
        <v>10644.371999999999</v>
      </c>
    </row>
    <row r="45" spans="1:4" ht="15.75" thickBot="1">
      <c r="A45" s="379" t="s">
        <v>46</v>
      </c>
      <c r="B45" s="333" t="s">
        <v>34</v>
      </c>
      <c r="C45" s="694"/>
      <c r="D45" s="694"/>
    </row>
    <row r="46" spans="1:4" ht="34.5" thickBot="1">
      <c r="A46" s="381" t="s">
        <v>47</v>
      </c>
      <c r="B46" s="333" t="s">
        <v>106</v>
      </c>
      <c r="C46" s="384"/>
      <c r="D46" s="384"/>
    </row>
    <row r="47" spans="1:4" ht="15.75" thickBot="1">
      <c r="A47" s="695" t="s">
        <v>125</v>
      </c>
      <c r="B47" s="696"/>
      <c r="C47" s="696"/>
      <c r="D47" s="697"/>
    </row>
    <row r="48" spans="1:4" ht="34.5" thickBot="1">
      <c r="A48" s="379" t="s">
        <v>126</v>
      </c>
      <c r="B48" s="333" t="s">
        <v>29</v>
      </c>
      <c r="C48" s="692">
        <v>1.79</v>
      </c>
      <c r="D48" s="692">
        <f>C48*12*D8</f>
        <v>23522.748</v>
      </c>
    </row>
    <row r="49" spans="1:4" ht="15.75" thickBot="1">
      <c r="A49" s="379" t="s">
        <v>127</v>
      </c>
      <c r="B49" s="333" t="s">
        <v>51</v>
      </c>
      <c r="C49" s="693"/>
      <c r="D49" s="693"/>
    </row>
    <row r="50" spans="1:4" ht="23.25" thickBot="1">
      <c r="A50" s="379" t="s">
        <v>116</v>
      </c>
      <c r="B50" s="333" t="s">
        <v>51</v>
      </c>
      <c r="C50" s="693"/>
      <c r="D50" s="693"/>
    </row>
    <row r="51" spans="1:4" ht="23.25" thickBot="1">
      <c r="A51" s="379" t="s">
        <v>128</v>
      </c>
      <c r="B51" s="333" t="s">
        <v>54</v>
      </c>
      <c r="C51" s="693"/>
      <c r="D51" s="693"/>
    </row>
    <row r="52" spans="1:4" ht="45.75" thickBot="1">
      <c r="A52" s="379" t="s">
        <v>129</v>
      </c>
      <c r="B52" s="333" t="s">
        <v>54</v>
      </c>
      <c r="C52" s="693"/>
      <c r="D52" s="693"/>
    </row>
    <row r="53" spans="1:4" ht="15.75" thickBot="1">
      <c r="A53" s="695" t="s">
        <v>56</v>
      </c>
      <c r="B53" s="697"/>
      <c r="C53" s="693"/>
      <c r="D53" s="693"/>
    </row>
    <row r="54" spans="1:4" ht="15.75" thickBot="1">
      <c r="A54" s="379" t="s">
        <v>130</v>
      </c>
      <c r="B54" s="333" t="s">
        <v>59</v>
      </c>
      <c r="C54" s="693"/>
      <c r="D54" s="693"/>
    </row>
    <row r="55" spans="1:4" ht="15.75" thickBot="1">
      <c r="A55" s="379" t="s">
        <v>131</v>
      </c>
      <c r="B55" s="333" t="s">
        <v>59</v>
      </c>
      <c r="C55" s="693"/>
      <c r="D55" s="693"/>
    </row>
    <row r="56" spans="1:4" ht="15.75" thickBot="1">
      <c r="A56" s="379" t="s">
        <v>132</v>
      </c>
      <c r="B56" s="333" t="s">
        <v>59</v>
      </c>
      <c r="C56" s="693"/>
      <c r="D56" s="693"/>
    </row>
    <row r="57" spans="1:4" ht="15.75" thickBot="1">
      <c r="A57" s="379" t="s">
        <v>133</v>
      </c>
      <c r="B57" s="333" t="s">
        <v>59</v>
      </c>
      <c r="C57" s="693"/>
      <c r="D57" s="693"/>
    </row>
    <row r="58" spans="1:4" ht="15.75" thickBot="1">
      <c r="A58" s="379" t="s">
        <v>134</v>
      </c>
      <c r="B58" s="333" t="s">
        <v>59</v>
      </c>
      <c r="C58" s="693"/>
      <c r="D58" s="693"/>
    </row>
    <row r="59" spans="1:4" ht="15.75" thickBot="1">
      <c r="A59" s="379" t="s">
        <v>63</v>
      </c>
      <c r="B59" s="333" t="s">
        <v>59</v>
      </c>
      <c r="C59" s="694"/>
      <c r="D59" s="694"/>
    </row>
    <row r="60" spans="1:4" ht="15.75" thickBot="1">
      <c r="A60" s="701" t="s">
        <v>135</v>
      </c>
      <c r="B60" s="702"/>
      <c r="C60" s="702"/>
      <c r="D60" s="703"/>
    </row>
    <row r="61" spans="1:4" ht="15.75" thickBot="1">
      <c r="A61" s="379" t="s">
        <v>66</v>
      </c>
      <c r="B61" s="333" t="s">
        <v>67</v>
      </c>
      <c r="C61" s="385"/>
      <c r="D61" s="385"/>
    </row>
    <row r="62" spans="1:4" ht="23.25" thickBot="1">
      <c r="A62" s="379" t="s">
        <v>136</v>
      </c>
      <c r="B62" s="333" t="s">
        <v>67</v>
      </c>
      <c r="C62" s="386">
        <v>1.7</v>
      </c>
      <c r="D62" s="386">
        <f>C62*12*D8</f>
        <v>22340.039999999997</v>
      </c>
    </row>
    <row r="63" spans="1:4" ht="34.5" thickBot="1">
      <c r="A63" s="379" t="s">
        <v>137</v>
      </c>
      <c r="B63" s="333" t="s">
        <v>51</v>
      </c>
      <c r="C63" s="387"/>
      <c r="D63" s="387"/>
    </row>
    <row r="64" spans="1:4" ht="15.75" thickBot="1">
      <c r="A64" s="379" t="s">
        <v>138</v>
      </c>
      <c r="B64" s="333" t="s">
        <v>67</v>
      </c>
      <c r="C64" s="387"/>
      <c r="D64" s="387"/>
    </row>
    <row r="65" spans="1:7" ht="34.5" thickBot="1">
      <c r="A65" s="397" t="s">
        <v>71</v>
      </c>
      <c r="B65" s="386" t="s">
        <v>106</v>
      </c>
      <c r="C65" s="387"/>
      <c r="D65" s="387"/>
    </row>
    <row r="66" spans="1:7" ht="15.75" thickBot="1">
      <c r="A66" s="382" t="s">
        <v>139</v>
      </c>
      <c r="B66" s="383" t="s">
        <v>51</v>
      </c>
      <c r="C66" s="572"/>
      <c r="D66" s="572"/>
    </row>
    <row r="67" spans="1:7" ht="15.75" thickBot="1">
      <c r="A67" s="695" t="s">
        <v>140</v>
      </c>
      <c r="B67" s="696"/>
      <c r="C67" s="696"/>
      <c r="D67" s="697"/>
    </row>
    <row r="68" spans="1:7" ht="57" thickBot="1">
      <c r="A68" s="381" t="s">
        <v>141</v>
      </c>
      <c r="B68" s="333" t="s">
        <v>142</v>
      </c>
      <c r="C68" s="333">
        <v>2.41</v>
      </c>
      <c r="D68" s="333">
        <f>C68*12*D8</f>
        <v>31670.291999999998</v>
      </c>
    </row>
    <row r="69" spans="1:7" ht="15.75" thickBot="1">
      <c r="A69" s="695" t="s">
        <v>143</v>
      </c>
      <c r="B69" s="696"/>
      <c r="C69" s="696"/>
      <c r="D69" s="697"/>
    </row>
    <row r="70" spans="1:7" ht="23.25" thickBot="1">
      <c r="A70" s="381" t="s">
        <v>144</v>
      </c>
      <c r="B70" s="333" t="s">
        <v>78</v>
      </c>
      <c r="C70" s="692">
        <v>2.14</v>
      </c>
      <c r="D70" s="692">
        <f>C70*12*D8</f>
        <v>28122.167999999998</v>
      </c>
    </row>
    <row r="71" spans="1:7" ht="15.75" thickBot="1">
      <c r="A71" s="381" t="s">
        <v>145</v>
      </c>
      <c r="B71" s="333" t="s">
        <v>78</v>
      </c>
      <c r="C71" s="693"/>
      <c r="D71" s="693"/>
    </row>
    <row r="72" spans="1:7" ht="15.75" thickBot="1">
      <c r="A72" s="381" t="s">
        <v>146</v>
      </c>
      <c r="B72" s="333" t="s">
        <v>147</v>
      </c>
      <c r="C72" s="694"/>
      <c r="D72" s="694"/>
    </row>
    <row r="73" spans="1:7" ht="15.75" thickBot="1">
      <c r="A73" s="698" t="s">
        <v>84</v>
      </c>
      <c r="B73" s="699"/>
      <c r="C73" s="699"/>
      <c r="D73" s="700"/>
      <c r="G73" s="37"/>
    </row>
    <row r="74" spans="1:7" ht="15.75" thickBot="1">
      <c r="A74" s="389" t="s">
        <v>157</v>
      </c>
      <c r="B74" s="390"/>
      <c r="C74" s="390">
        <v>0.27</v>
      </c>
      <c r="D74" s="390">
        <f>C74*12*D8</f>
        <v>3548.1239999999998</v>
      </c>
      <c r="G74" s="37"/>
    </row>
    <row r="75" spans="1:7" ht="15.75" thickBot="1">
      <c r="A75" s="389" t="s">
        <v>155</v>
      </c>
      <c r="B75" s="390"/>
      <c r="C75" s="390">
        <v>2.2200000000000002</v>
      </c>
      <c r="D75" s="390">
        <f>C75*12*D8</f>
        <v>29173.464</v>
      </c>
      <c r="G75" s="37"/>
    </row>
    <row r="76" spans="1:7" ht="15.75" thickBot="1">
      <c r="A76" s="389" t="s">
        <v>156</v>
      </c>
      <c r="B76" s="390"/>
      <c r="C76" s="390">
        <v>0.52</v>
      </c>
      <c r="D76" s="390">
        <f>C76*12*D8</f>
        <v>6833.424</v>
      </c>
      <c r="G76" s="37"/>
    </row>
    <row r="77" spans="1:7" ht="15.75" thickBot="1">
      <c r="A77" s="391" t="s">
        <v>100</v>
      </c>
      <c r="B77" s="392"/>
      <c r="C77" s="392">
        <v>0.39</v>
      </c>
      <c r="D77" s="392">
        <f>C77*12*D8</f>
        <v>5125.0679999999993</v>
      </c>
      <c r="G77" s="37"/>
    </row>
    <row r="78" spans="1:7" ht="79.5" thickBot="1">
      <c r="A78" s="389" t="s">
        <v>148</v>
      </c>
      <c r="B78" s="390" t="s">
        <v>106</v>
      </c>
      <c r="C78" s="390">
        <v>4.3499999999999996</v>
      </c>
      <c r="D78" s="390">
        <f>C78*12*D8</f>
        <v>57164.219999999994</v>
      </c>
      <c r="G78" s="37"/>
    </row>
    <row r="79" spans="1:7" ht="15.75" thickBot="1">
      <c r="A79" s="688" t="s">
        <v>149</v>
      </c>
      <c r="B79" s="689"/>
      <c r="C79" s="573">
        <f>SUM(C15,C19,C26,C30,C37,C44,C48,C62,C68,C70,C74,C76,C77,C78,C75)</f>
        <v>21.619999999999997</v>
      </c>
      <c r="D79" s="574">
        <f>SUM(D15,D19,D26,D30,D37,D44,D48,D62,D68,D70,D74,D76,D77,D78,D75)</f>
        <v>284112.74400000001</v>
      </c>
    </row>
    <row r="80" spans="1:7">
      <c r="C80" s="575"/>
      <c r="D80" s="576"/>
    </row>
  </sheetData>
  <mergeCells count="39">
    <mergeCell ref="A1:G1"/>
    <mergeCell ref="A2:F2"/>
    <mergeCell ref="A3:E3"/>
    <mergeCell ref="A12:A13"/>
    <mergeCell ref="B12:B13"/>
    <mergeCell ref="D12:D13"/>
    <mergeCell ref="A14:D14"/>
    <mergeCell ref="B15:B16"/>
    <mergeCell ref="D15:D16"/>
    <mergeCell ref="A17:D17"/>
    <mergeCell ref="A18:D18"/>
    <mergeCell ref="A60:D60"/>
    <mergeCell ref="A67:D67"/>
    <mergeCell ref="D19:D24"/>
    <mergeCell ref="A23:B23"/>
    <mergeCell ref="A25:D25"/>
    <mergeCell ref="D26:D27"/>
    <mergeCell ref="A28:D28"/>
    <mergeCell ref="D48:D59"/>
    <mergeCell ref="A53:B53"/>
    <mergeCell ref="C44:C45"/>
    <mergeCell ref="C48:C59"/>
    <mergeCell ref="C37:C42"/>
    <mergeCell ref="A79:B79"/>
    <mergeCell ref="C15:C16"/>
    <mergeCell ref="C19:C24"/>
    <mergeCell ref="C26:C27"/>
    <mergeCell ref="C30:C35"/>
    <mergeCell ref="A69:D69"/>
    <mergeCell ref="D70:D72"/>
    <mergeCell ref="A29:D29"/>
    <mergeCell ref="D30:D35"/>
    <mergeCell ref="A36:D36"/>
    <mergeCell ref="A73:D73"/>
    <mergeCell ref="C70:C72"/>
    <mergeCell ref="D37:D42"/>
    <mergeCell ref="A43:D43"/>
    <mergeCell ref="D44:D45"/>
    <mergeCell ref="A47:D4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2"/>
  <sheetViews>
    <sheetView tabSelected="1" workbookViewId="0">
      <selection activeCell="D12" sqref="A12:D68"/>
    </sheetView>
  </sheetViews>
  <sheetFormatPr defaultRowHeight="15"/>
  <cols>
    <col min="1" max="1" width="47.140625" customWidth="1"/>
    <col min="2" max="2" width="20.42578125" customWidth="1"/>
    <col min="3" max="3" width="10.140625" customWidth="1"/>
    <col min="4" max="4" width="9.42578125" customWidth="1"/>
    <col min="5" max="5" width="9.140625" hidden="1" customWidth="1"/>
    <col min="6" max="6" width="9.5703125" bestFit="1" customWidth="1"/>
  </cols>
  <sheetData>
    <row r="1" spans="1:5" ht="18" customHeight="1">
      <c r="A1" s="711" t="s">
        <v>171</v>
      </c>
      <c r="B1" s="711"/>
      <c r="C1" s="712"/>
      <c r="D1" s="712"/>
    </row>
    <row r="2" spans="1:5">
      <c r="A2" s="711" t="s">
        <v>170</v>
      </c>
      <c r="B2" s="712"/>
      <c r="C2" s="712"/>
      <c r="D2" s="578"/>
    </row>
    <row r="3" spans="1:5">
      <c r="A3" s="711" t="s">
        <v>172</v>
      </c>
      <c r="B3" s="711"/>
      <c r="C3" s="712"/>
      <c r="D3" s="712"/>
    </row>
    <row r="4" spans="1:5">
      <c r="A4" s="68"/>
      <c r="B4" s="68" t="s">
        <v>1</v>
      </c>
      <c r="C4" s="68"/>
      <c r="D4" s="68">
        <v>1975</v>
      </c>
    </row>
    <row r="5" spans="1:5">
      <c r="A5" s="68"/>
      <c r="B5" s="68" t="s">
        <v>2</v>
      </c>
      <c r="C5" s="68"/>
      <c r="D5" s="68">
        <v>3</v>
      </c>
    </row>
    <row r="6" spans="1:5">
      <c r="A6" s="68"/>
      <c r="B6" s="68" t="s">
        <v>3</v>
      </c>
      <c r="C6" s="68"/>
      <c r="D6" s="68">
        <v>2</v>
      </c>
    </row>
    <row r="7" spans="1:5">
      <c r="A7" s="68"/>
      <c r="B7" s="68" t="s">
        <v>4</v>
      </c>
      <c r="C7" s="68"/>
      <c r="D7" s="68">
        <v>22</v>
      </c>
    </row>
    <row r="8" spans="1:5">
      <c r="A8" s="68"/>
      <c r="B8" s="68" t="s">
        <v>97</v>
      </c>
      <c r="C8" s="68"/>
      <c r="D8" s="68">
        <v>997</v>
      </c>
    </row>
    <row r="9" spans="1:5">
      <c r="A9" s="68"/>
      <c r="B9" s="68" t="s">
        <v>96</v>
      </c>
      <c r="C9" s="68"/>
      <c r="D9" s="68">
        <v>86.1</v>
      </c>
      <c r="E9">
        <f>D10+D8</f>
        <v>1079.7</v>
      </c>
    </row>
    <row r="10" spans="1:5">
      <c r="A10" s="68"/>
      <c r="B10" s="719" t="s">
        <v>534</v>
      </c>
      <c r="C10" s="719"/>
      <c r="D10" s="68">
        <v>82.7</v>
      </c>
    </row>
    <row r="11" spans="1:5" ht="15.75" thickBot="1">
      <c r="A11" s="68"/>
      <c r="B11" s="68" t="s">
        <v>7</v>
      </c>
      <c r="C11" s="68"/>
      <c r="D11" s="68">
        <v>396.3</v>
      </c>
    </row>
    <row r="12" spans="1:5">
      <c r="A12" s="1119" t="s">
        <v>8</v>
      </c>
      <c r="B12" s="1119" t="s">
        <v>9</v>
      </c>
      <c r="C12" s="667" t="s">
        <v>168</v>
      </c>
      <c r="D12" s="667" t="s">
        <v>169</v>
      </c>
      <c r="E12" s="720"/>
    </row>
    <row r="13" spans="1:5" ht="27" customHeight="1" thickBot="1">
      <c r="A13" s="1120"/>
      <c r="B13" s="1120"/>
      <c r="C13" s="1121"/>
      <c r="D13" s="1121"/>
      <c r="E13" s="720"/>
    </row>
    <row r="14" spans="1:5" ht="16.5" thickBot="1">
      <c r="A14" s="674" t="s">
        <v>10</v>
      </c>
      <c r="B14" s="675"/>
      <c r="C14" s="675"/>
      <c r="D14" s="676"/>
      <c r="E14" s="66"/>
    </row>
    <row r="15" spans="1:5" ht="94.5" customHeight="1">
      <c r="A15" s="1122" t="s">
        <v>158</v>
      </c>
      <c r="B15" s="1123" t="s">
        <v>106</v>
      </c>
      <c r="C15" s="1123">
        <v>2.1800000000000002</v>
      </c>
      <c r="D15" s="1123">
        <f>C15*12*E9</f>
        <v>28244.952000000005</v>
      </c>
      <c r="E15" s="721"/>
    </row>
    <row r="16" spans="1:5" ht="95.25" customHeight="1" thickBot="1">
      <c r="A16" s="1124" t="s">
        <v>105</v>
      </c>
      <c r="B16" s="1125"/>
      <c r="C16" s="1126"/>
      <c r="D16" s="1127"/>
      <c r="E16" s="721"/>
    </row>
    <row r="17" spans="1:5" ht="16.5" thickBot="1">
      <c r="A17" s="685" t="s">
        <v>14</v>
      </c>
      <c r="B17" s="686"/>
      <c r="C17" s="686"/>
      <c r="D17" s="687"/>
      <c r="E17" s="66"/>
    </row>
    <row r="18" spans="1:5" ht="16.5" thickBot="1">
      <c r="A18" s="677" t="s">
        <v>15</v>
      </c>
      <c r="B18" s="678"/>
      <c r="C18" s="678"/>
      <c r="D18" s="684"/>
      <c r="E18" s="66"/>
    </row>
    <row r="19" spans="1:5" ht="23.25" customHeight="1" thickBot="1">
      <c r="A19" s="1128" t="s">
        <v>107</v>
      </c>
      <c r="B19" s="1129" t="s">
        <v>17</v>
      </c>
      <c r="C19" s="1130">
        <v>2.16</v>
      </c>
      <c r="D19" s="1123">
        <f>C19*12*E9</f>
        <v>27985.824000000004</v>
      </c>
      <c r="E19" s="66"/>
    </row>
    <row r="20" spans="1:5" ht="16.5" customHeight="1" thickBot="1">
      <c r="A20" s="1128" t="s">
        <v>108</v>
      </c>
      <c r="B20" s="1129" t="s">
        <v>17</v>
      </c>
      <c r="C20" s="1131"/>
      <c r="D20" s="1131"/>
      <c r="E20" s="66"/>
    </row>
    <row r="21" spans="1:5" ht="12.75" customHeight="1" thickBot="1">
      <c r="A21" s="1128" t="s">
        <v>109</v>
      </c>
      <c r="B21" s="1129" t="s">
        <v>17</v>
      </c>
      <c r="C21" s="1131"/>
      <c r="D21" s="1131"/>
      <c r="E21" s="66"/>
    </row>
    <row r="22" spans="1:5" ht="15.75" customHeight="1" thickBot="1">
      <c r="A22" s="1132" t="s">
        <v>20</v>
      </c>
      <c r="B22" s="1133" t="s">
        <v>21</v>
      </c>
      <c r="C22" s="1131"/>
      <c r="D22" s="1131"/>
      <c r="E22" s="66"/>
    </row>
    <row r="23" spans="1:5" ht="16.5" thickBot="1">
      <c r="A23" s="665" t="s">
        <v>22</v>
      </c>
      <c r="B23" s="670"/>
      <c r="C23" s="1131"/>
      <c r="D23" s="1131"/>
      <c r="E23" s="66"/>
    </row>
    <row r="24" spans="1:5" ht="22.5" customHeight="1" thickBot="1">
      <c r="A24" s="1132" t="s">
        <v>110</v>
      </c>
      <c r="B24" s="1133" t="s">
        <v>24</v>
      </c>
      <c r="C24" s="1127"/>
      <c r="D24" s="1127"/>
      <c r="E24" s="66"/>
    </row>
    <row r="25" spans="1:5" ht="22.5" customHeight="1" thickBot="1">
      <c r="A25" s="665" t="s">
        <v>111</v>
      </c>
      <c r="B25" s="670"/>
      <c r="C25" s="670"/>
      <c r="D25" s="666"/>
      <c r="E25" s="66"/>
    </row>
    <row r="26" spans="1:5" ht="12.75" customHeight="1" thickBot="1">
      <c r="A26" s="1132" t="s">
        <v>28</v>
      </c>
      <c r="B26" s="1133" t="s">
        <v>29</v>
      </c>
      <c r="C26" s="617">
        <v>0.2</v>
      </c>
      <c r="D26" s="617">
        <f>C26*12*E9</f>
        <v>2591.2800000000007</v>
      </c>
      <c r="E26" s="66"/>
    </row>
    <row r="27" spans="1:5" ht="15.75" customHeight="1" thickBot="1">
      <c r="A27" s="1132" t="s">
        <v>26</v>
      </c>
      <c r="B27" s="1133" t="s">
        <v>27</v>
      </c>
      <c r="C27" s="619"/>
      <c r="D27" s="619"/>
      <c r="E27" s="66"/>
    </row>
    <row r="28" spans="1:5" ht="16.5" thickBot="1">
      <c r="A28" s="674" t="s">
        <v>112</v>
      </c>
      <c r="B28" s="675"/>
      <c r="C28" s="675"/>
      <c r="D28" s="676"/>
      <c r="E28" s="66"/>
    </row>
    <row r="29" spans="1:5" ht="16.5" thickBot="1">
      <c r="A29" s="665" t="s">
        <v>113</v>
      </c>
      <c r="B29" s="670"/>
      <c r="C29" s="1134"/>
      <c r="D29" s="666"/>
      <c r="E29" s="66"/>
    </row>
    <row r="30" spans="1:5" ht="24.75" customHeight="1" thickBot="1">
      <c r="A30" s="1128" t="s">
        <v>114</v>
      </c>
      <c r="B30" s="1133" t="s">
        <v>106</v>
      </c>
      <c r="C30" s="1123">
        <v>0.54</v>
      </c>
      <c r="D30" s="1123">
        <f>C30*12*E9</f>
        <v>6996.456000000001</v>
      </c>
      <c r="E30" s="66"/>
    </row>
    <row r="31" spans="1:5" ht="24" customHeight="1" thickBot="1">
      <c r="A31" s="1128" t="s">
        <v>115</v>
      </c>
      <c r="B31" s="1133" t="s">
        <v>34</v>
      </c>
      <c r="C31" s="1131"/>
      <c r="D31" s="1135"/>
      <c r="E31" s="66"/>
    </row>
    <row r="32" spans="1:5" ht="26.25" customHeight="1" thickBot="1">
      <c r="A32" s="1128" t="s">
        <v>116</v>
      </c>
      <c r="B32" s="1133" t="s">
        <v>34</v>
      </c>
      <c r="C32" s="1131"/>
      <c r="D32" s="1135"/>
      <c r="E32" s="66"/>
    </row>
    <row r="33" spans="1:5" ht="28.5" customHeight="1" thickBot="1">
      <c r="A33" s="1128" t="s">
        <v>117</v>
      </c>
      <c r="B33" s="1133" t="s">
        <v>106</v>
      </c>
      <c r="C33" s="1131"/>
      <c r="D33" s="1135"/>
      <c r="E33" s="66"/>
    </row>
    <row r="34" spans="1:5" ht="14.25" customHeight="1" thickBot="1">
      <c r="A34" s="1128" t="s">
        <v>118</v>
      </c>
      <c r="B34" s="1133" t="s">
        <v>34</v>
      </c>
      <c r="C34" s="1131"/>
      <c r="D34" s="1135"/>
      <c r="E34" s="66"/>
    </row>
    <row r="35" spans="1:5" ht="24.75" customHeight="1" thickBot="1">
      <c r="A35" s="1132" t="s">
        <v>119</v>
      </c>
      <c r="B35" s="1133" t="s">
        <v>106</v>
      </c>
      <c r="C35" s="1127"/>
      <c r="D35" s="1136"/>
      <c r="E35" s="66"/>
    </row>
    <row r="36" spans="1:5" ht="16.5" thickBot="1">
      <c r="A36" s="677" t="s">
        <v>124</v>
      </c>
      <c r="B36" s="678"/>
      <c r="C36" s="1137"/>
      <c r="D36" s="684"/>
      <c r="E36" s="66"/>
    </row>
    <row r="37" spans="1:5" ht="14.25" customHeight="1" thickBot="1">
      <c r="A37" s="1128" t="s">
        <v>45</v>
      </c>
      <c r="B37" s="1133" t="s">
        <v>106</v>
      </c>
      <c r="C37" s="1123">
        <v>0.62</v>
      </c>
      <c r="D37" s="1123">
        <f>C37*12*E9</f>
        <v>8032.9679999999998</v>
      </c>
      <c r="E37" s="66"/>
    </row>
    <row r="38" spans="1:5" ht="11.25" customHeight="1" thickBot="1">
      <c r="A38" s="1128" t="s">
        <v>46</v>
      </c>
      <c r="B38" s="1133" t="s">
        <v>106</v>
      </c>
      <c r="C38" s="1131"/>
      <c r="D38" s="1135"/>
      <c r="E38" s="66"/>
    </row>
    <row r="39" spans="1:5" ht="23.25" customHeight="1" thickBot="1">
      <c r="A39" s="1132" t="s">
        <v>47</v>
      </c>
      <c r="B39" s="1133" t="s">
        <v>106</v>
      </c>
      <c r="C39" s="1127"/>
      <c r="D39" s="1138"/>
      <c r="E39" s="66"/>
    </row>
    <row r="40" spans="1:5" ht="11.25" customHeight="1" thickBot="1">
      <c r="A40" s="665" t="s">
        <v>125</v>
      </c>
      <c r="B40" s="670"/>
      <c r="C40" s="670"/>
      <c r="D40" s="666"/>
      <c r="E40" s="66"/>
    </row>
    <row r="41" spans="1:5" ht="36.75" customHeight="1" thickBot="1">
      <c r="A41" s="1128" t="s">
        <v>126</v>
      </c>
      <c r="B41" s="1133" t="s">
        <v>29</v>
      </c>
      <c r="C41" s="1123">
        <v>3.35</v>
      </c>
      <c r="D41" s="1123">
        <f>C41*12*E9</f>
        <v>43403.94</v>
      </c>
      <c r="E41" s="66"/>
    </row>
    <row r="42" spans="1:5" ht="15.75" customHeight="1" thickBot="1">
      <c r="A42" s="1128" t="s">
        <v>127</v>
      </c>
      <c r="B42" s="1133" t="s">
        <v>51</v>
      </c>
      <c r="C42" s="1131"/>
      <c r="D42" s="1135"/>
      <c r="E42" s="66"/>
    </row>
    <row r="43" spans="1:5" ht="24.75" customHeight="1" thickBot="1">
      <c r="A43" s="1128" t="s">
        <v>116</v>
      </c>
      <c r="B43" s="1133" t="s">
        <v>51</v>
      </c>
      <c r="C43" s="1131"/>
      <c r="D43" s="1135"/>
      <c r="E43" s="66"/>
    </row>
    <row r="44" spans="1:5" ht="12.75" customHeight="1" thickBot="1">
      <c r="A44" s="1128" t="s">
        <v>128</v>
      </c>
      <c r="B44" s="1133" t="s">
        <v>54</v>
      </c>
      <c r="C44" s="1131"/>
      <c r="D44" s="1135"/>
      <c r="E44" s="66"/>
    </row>
    <row r="45" spans="1:5" ht="49.5" customHeight="1" thickBot="1">
      <c r="A45" s="1128" t="s">
        <v>129</v>
      </c>
      <c r="B45" s="1133" t="s">
        <v>54</v>
      </c>
      <c r="C45" s="1131"/>
      <c r="D45" s="1135"/>
      <c r="E45" s="66"/>
    </row>
    <row r="46" spans="1:5" ht="13.5" customHeight="1" thickBot="1">
      <c r="A46" s="1139" t="s">
        <v>56</v>
      </c>
      <c r="B46" s="1133"/>
      <c r="C46" s="1131"/>
      <c r="D46" s="1135"/>
      <c r="E46" s="66"/>
    </row>
    <row r="47" spans="1:5" ht="15" customHeight="1" thickBot="1">
      <c r="A47" s="1128" t="s">
        <v>130</v>
      </c>
      <c r="B47" s="1133" t="s">
        <v>59</v>
      </c>
      <c r="C47" s="1131"/>
      <c r="D47" s="1135"/>
      <c r="E47" s="66"/>
    </row>
    <row r="48" spans="1:5" ht="12" customHeight="1" thickBot="1">
      <c r="A48" s="1128" t="s">
        <v>131</v>
      </c>
      <c r="B48" s="1133" t="s">
        <v>59</v>
      </c>
      <c r="C48" s="1131"/>
      <c r="D48" s="1135"/>
      <c r="E48" s="66"/>
    </row>
    <row r="49" spans="1:5" ht="11.25" customHeight="1" thickBot="1">
      <c r="A49" s="1128" t="s">
        <v>132</v>
      </c>
      <c r="B49" s="1133" t="s">
        <v>59</v>
      </c>
      <c r="C49" s="1131"/>
      <c r="D49" s="1135"/>
      <c r="E49" s="66"/>
    </row>
    <row r="50" spans="1:5" ht="12.75" customHeight="1" thickBot="1">
      <c r="A50" s="1128" t="s">
        <v>133</v>
      </c>
      <c r="B50" s="1133" t="s">
        <v>59</v>
      </c>
      <c r="C50" s="1131"/>
      <c r="D50" s="1135"/>
      <c r="E50" s="66"/>
    </row>
    <row r="51" spans="1:5" ht="15" customHeight="1" thickBot="1">
      <c r="A51" s="1128" t="s">
        <v>134</v>
      </c>
      <c r="B51" s="1133" t="s">
        <v>59</v>
      </c>
      <c r="C51" s="1131"/>
      <c r="D51" s="1135"/>
      <c r="E51" s="66"/>
    </row>
    <row r="52" spans="1:5" ht="14.25" customHeight="1" thickBot="1">
      <c r="A52" s="1128" t="s">
        <v>63</v>
      </c>
      <c r="B52" s="1133" t="s">
        <v>59</v>
      </c>
      <c r="C52" s="1127"/>
      <c r="D52" s="1138"/>
      <c r="E52" s="66"/>
    </row>
    <row r="53" spans="1:5" ht="12" customHeight="1" thickBot="1">
      <c r="A53" s="677" t="s">
        <v>135</v>
      </c>
      <c r="B53" s="678"/>
      <c r="C53" s="678"/>
      <c r="D53" s="684"/>
      <c r="E53" s="66"/>
    </row>
    <row r="54" spans="1:5" ht="14.25" customHeight="1" thickBot="1">
      <c r="A54" s="1128" t="s">
        <v>66</v>
      </c>
      <c r="B54" s="1133" t="s">
        <v>67</v>
      </c>
      <c r="C54" s="617"/>
      <c r="D54" s="621"/>
      <c r="E54" s="66"/>
    </row>
    <row r="55" spans="1:5" ht="23.25" customHeight="1" thickBot="1">
      <c r="A55" s="1128" t="s">
        <v>136</v>
      </c>
      <c r="B55" s="1133" t="s">
        <v>67</v>
      </c>
      <c r="C55" s="618"/>
      <c r="D55" s="1140"/>
      <c r="E55" s="66"/>
    </row>
    <row r="56" spans="1:5" ht="22.5" customHeight="1" thickBot="1">
      <c r="A56" s="1128" t="s">
        <v>137</v>
      </c>
      <c r="B56" s="1133" t="s">
        <v>51</v>
      </c>
      <c r="C56" s="618"/>
      <c r="D56" s="1140"/>
      <c r="E56" s="66"/>
    </row>
    <row r="57" spans="1:5" ht="12" customHeight="1" thickBot="1">
      <c r="A57" s="1128" t="s">
        <v>138</v>
      </c>
      <c r="B57" s="1133" t="s">
        <v>67</v>
      </c>
      <c r="C57" s="618">
        <v>1.54</v>
      </c>
      <c r="D57" s="618">
        <f>C57*12*E9</f>
        <v>19952.856</v>
      </c>
      <c r="E57" s="66"/>
    </row>
    <row r="58" spans="1:5" ht="24.75" customHeight="1" thickBot="1">
      <c r="A58" s="1132" t="s">
        <v>71</v>
      </c>
      <c r="B58" s="1133" t="s">
        <v>106</v>
      </c>
      <c r="C58" s="618"/>
      <c r="D58" s="1140"/>
      <c r="E58" s="66"/>
    </row>
    <row r="59" spans="1:5" ht="14.25" customHeight="1" thickBot="1">
      <c r="A59" s="1132" t="s">
        <v>139</v>
      </c>
      <c r="B59" s="1133" t="s">
        <v>51</v>
      </c>
      <c r="C59" s="619"/>
      <c r="D59" s="620"/>
      <c r="E59" s="66"/>
    </row>
    <row r="60" spans="1:5" ht="16.5" thickBot="1">
      <c r="A60" s="665" t="s">
        <v>140</v>
      </c>
      <c r="B60" s="670"/>
      <c r="C60" s="670"/>
      <c r="D60" s="666"/>
      <c r="E60" s="66"/>
    </row>
    <row r="61" spans="1:5" ht="48" customHeight="1" thickBot="1">
      <c r="A61" s="1132" t="s">
        <v>141</v>
      </c>
      <c r="B61" s="1133" t="s">
        <v>142</v>
      </c>
      <c r="C61" s="325">
        <v>2.41</v>
      </c>
      <c r="D61" s="325">
        <f>C61*12*E9</f>
        <v>31224.924000000003</v>
      </c>
      <c r="E61" s="66"/>
    </row>
    <row r="62" spans="1:5" ht="16.5" thickBot="1">
      <c r="A62" s="665" t="s">
        <v>143</v>
      </c>
      <c r="B62" s="670"/>
      <c r="C62" s="670"/>
      <c r="D62" s="666"/>
      <c r="E62" s="66"/>
    </row>
    <row r="63" spans="1:5" ht="10.5" customHeight="1" thickBot="1">
      <c r="A63" s="1132" t="s">
        <v>144</v>
      </c>
      <c r="B63" s="1133" t="s">
        <v>78</v>
      </c>
      <c r="C63" s="617"/>
      <c r="D63" s="617"/>
      <c r="E63" s="66"/>
    </row>
    <row r="64" spans="1:5" ht="13.5" customHeight="1" thickBot="1">
      <c r="A64" s="1132" t="s">
        <v>145</v>
      </c>
      <c r="B64" s="1133" t="s">
        <v>78</v>
      </c>
      <c r="C64" s="618">
        <v>2.14</v>
      </c>
      <c r="D64" s="618">
        <f>C64*12*E9</f>
        <v>27726.696</v>
      </c>
      <c r="E64" s="66"/>
    </row>
    <row r="65" spans="1:6" ht="14.25" customHeight="1" thickBot="1">
      <c r="A65" s="1132" t="s">
        <v>146</v>
      </c>
      <c r="B65" s="1133" t="s">
        <v>147</v>
      </c>
      <c r="C65" s="619"/>
      <c r="D65" s="620"/>
      <c r="E65" s="66"/>
    </row>
    <row r="66" spans="1:6" ht="72.75" customHeight="1" thickBot="1">
      <c r="A66" s="1132" t="s">
        <v>167</v>
      </c>
      <c r="B66" s="1133" t="s">
        <v>106</v>
      </c>
      <c r="C66" s="325">
        <v>4.22</v>
      </c>
      <c r="D66" s="325">
        <f>C66*12*E9</f>
        <v>54676.008000000002</v>
      </c>
      <c r="E66" s="66"/>
    </row>
    <row r="67" spans="1:6" ht="15" customHeight="1" thickBot="1">
      <c r="A67" s="319" t="s">
        <v>173</v>
      </c>
      <c r="B67" s="1141"/>
      <c r="C67" s="325"/>
      <c r="D67" s="325">
        <v>-8389.58</v>
      </c>
      <c r="E67" s="66"/>
    </row>
    <row r="68" spans="1:6" ht="16.5" thickBot="1">
      <c r="A68" s="1142" t="s">
        <v>149</v>
      </c>
      <c r="B68" s="1143"/>
      <c r="C68" s="1144">
        <f>SUM(C15,C19,C26,C30,C37,C41,C57,C61,C64,C66)</f>
        <v>19.36</v>
      </c>
      <c r="D68" s="1144">
        <f>SUM(D15,D19,D26,D30,D37,D41,D57,D61,D64,D66,D67)</f>
        <v>242446.32400000002</v>
      </c>
      <c r="E68" s="66"/>
      <c r="F68" s="37"/>
    </row>
    <row r="69" spans="1:6">
      <c r="A69" s="67"/>
      <c r="B69" s="67"/>
      <c r="C69" s="67"/>
      <c r="D69" s="67"/>
      <c r="E69" s="67"/>
    </row>
    <row r="70" spans="1:6" ht="15.75">
      <c r="A70" s="65"/>
    </row>
    <row r="71" spans="1:6" ht="15.75">
      <c r="A71" s="65"/>
      <c r="D71" s="37"/>
    </row>
    <row r="72" spans="1:6">
      <c r="D72" s="37"/>
    </row>
  </sheetData>
  <mergeCells count="34">
    <mergeCell ref="B10:C10"/>
    <mergeCell ref="E12:E13"/>
    <mergeCell ref="A14:D14"/>
    <mergeCell ref="B15:B16"/>
    <mergeCell ref="D15:D16"/>
    <mergeCell ref="E15:E16"/>
    <mergeCell ref="D12:D13"/>
    <mergeCell ref="C12:C13"/>
    <mergeCell ref="A12:A13"/>
    <mergeCell ref="B12:B13"/>
    <mergeCell ref="C15:C16"/>
    <mergeCell ref="A1:D1"/>
    <mergeCell ref="A3:D3"/>
    <mergeCell ref="A40:D40"/>
    <mergeCell ref="D41:D52"/>
    <mergeCell ref="C41:C52"/>
    <mergeCell ref="D37:D39"/>
    <mergeCell ref="C37:C39"/>
    <mergeCell ref="A28:D28"/>
    <mergeCell ref="A29:D29"/>
    <mergeCell ref="A17:D17"/>
    <mergeCell ref="A18:D18"/>
    <mergeCell ref="A36:D36"/>
    <mergeCell ref="A2:C2"/>
    <mergeCell ref="D19:D24"/>
    <mergeCell ref="C19:C24"/>
    <mergeCell ref="C30:C35"/>
    <mergeCell ref="A68:B68"/>
    <mergeCell ref="A60:D60"/>
    <mergeCell ref="A23:B23"/>
    <mergeCell ref="A25:D25"/>
    <mergeCell ref="A62:D62"/>
    <mergeCell ref="A53:D53"/>
    <mergeCell ref="D30:D3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5"/>
  <sheetViews>
    <sheetView topLeftCell="A58" workbookViewId="0">
      <selection activeCell="D71" sqref="D71"/>
    </sheetView>
  </sheetViews>
  <sheetFormatPr defaultRowHeight="15"/>
  <cols>
    <col min="1" max="1" width="49.85546875" customWidth="1"/>
    <col min="2" max="2" width="14.5703125" customWidth="1"/>
    <col min="3" max="3" width="11.28515625" customWidth="1"/>
    <col min="4" max="4" width="10.7109375" style="37" customWidth="1"/>
  </cols>
  <sheetData>
    <row r="1" spans="1:11" ht="21" customHeight="1">
      <c r="A1" s="723" t="s">
        <v>87</v>
      </c>
      <c r="B1" s="724"/>
      <c r="C1" s="724"/>
      <c r="D1" s="724"/>
      <c r="E1" s="724"/>
      <c r="F1" s="724"/>
      <c r="G1" s="724"/>
      <c r="H1" s="724"/>
      <c r="I1" s="724"/>
    </row>
    <row r="2" spans="1:11" ht="15" customHeight="1">
      <c r="A2" s="723" t="s">
        <v>175</v>
      </c>
      <c r="B2" s="724"/>
      <c r="C2" s="724"/>
      <c r="D2" s="724"/>
      <c r="E2" s="724"/>
      <c r="F2" s="724"/>
      <c r="G2" s="724"/>
      <c r="H2" s="724"/>
      <c r="I2" s="724"/>
    </row>
    <row r="3" spans="1:11" ht="15" customHeight="1">
      <c r="A3" s="723" t="s">
        <v>83</v>
      </c>
      <c r="B3" s="724"/>
      <c r="C3" s="724"/>
      <c r="D3" s="724"/>
      <c r="E3" s="724"/>
      <c r="F3" s="724"/>
      <c r="G3" s="724"/>
      <c r="H3" s="724"/>
      <c r="I3" s="724"/>
    </row>
    <row r="4" spans="1:11">
      <c r="A4" s="17"/>
      <c r="B4" s="1"/>
      <c r="C4" s="46" t="s">
        <v>1</v>
      </c>
      <c r="D4" s="70">
        <v>1974</v>
      </c>
      <c r="E4" s="70"/>
      <c r="F4" s="70"/>
      <c r="G4" s="1"/>
      <c r="H4" s="1"/>
      <c r="I4" s="1"/>
      <c r="J4" s="70"/>
    </row>
    <row r="5" spans="1:11">
      <c r="A5" s="75"/>
      <c r="B5" s="1"/>
      <c r="C5" s="46" t="s">
        <v>2</v>
      </c>
      <c r="D5" s="70">
        <v>3</v>
      </c>
      <c r="E5" s="70"/>
      <c r="F5" s="70"/>
      <c r="G5" s="1"/>
      <c r="H5" s="1"/>
      <c r="I5" s="75"/>
      <c r="J5" s="70"/>
      <c r="K5" s="70"/>
    </row>
    <row r="6" spans="1:11">
      <c r="A6" s="75"/>
      <c r="B6" s="1"/>
      <c r="C6" s="46" t="s">
        <v>3</v>
      </c>
      <c r="D6" s="70">
        <v>2</v>
      </c>
      <c r="E6" s="70"/>
      <c r="F6" s="70"/>
      <c r="G6" s="1"/>
      <c r="H6" s="1"/>
      <c r="I6" s="75"/>
      <c r="J6" s="70"/>
      <c r="K6" s="70"/>
    </row>
    <row r="7" spans="1:11">
      <c r="A7" s="75"/>
      <c r="B7" s="1"/>
      <c r="C7" s="46" t="s">
        <v>4</v>
      </c>
      <c r="D7" s="70">
        <v>24</v>
      </c>
      <c r="E7" s="70"/>
      <c r="F7" s="70"/>
      <c r="G7" s="1"/>
      <c r="H7" s="1"/>
      <c r="I7" s="75"/>
      <c r="J7" s="70"/>
      <c r="K7" s="70"/>
    </row>
    <row r="8" spans="1:11">
      <c r="A8" s="75"/>
      <c r="B8" s="1"/>
      <c r="C8" s="46" t="s">
        <v>89</v>
      </c>
      <c r="D8" s="70">
        <v>1106.8</v>
      </c>
      <c r="E8" s="70"/>
      <c r="F8" s="70"/>
      <c r="G8" s="1"/>
      <c r="H8" s="1"/>
      <c r="I8" s="75"/>
      <c r="J8" s="70"/>
      <c r="K8" s="70"/>
    </row>
    <row r="9" spans="1:11">
      <c r="A9" s="75"/>
      <c r="B9" s="1"/>
      <c r="C9" s="46" t="s">
        <v>6</v>
      </c>
      <c r="D9" s="70">
        <v>91.2</v>
      </c>
      <c r="E9" s="70"/>
      <c r="F9" s="70"/>
      <c r="G9" s="1"/>
      <c r="H9" s="1"/>
      <c r="I9" s="75"/>
      <c r="J9" s="70"/>
      <c r="K9" s="70"/>
    </row>
    <row r="10" spans="1:11" ht="15.75" thickBot="1">
      <c r="A10" s="75"/>
      <c r="B10" s="1"/>
      <c r="C10" s="46" t="s">
        <v>7</v>
      </c>
      <c r="D10" s="70">
        <v>395</v>
      </c>
      <c r="E10" s="70"/>
      <c r="F10" s="70"/>
      <c r="G10" s="1"/>
      <c r="H10" s="1"/>
      <c r="I10" s="75"/>
      <c r="J10" s="70"/>
      <c r="K10" s="70"/>
    </row>
    <row r="11" spans="1:11" ht="22.5">
      <c r="A11" s="725" t="s">
        <v>8</v>
      </c>
      <c r="B11" s="725" t="s">
        <v>9</v>
      </c>
      <c r="C11" s="348" t="s">
        <v>152</v>
      </c>
      <c r="D11" s="348" t="s">
        <v>162</v>
      </c>
      <c r="E11" s="1"/>
      <c r="F11" s="1"/>
      <c r="G11" s="1"/>
      <c r="H11" s="1"/>
      <c r="I11" s="1"/>
    </row>
    <row r="12" spans="1:11" ht="15.75" thickBot="1">
      <c r="A12" s="726"/>
      <c r="B12" s="726"/>
      <c r="C12" s="333" t="s">
        <v>160</v>
      </c>
      <c r="D12" s="333" t="s">
        <v>174</v>
      </c>
      <c r="E12" s="1"/>
      <c r="F12" s="1"/>
      <c r="G12" s="1"/>
      <c r="H12" s="1"/>
      <c r="I12" s="1"/>
    </row>
    <row r="13" spans="1:11" ht="30" customHeight="1" thickBot="1">
      <c r="A13" s="730" t="s">
        <v>10</v>
      </c>
      <c r="B13" s="731"/>
      <c r="C13" s="731"/>
      <c r="D13" s="732"/>
      <c r="E13" s="1"/>
      <c r="F13" s="1"/>
      <c r="G13" s="1"/>
      <c r="H13" s="1"/>
      <c r="I13" s="1"/>
    </row>
    <row r="14" spans="1:11" ht="146.25">
      <c r="A14" s="54" t="s">
        <v>104</v>
      </c>
      <c r="B14" s="725" t="s">
        <v>106</v>
      </c>
      <c r="C14" s="334">
        <v>1.38</v>
      </c>
      <c r="D14" s="349">
        <f>C14*$D$8*12</f>
        <v>18328.607999999997</v>
      </c>
      <c r="E14" s="1"/>
      <c r="F14" s="1"/>
      <c r="G14" s="1"/>
      <c r="H14" s="1"/>
      <c r="I14" s="1"/>
    </row>
    <row r="15" spans="1:11" ht="147" thickBot="1">
      <c r="A15" s="55" t="s">
        <v>105</v>
      </c>
      <c r="B15" s="726"/>
      <c r="C15" s="335"/>
      <c r="D15" s="350"/>
      <c r="E15" s="1"/>
      <c r="F15" s="1"/>
      <c r="G15" s="1"/>
      <c r="H15" s="1"/>
      <c r="I15" s="1"/>
    </row>
    <row r="16" spans="1:11" ht="30" customHeight="1" thickBot="1">
      <c r="A16" s="734" t="s">
        <v>14</v>
      </c>
      <c r="B16" s="735"/>
      <c r="C16" s="735"/>
      <c r="D16" s="736"/>
      <c r="E16" s="1"/>
      <c r="F16" s="1"/>
      <c r="G16" s="1"/>
      <c r="H16" s="1"/>
      <c r="I16" s="1"/>
    </row>
    <row r="17" spans="1:9" ht="15.75" thickBot="1">
      <c r="A17" s="737" t="s">
        <v>15</v>
      </c>
      <c r="B17" s="738"/>
      <c r="C17" s="738"/>
      <c r="D17" s="739"/>
      <c r="E17" s="1"/>
      <c r="F17" s="1"/>
      <c r="G17" s="1"/>
      <c r="H17" s="1"/>
      <c r="I17" s="1"/>
    </row>
    <row r="18" spans="1:9" ht="23.25" thickBot="1">
      <c r="A18" s="55" t="s">
        <v>107</v>
      </c>
      <c r="B18" s="56" t="s">
        <v>17</v>
      </c>
      <c r="C18" s="351"/>
      <c r="D18" s="352"/>
      <c r="E18" s="1"/>
      <c r="F18" s="1"/>
      <c r="G18" s="1"/>
      <c r="H18" s="1"/>
      <c r="I18" s="1"/>
    </row>
    <row r="19" spans="1:9" ht="15.75" thickBot="1">
      <c r="A19" s="55" t="s">
        <v>108</v>
      </c>
      <c r="B19" s="56" t="s">
        <v>17</v>
      </c>
      <c r="C19" s="351"/>
      <c r="D19" s="353"/>
      <c r="E19" s="1"/>
      <c r="F19" s="1"/>
      <c r="G19" s="1"/>
      <c r="H19" s="1"/>
      <c r="I19" s="1"/>
    </row>
    <row r="20" spans="1:9" ht="15.75" thickBot="1">
      <c r="A20" s="55" t="s">
        <v>109</v>
      </c>
      <c r="B20" s="56" t="s">
        <v>17</v>
      </c>
      <c r="C20" s="351">
        <v>2.16</v>
      </c>
      <c r="D20" s="354">
        <f>C20*$D$8*12</f>
        <v>28688.256000000001</v>
      </c>
      <c r="E20" s="1"/>
      <c r="F20" s="1"/>
      <c r="G20" s="1"/>
      <c r="H20" s="1"/>
      <c r="I20" s="1"/>
    </row>
    <row r="21" spans="1:9" ht="15.75" thickBot="1">
      <c r="A21" s="336" t="s">
        <v>20</v>
      </c>
      <c r="B21" s="338" t="s">
        <v>21</v>
      </c>
      <c r="C21" s="261"/>
      <c r="D21" s="355"/>
      <c r="E21" s="1"/>
      <c r="F21" s="1"/>
      <c r="G21" s="1"/>
      <c r="H21" s="1"/>
      <c r="I21" s="1"/>
    </row>
    <row r="22" spans="1:9" ht="22.5" customHeight="1" thickBot="1">
      <c r="A22" s="727" t="s">
        <v>22</v>
      </c>
      <c r="B22" s="740"/>
      <c r="C22" s="356"/>
      <c r="D22" s="357"/>
      <c r="E22" s="1"/>
      <c r="F22" s="1"/>
      <c r="G22" s="1"/>
      <c r="H22" s="1"/>
      <c r="I22" s="1"/>
    </row>
    <row r="23" spans="1:9" ht="23.25" thickBot="1">
      <c r="A23" s="336" t="s">
        <v>110</v>
      </c>
      <c r="B23" s="338" t="s">
        <v>24</v>
      </c>
      <c r="C23" s="64"/>
      <c r="D23" s="358"/>
      <c r="E23" s="1"/>
      <c r="F23" s="1"/>
      <c r="G23" s="1"/>
      <c r="H23" s="1"/>
      <c r="I23" s="1"/>
    </row>
    <row r="24" spans="1:9" ht="33.75" customHeight="1" thickBot="1">
      <c r="A24" s="727" t="s">
        <v>111</v>
      </c>
      <c r="B24" s="728"/>
      <c r="C24" s="728"/>
      <c r="D24" s="729"/>
      <c r="E24" s="1"/>
      <c r="F24" s="1"/>
      <c r="G24" s="1"/>
      <c r="H24" s="1"/>
      <c r="I24" s="1"/>
    </row>
    <row r="25" spans="1:9" ht="15.75" thickBot="1">
      <c r="A25" s="57" t="s">
        <v>28</v>
      </c>
      <c r="B25" s="340" t="s">
        <v>29</v>
      </c>
      <c r="C25" s="337">
        <v>0.2</v>
      </c>
      <c r="D25" s="349">
        <f>C25*$D$8*12</f>
        <v>2656.32</v>
      </c>
      <c r="E25" s="1"/>
      <c r="F25" s="1"/>
      <c r="G25" s="1"/>
      <c r="H25" s="1"/>
      <c r="I25" s="1"/>
    </row>
    <row r="26" spans="1:9" ht="15.75" thickBot="1">
      <c r="A26" s="336" t="s">
        <v>26</v>
      </c>
      <c r="B26" s="338" t="s">
        <v>27</v>
      </c>
      <c r="C26" s="338"/>
      <c r="D26" s="359"/>
      <c r="E26" s="1"/>
      <c r="F26" s="1"/>
      <c r="G26" s="1"/>
      <c r="H26" s="1"/>
      <c r="I26" s="1"/>
    </row>
    <row r="27" spans="1:9" ht="30" customHeight="1" thickBot="1">
      <c r="A27" s="730" t="s">
        <v>112</v>
      </c>
      <c r="B27" s="731"/>
      <c r="C27" s="731"/>
      <c r="D27" s="732"/>
      <c r="E27" s="1"/>
      <c r="F27" s="1"/>
      <c r="G27" s="1"/>
      <c r="H27" s="1"/>
      <c r="I27" s="1"/>
    </row>
    <row r="28" spans="1:9" ht="15.75" thickBot="1">
      <c r="A28" s="727" t="s">
        <v>113</v>
      </c>
      <c r="B28" s="728"/>
      <c r="C28" s="728"/>
      <c r="D28" s="733"/>
      <c r="E28" s="1"/>
      <c r="F28" s="1"/>
      <c r="G28" s="1"/>
      <c r="H28" s="1"/>
      <c r="I28" s="1"/>
    </row>
    <row r="29" spans="1:9" ht="34.5" thickBot="1">
      <c r="A29" s="55" t="s">
        <v>114</v>
      </c>
      <c r="B29" s="338" t="s">
        <v>106</v>
      </c>
      <c r="C29" s="261"/>
      <c r="D29" s="360"/>
      <c r="E29" s="1"/>
      <c r="F29" s="1"/>
      <c r="G29" s="1"/>
      <c r="H29" s="1"/>
      <c r="I29" s="1"/>
    </row>
    <row r="30" spans="1:9" ht="23.25" thickBot="1">
      <c r="A30" s="55" t="s">
        <v>115</v>
      </c>
      <c r="B30" s="338" t="s">
        <v>34</v>
      </c>
      <c r="C30" s="261"/>
      <c r="D30" s="361"/>
      <c r="E30" s="1"/>
      <c r="F30" s="1"/>
      <c r="G30" s="1"/>
      <c r="H30" s="1"/>
      <c r="I30" s="1"/>
    </row>
    <row r="31" spans="1:9" ht="23.25" thickBot="1">
      <c r="A31" s="55" t="s">
        <v>116</v>
      </c>
      <c r="B31" s="338" t="s">
        <v>34</v>
      </c>
      <c r="C31" s="261"/>
      <c r="D31" s="361"/>
      <c r="E31" s="1"/>
      <c r="F31" s="1"/>
      <c r="G31" s="1"/>
      <c r="H31" s="1"/>
      <c r="I31" s="1"/>
    </row>
    <row r="32" spans="1:9" ht="34.5" thickBot="1">
      <c r="A32" s="55" t="s">
        <v>117</v>
      </c>
      <c r="B32" s="338" t="s">
        <v>106</v>
      </c>
      <c r="C32" s="261">
        <v>0.66</v>
      </c>
      <c r="D32" s="354">
        <f>C32*$D$8*12</f>
        <v>8765.8559999999998</v>
      </c>
      <c r="E32" s="1"/>
      <c r="F32" s="1"/>
      <c r="G32" s="1"/>
      <c r="H32" s="1"/>
      <c r="I32" s="1"/>
    </row>
    <row r="33" spans="1:9" ht="15.75" thickBot="1">
      <c r="A33" s="55" t="s">
        <v>118</v>
      </c>
      <c r="B33" s="338" t="s">
        <v>34</v>
      </c>
      <c r="C33" s="261"/>
      <c r="D33" s="362"/>
      <c r="E33" s="1"/>
      <c r="F33" s="1"/>
      <c r="G33" s="1"/>
      <c r="H33" s="1"/>
      <c r="I33" s="1"/>
    </row>
    <row r="34" spans="1:9" ht="34.5" thickBot="1">
      <c r="A34" s="336" t="s">
        <v>119</v>
      </c>
      <c r="B34" s="338" t="s">
        <v>106</v>
      </c>
      <c r="C34" s="64"/>
      <c r="D34" s="363"/>
      <c r="E34" s="1"/>
      <c r="F34" s="1"/>
      <c r="G34" s="1"/>
      <c r="H34" s="1"/>
      <c r="I34" s="1"/>
    </row>
    <row r="35" spans="1:9" ht="15.75" thickBot="1">
      <c r="A35" s="737" t="s">
        <v>124</v>
      </c>
      <c r="B35" s="738"/>
      <c r="C35" s="738"/>
      <c r="D35" s="743"/>
      <c r="E35" s="1"/>
      <c r="F35" s="1"/>
      <c r="G35" s="1"/>
      <c r="H35" s="1"/>
      <c r="I35" s="1"/>
    </row>
    <row r="36" spans="1:9" ht="34.5" thickBot="1">
      <c r="A36" s="55" t="s">
        <v>45</v>
      </c>
      <c r="B36" s="338" t="s">
        <v>106</v>
      </c>
      <c r="C36" s="261"/>
      <c r="D36" s="360"/>
      <c r="E36" s="1"/>
      <c r="F36" s="1"/>
      <c r="G36" s="1"/>
      <c r="H36" s="1"/>
      <c r="I36" s="1"/>
    </row>
    <row r="37" spans="1:9" ht="34.5" thickBot="1">
      <c r="A37" s="55" t="s">
        <v>46</v>
      </c>
      <c r="B37" s="338" t="s">
        <v>106</v>
      </c>
      <c r="C37" s="261">
        <v>0.76</v>
      </c>
      <c r="D37" s="354">
        <f>C37*$D$8*12</f>
        <v>10094.016</v>
      </c>
      <c r="E37" s="1"/>
      <c r="F37" s="1"/>
      <c r="G37" s="1"/>
      <c r="H37" s="1"/>
      <c r="I37" s="1"/>
    </row>
    <row r="38" spans="1:9" ht="34.5" thickBot="1">
      <c r="A38" s="336" t="s">
        <v>47</v>
      </c>
      <c r="B38" s="338" t="s">
        <v>106</v>
      </c>
      <c r="C38" s="64"/>
      <c r="D38" s="363"/>
      <c r="E38" s="1"/>
      <c r="F38" s="1"/>
      <c r="G38" s="1"/>
      <c r="H38" s="1"/>
      <c r="I38" s="1"/>
    </row>
    <row r="39" spans="1:9" ht="15.75" thickBot="1">
      <c r="A39" s="727" t="s">
        <v>125</v>
      </c>
      <c r="B39" s="728"/>
      <c r="C39" s="728"/>
      <c r="D39" s="744"/>
      <c r="E39" s="1"/>
      <c r="F39" s="1"/>
      <c r="G39" s="1"/>
      <c r="H39" s="1"/>
      <c r="I39" s="1"/>
    </row>
    <row r="40" spans="1:9" ht="23.25" thickBot="1">
      <c r="A40" s="55" t="s">
        <v>126</v>
      </c>
      <c r="B40" s="338" t="s">
        <v>29</v>
      </c>
      <c r="C40" s="261"/>
      <c r="D40" s="360"/>
      <c r="E40" s="1"/>
      <c r="F40" s="1"/>
      <c r="G40" s="1"/>
      <c r="H40" s="1"/>
      <c r="I40" s="1"/>
    </row>
    <row r="41" spans="1:9" ht="15.75" thickBot="1">
      <c r="A41" s="55" t="s">
        <v>127</v>
      </c>
      <c r="B41" s="338" t="s">
        <v>51</v>
      </c>
      <c r="C41" s="261"/>
      <c r="D41" s="361"/>
      <c r="E41" s="1"/>
      <c r="F41" s="1"/>
      <c r="G41" s="1"/>
      <c r="H41" s="1"/>
      <c r="I41" s="1"/>
    </row>
    <row r="42" spans="1:9" ht="23.25" thickBot="1">
      <c r="A42" s="55" t="s">
        <v>116</v>
      </c>
      <c r="B42" s="338" t="s">
        <v>51</v>
      </c>
      <c r="C42" s="261"/>
      <c r="D42" s="361"/>
      <c r="E42" s="1"/>
      <c r="F42" s="1"/>
      <c r="G42" s="1"/>
      <c r="H42" s="1"/>
      <c r="I42" s="1"/>
    </row>
    <row r="43" spans="1:9" ht="23.25" thickBot="1">
      <c r="A43" s="55" t="s">
        <v>128</v>
      </c>
      <c r="B43" s="338" t="s">
        <v>54</v>
      </c>
      <c r="C43" s="261">
        <v>3.29</v>
      </c>
      <c r="D43" s="354">
        <f>C43*$D$8*12</f>
        <v>43696.464</v>
      </c>
      <c r="E43" s="1"/>
      <c r="F43" s="1"/>
      <c r="G43" s="1"/>
      <c r="H43" s="1"/>
      <c r="I43" s="1"/>
    </row>
    <row r="44" spans="1:9" ht="45.75" thickBot="1">
      <c r="A44" s="55" t="s">
        <v>129</v>
      </c>
      <c r="B44" s="338" t="s">
        <v>54</v>
      </c>
      <c r="C44" s="261"/>
      <c r="D44" s="362"/>
      <c r="E44" s="1"/>
      <c r="F44" s="1"/>
      <c r="G44" s="1"/>
      <c r="H44" s="1"/>
      <c r="I44" s="1"/>
    </row>
    <row r="45" spans="1:9" ht="15.75" thickBot="1">
      <c r="A45" s="364" t="s">
        <v>56</v>
      </c>
      <c r="B45" s="338"/>
      <c r="C45" s="261"/>
      <c r="D45" s="362"/>
      <c r="E45" s="1"/>
      <c r="F45" s="1"/>
      <c r="G45" s="1"/>
      <c r="H45" s="1"/>
      <c r="I45" s="1"/>
    </row>
    <row r="46" spans="1:9" ht="15.75" thickBot="1">
      <c r="A46" s="55" t="s">
        <v>130</v>
      </c>
      <c r="B46" s="338" t="s">
        <v>59</v>
      </c>
      <c r="C46" s="261"/>
      <c r="D46" s="362"/>
      <c r="E46" s="1"/>
      <c r="F46" s="1"/>
      <c r="G46" s="1"/>
      <c r="H46" s="1"/>
      <c r="I46" s="1"/>
    </row>
    <row r="47" spans="1:9" ht="15.75" thickBot="1">
      <c r="A47" s="55" t="s">
        <v>131</v>
      </c>
      <c r="B47" s="338" t="s">
        <v>59</v>
      </c>
      <c r="C47" s="261"/>
      <c r="D47" s="362"/>
      <c r="E47" s="1"/>
      <c r="F47" s="1"/>
      <c r="G47" s="1"/>
      <c r="H47" s="1"/>
      <c r="I47" s="1"/>
    </row>
    <row r="48" spans="1:9" ht="15.75" thickBot="1">
      <c r="A48" s="55" t="s">
        <v>132</v>
      </c>
      <c r="B48" s="338" t="s">
        <v>59</v>
      </c>
      <c r="C48" s="261"/>
      <c r="D48" s="362"/>
      <c r="E48" s="1"/>
      <c r="F48" s="1"/>
      <c r="G48" s="1"/>
      <c r="H48" s="1"/>
      <c r="I48" s="1"/>
    </row>
    <row r="49" spans="1:9" ht="15.75" thickBot="1">
      <c r="A49" s="55" t="s">
        <v>133</v>
      </c>
      <c r="B49" s="338" t="s">
        <v>59</v>
      </c>
      <c r="C49" s="261"/>
      <c r="D49" s="362"/>
      <c r="E49" s="1"/>
      <c r="F49" s="1"/>
      <c r="G49" s="1"/>
      <c r="H49" s="1"/>
      <c r="I49" s="1"/>
    </row>
    <row r="50" spans="1:9" ht="15.75" thickBot="1">
      <c r="A50" s="55" t="s">
        <v>134</v>
      </c>
      <c r="B50" s="338" t="s">
        <v>59</v>
      </c>
      <c r="C50" s="261"/>
      <c r="D50" s="362"/>
      <c r="E50" s="1"/>
      <c r="F50" s="1"/>
      <c r="G50" s="1"/>
      <c r="H50" s="1"/>
      <c r="I50" s="1"/>
    </row>
    <row r="51" spans="1:9" ht="15.75" thickBot="1">
      <c r="A51" s="55" t="s">
        <v>63</v>
      </c>
      <c r="B51" s="338" t="s">
        <v>59</v>
      </c>
      <c r="C51" s="64"/>
      <c r="D51" s="363"/>
      <c r="E51" s="1"/>
      <c r="F51" s="1"/>
      <c r="G51" s="1"/>
      <c r="H51" s="1"/>
      <c r="I51" s="1"/>
    </row>
    <row r="52" spans="1:9" ht="15.75" thickBot="1">
      <c r="A52" s="737" t="s">
        <v>135</v>
      </c>
      <c r="B52" s="738"/>
      <c r="C52" s="738"/>
      <c r="D52" s="743"/>
      <c r="E52" s="1"/>
      <c r="F52" s="1"/>
      <c r="G52" s="1"/>
      <c r="H52" s="1"/>
      <c r="I52" s="1"/>
    </row>
    <row r="53" spans="1:9" ht="15.75" thickBot="1">
      <c r="A53" s="55" t="s">
        <v>66</v>
      </c>
      <c r="B53" s="338" t="s">
        <v>67</v>
      </c>
      <c r="C53" s="261"/>
      <c r="D53" s="360"/>
      <c r="E53" s="1"/>
      <c r="F53" s="1"/>
      <c r="G53" s="1"/>
      <c r="H53" s="1"/>
      <c r="I53" s="1"/>
    </row>
    <row r="54" spans="1:9" ht="23.25" thickBot="1">
      <c r="A54" s="55" t="s">
        <v>136</v>
      </c>
      <c r="B54" s="338" t="s">
        <v>67</v>
      </c>
      <c r="C54" s="261"/>
      <c r="D54" s="361"/>
      <c r="E54" s="1"/>
      <c r="F54" s="1"/>
      <c r="G54" s="1"/>
      <c r="H54" s="1"/>
      <c r="I54" s="1"/>
    </row>
    <row r="55" spans="1:9" ht="34.5" thickBot="1">
      <c r="A55" s="55" t="s">
        <v>137</v>
      </c>
      <c r="B55" s="338" t="s">
        <v>51</v>
      </c>
      <c r="C55" s="261"/>
      <c r="D55" s="361"/>
      <c r="E55" s="1"/>
      <c r="F55" s="1"/>
      <c r="G55" s="1"/>
      <c r="H55" s="1"/>
      <c r="I55" s="1"/>
    </row>
    <row r="56" spans="1:9" ht="15.75" thickBot="1">
      <c r="A56" s="55" t="s">
        <v>138</v>
      </c>
      <c r="B56" s="338" t="s">
        <v>67</v>
      </c>
      <c r="C56" s="261">
        <v>1.9</v>
      </c>
      <c r="D56" s="354">
        <f>C56*$D$8*12</f>
        <v>25235.039999999994</v>
      </c>
      <c r="E56" s="1"/>
      <c r="F56" s="1"/>
      <c r="G56" s="1"/>
      <c r="H56" s="1"/>
      <c r="I56" s="1"/>
    </row>
    <row r="57" spans="1:9" ht="34.5" thickBot="1">
      <c r="A57" s="336" t="s">
        <v>71</v>
      </c>
      <c r="B57" s="338" t="s">
        <v>106</v>
      </c>
      <c r="C57" s="261"/>
      <c r="D57" s="362"/>
      <c r="E57" s="1"/>
      <c r="F57" s="1"/>
      <c r="G57" s="1"/>
      <c r="H57" s="1"/>
      <c r="I57" s="1"/>
    </row>
    <row r="58" spans="1:9" ht="15.75" thickBot="1">
      <c r="A58" s="336" t="s">
        <v>139</v>
      </c>
      <c r="B58" s="338" t="s">
        <v>51</v>
      </c>
      <c r="C58" s="64"/>
      <c r="D58" s="363"/>
      <c r="E58" s="1"/>
      <c r="F58" s="1"/>
      <c r="G58" s="1"/>
      <c r="H58" s="1"/>
      <c r="I58" s="1"/>
    </row>
    <row r="59" spans="1:9" ht="15.75" thickBot="1">
      <c r="A59" s="727" t="s">
        <v>140</v>
      </c>
      <c r="B59" s="728"/>
      <c r="C59" s="728"/>
      <c r="D59" s="729"/>
      <c r="E59" s="1"/>
      <c r="F59" s="1"/>
      <c r="G59" s="1"/>
      <c r="H59" s="1"/>
      <c r="I59" s="1"/>
    </row>
    <row r="60" spans="1:9" ht="57" thickBot="1">
      <c r="A60" s="336" t="s">
        <v>141</v>
      </c>
      <c r="B60" s="338" t="s">
        <v>142</v>
      </c>
      <c r="C60" s="338">
        <v>2.41</v>
      </c>
      <c r="D60" s="349">
        <f>C60*$D$8*12</f>
        <v>32008.655999999999</v>
      </c>
      <c r="E60" s="1"/>
      <c r="F60" s="1"/>
      <c r="G60" s="1"/>
      <c r="H60" s="1"/>
      <c r="I60" s="1"/>
    </row>
    <row r="61" spans="1:9" ht="22.5" customHeight="1" thickBot="1">
      <c r="A61" s="727" t="s">
        <v>143</v>
      </c>
      <c r="B61" s="728"/>
      <c r="C61" s="728"/>
      <c r="D61" s="733"/>
      <c r="E61" s="1"/>
      <c r="F61" s="1"/>
      <c r="G61" s="1"/>
      <c r="H61" s="1"/>
      <c r="I61" s="1"/>
    </row>
    <row r="62" spans="1:9" ht="23.25" thickBot="1">
      <c r="A62" s="336" t="s">
        <v>144</v>
      </c>
      <c r="B62" s="338" t="s">
        <v>78</v>
      </c>
      <c r="C62" s="261"/>
      <c r="D62" s="349"/>
      <c r="E62" s="1"/>
      <c r="F62" s="1"/>
      <c r="G62" s="1"/>
      <c r="H62" s="1"/>
      <c r="I62" s="1"/>
    </row>
    <row r="63" spans="1:9" ht="15.75" thickBot="1">
      <c r="A63" s="336" t="s">
        <v>145</v>
      </c>
      <c r="B63" s="338" t="s">
        <v>78</v>
      </c>
      <c r="C63" s="261">
        <v>2.14</v>
      </c>
      <c r="D63" s="354">
        <f>C63*$D$8*12</f>
        <v>28422.624000000003</v>
      </c>
      <c r="E63" s="1"/>
      <c r="F63" s="1"/>
      <c r="G63" s="1"/>
      <c r="H63" s="1"/>
      <c r="I63" s="1"/>
    </row>
    <row r="64" spans="1:9" ht="15.75" thickBot="1">
      <c r="A64" s="336" t="s">
        <v>146</v>
      </c>
      <c r="B64" s="338" t="s">
        <v>147</v>
      </c>
      <c r="C64" s="64"/>
      <c r="D64" s="363"/>
      <c r="E64" s="1"/>
      <c r="F64" s="1"/>
      <c r="G64" s="1"/>
      <c r="H64" s="1"/>
      <c r="I64" s="1"/>
    </row>
    <row r="65" spans="1:9" ht="15.75" thickBot="1">
      <c r="A65" s="364" t="s">
        <v>84</v>
      </c>
      <c r="B65" s="260"/>
      <c r="C65" s="260"/>
      <c r="D65" s="365"/>
      <c r="E65" s="1"/>
      <c r="F65" s="1"/>
      <c r="G65" s="1"/>
      <c r="H65" s="1"/>
      <c r="I65" s="1"/>
    </row>
    <row r="66" spans="1:9" ht="15.75" thickBot="1">
      <c r="A66" s="57" t="s">
        <v>393</v>
      </c>
      <c r="B66" s="366"/>
      <c r="C66" s="339">
        <v>0.52</v>
      </c>
      <c r="D66" s="367">
        <f>C66*12*D8</f>
        <v>6906.4319999999998</v>
      </c>
      <c r="E66" s="1"/>
      <c r="F66" s="1"/>
      <c r="G66" s="1"/>
      <c r="H66" s="1"/>
      <c r="I66" s="1"/>
    </row>
    <row r="67" spans="1:9" ht="15.75" thickBot="1">
      <c r="A67" s="57" t="s">
        <v>394</v>
      </c>
      <c r="B67" s="366"/>
      <c r="C67" s="339">
        <v>1.05</v>
      </c>
      <c r="D67" s="367">
        <f>C67*12*D8</f>
        <v>13945.68</v>
      </c>
      <c r="E67" s="1"/>
      <c r="F67" s="1"/>
      <c r="G67" s="1"/>
      <c r="H67" s="1"/>
      <c r="I67" s="1"/>
    </row>
    <row r="68" spans="1:9" ht="15.75" thickBot="1">
      <c r="A68" s="368" t="s">
        <v>395</v>
      </c>
      <c r="B68" s="366"/>
      <c r="C68" s="339">
        <v>0.21</v>
      </c>
      <c r="D68" s="369">
        <f>C68*12*D8</f>
        <v>2789.136</v>
      </c>
      <c r="E68" s="1"/>
      <c r="F68" s="1"/>
      <c r="G68" s="1"/>
      <c r="H68" s="1"/>
      <c r="I68" s="1"/>
    </row>
    <row r="69" spans="1:9" ht="68.25" thickBot="1">
      <c r="A69" s="336" t="s">
        <v>240</v>
      </c>
      <c r="B69" s="338" t="s">
        <v>106</v>
      </c>
      <c r="C69" s="338">
        <v>4.22</v>
      </c>
      <c r="D69" s="354">
        <f>C69*$D$8*12</f>
        <v>56048.351999999999</v>
      </c>
      <c r="E69" s="1"/>
      <c r="F69" s="1"/>
      <c r="G69" s="1"/>
      <c r="H69" s="1"/>
      <c r="I69" s="1"/>
    </row>
    <row r="70" spans="1:9" ht="15.75" thickBot="1">
      <c r="A70" s="370" t="s">
        <v>176</v>
      </c>
      <c r="B70" s="328"/>
      <c r="C70" s="338"/>
      <c r="D70" s="349">
        <v>-11323.87</v>
      </c>
      <c r="E70" s="1"/>
      <c r="F70" s="1"/>
      <c r="G70" s="1"/>
      <c r="H70" s="1"/>
      <c r="I70" s="1"/>
    </row>
    <row r="71" spans="1:9" ht="15.75" thickBot="1">
      <c r="A71" s="741" t="s">
        <v>149</v>
      </c>
      <c r="B71" s="742"/>
      <c r="C71" s="579">
        <f>SUM(C14,C15,C20,C25,C32,C37,C43,C56,C60,C63,C68,C69)</f>
        <v>19.330000000000002</v>
      </c>
      <c r="D71" s="580">
        <f>SUM(D14,D15,D20,D25,D32,D37,D43,D56,D60,D63,D68,D69,D70)</f>
        <v>245409.45799999998</v>
      </c>
      <c r="E71" s="1"/>
      <c r="F71" s="1"/>
      <c r="G71" s="1"/>
      <c r="H71" s="1"/>
      <c r="I71" s="1"/>
    </row>
    <row r="72" spans="1:9" ht="15.75">
      <c r="A72" s="71"/>
      <c r="F72" s="37"/>
    </row>
    <row r="73" spans="1:9" ht="15.75">
      <c r="A73" s="72"/>
    </row>
    <row r="74" spans="1:9" ht="15.75">
      <c r="A74" s="65"/>
    </row>
    <row r="75" spans="1:9" ht="15.75">
      <c r="A75" s="65"/>
    </row>
  </sheetData>
  <mergeCells count="19">
    <mergeCell ref="A71:B71"/>
    <mergeCell ref="A35:D35"/>
    <mergeCell ref="A39:D39"/>
    <mergeCell ref="A52:D52"/>
    <mergeCell ref="A59:D59"/>
    <mergeCell ref="A61:D61"/>
    <mergeCell ref="A24:D24"/>
    <mergeCell ref="A27:D27"/>
    <mergeCell ref="A28:D28"/>
    <mergeCell ref="A13:D13"/>
    <mergeCell ref="B14:B15"/>
    <mergeCell ref="A16:D16"/>
    <mergeCell ref="A17:D17"/>
    <mergeCell ref="A22:B22"/>
    <mergeCell ref="A1:I1"/>
    <mergeCell ref="A3:I3"/>
    <mergeCell ref="A2:I2"/>
    <mergeCell ref="A11:A12"/>
    <mergeCell ref="B11:B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1"/>
  <sheetViews>
    <sheetView topLeftCell="A67" workbookViewId="0">
      <selection activeCell="D79" sqref="D79"/>
    </sheetView>
  </sheetViews>
  <sheetFormatPr defaultRowHeight="15"/>
  <cols>
    <col min="1" max="1" width="46.5703125" customWidth="1"/>
    <col min="2" max="2" width="15.140625" customWidth="1"/>
    <col min="3" max="3" width="13.5703125" style="37" customWidth="1"/>
    <col min="4" max="4" width="10.140625" style="37" customWidth="1"/>
    <col min="6" max="6" width="9.5703125" bestFit="1" customWidth="1"/>
  </cols>
  <sheetData>
    <row r="1" spans="1:4">
      <c r="A1" s="17" t="s">
        <v>87</v>
      </c>
      <c r="B1" s="17"/>
      <c r="C1" s="94"/>
      <c r="D1" s="94"/>
    </row>
    <row r="2" spans="1:4">
      <c r="A2" s="762" t="s">
        <v>179</v>
      </c>
      <c r="B2" s="762"/>
      <c r="C2" s="762"/>
      <c r="D2" s="762"/>
    </row>
    <row r="3" spans="1:4">
      <c r="A3" s="763" t="s">
        <v>532</v>
      </c>
      <c r="B3" s="763"/>
      <c r="C3" s="763"/>
      <c r="D3" s="763"/>
    </row>
    <row r="4" spans="1:4">
      <c r="A4" s="17"/>
      <c r="B4" s="17" t="s">
        <v>1</v>
      </c>
      <c r="C4" s="94"/>
      <c r="D4" s="94">
        <v>1977</v>
      </c>
    </row>
    <row r="5" spans="1:4">
      <c r="A5" s="17"/>
      <c r="B5" s="17" t="s">
        <v>2</v>
      </c>
      <c r="C5" s="94"/>
      <c r="D5" s="94">
        <v>3</v>
      </c>
    </row>
    <row r="6" spans="1:4">
      <c r="A6" s="17"/>
      <c r="B6" s="17" t="s">
        <v>3</v>
      </c>
      <c r="C6" s="94"/>
      <c r="D6" s="94">
        <v>2</v>
      </c>
    </row>
    <row r="7" spans="1:4">
      <c r="A7" s="17"/>
      <c r="B7" s="17" t="s">
        <v>4</v>
      </c>
      <c r="C7" s="94"/>
      <c r="D7" s="94">
        <v>18</v>
      </c>
    </row>
    <row r="8" spans="1:4">
      <c r="A8" s="17"/>
      <c r="B8" s="17" t="s">
        <v>89</v>
      </c>
      <c r="C8" s="94"/>
      <c r="D8" s="94">
        <v>851.8</v>
      </c>
    </row>
    <row r="9" spans="1:4">
      <c r="A9" s="17"/>
      <c r="B9" s="17" t="s">
        <v>180</v>
      </c>
      <c r="C9" s="94"/>
      <c r="D9" s="94">
        <v>83.4</v>
      </c>
    </row>
    <row r="10" spans="1:4" ht="15.75" thickBot="1">
      <c r="A10" s="17"/>
      <c r="B10" s="17" t="s">
        <v>7</v>
      </c>
      <c r="C10" s="94"/>
      <c r="D10" s="94">
        <v>326</v>
      </c>
    </row>
    <row r="11" spans="1:4" ht="24">
      <c r="A11" s="764" t="s">
        <v>8</v>
      </c>
      <c r="B11" s="764" t="s">
        <v>9</v>
      </c>
      <c r="C11" s="95" t="s">
        <v>152</v>
      </c>
      <c r="D11" s="95" t="s">
        <v>162</v>
      </c>
    </row>
    <row r="12" spans="1:4" ht="15.75" thickBot="1">
      <c r="A12" s="765"/>
      <c r="B12" s="765"/>
      <c r="C12" s="96" t="s">
        <v>160</v>
      </c>
      <c r="D12" s="96" t="s">
        <v>174</v>
      </c>
    </row>
    <row r="13" spans="1:4" ht="30" customHeight="1" thickBot="1">
      <c r="A13" s="756" t="s">
        <v>10</v>
      </c>
      <c r="B13" s="757"/>
      <c r="C13" s="757"/>
      <c r="D13" s="758"/>
    </row>
    <row r="14" spans="1:4">
      <c r="A14" s="88"/>
      <c r="B14" s="764" t="s">
        <v>106</v>
      </c>
      <c r="C14" s="745">
        <v>0.82</v>
      </c>
      <c r="D14" s="745">
        <f>C14*12*D8</f>
        <v>8381.7119999999995</v>
      </c>
    </row>
    <row r="15" spans="1:4" ht="148.5" customHeight="1">
      <c r="A15" s="88" t="s">
        <v>158</v>
      </c>
      <c r="B15" s="766"/>
      <c r="C15" s="746"/>
      <c r="D15" s="746"/>
    </row>
    <row r="16" spans="1:4" ht="157.5" customHeight="1" thickBot="1">
      <c r="A16" s="89" t="s">
        <v>177</v>
      </c>
      <c r="B16" s="765"/>
      <c r="C16" s="747"/>
      <c r="D16" s="747"/>
    </row>
    <row r="17" spans="1:4" ht="15.75" customHeight="1" thickBot="1">
      <c r="A17" s="759" t="s">
        <v>14</v>
      </c>
      <c r="B17" s="760"/>
      <c r="C17" s="760"/>
      <c r="D17" s="761"/>
    </row>
    <row r="18" spans="1:4" ht="15.75" thickBot="1">
      <c r="A18" s="753" t="s">
        <v>15</v>
      </c>
      <c r="B18" s="754"/>
      <c r="C18" s="754"/>
      <c r="D18" s="755"/>
    </row>
    <row r="19" spans="1:4" ht="24.75" thickBot="1">
      <c r="A19" s="89" t="s">
        <v>107</v>
      </c>
      <c r="B19" s="90" t="s">
        <v>17</v>
      </c>
      <c r="C19" s="745">
        <v>2.16</v>
      </c>
      <c r="D19" s="745">
        <f>C19*12*D8</f>
        <v>22078.655999999999</v>
      </c>
    </row>
    <row r="20" spans="1:4" ht="15.75" thickBot="1">
      <c r="A20" s="89" t="s">
        <v>108</v>
      </c>
      <c r="B20" s="90" t="s">
        <v>17</v>
      </c>
      <c r="C20" s="746"/>
      <c r="D20" s="746"/>
    </row>
    <row r="21" spans="1:4" ht="15.75" thickBot="1">
      <c r="A21" s="89" t="s">
        <v>109</v>
      </c>
      <c r="B21" s="90" t="s">
        <v>17</v>
      </c>
      <c r="C21" s="746"/>
      <c r="D21" s="746"/>
    </row>
    <row r="22" spans="1:4" ht="15.75" thickBot="1">
      <c r="A22" s="91" t="s">
        <v>20</v>
      </c>
      <c r="B22" s="87" t="s">
        <v>21</v>
      </c>
      <c r="C22" s="746"/>
      <c r="D22" s="746"/>
    </row>
    <row r="23" spans="1:4" ht="22.5" customHeight="1" thickBot="1">
      <c r="A23" s="748" t="s">
        <v>22</v>
      </c>
      <c r="B23" s="750"/>
      <c r="C23" s="746"/>
      <c r="D23" s="746"/>
    </row>
    <row r="24" spans="1:4" ht="24.75" thickBot="1">
      <c r="A24" s="91" t="s">
        <v>110</v>
      </c>
      <c r="B24" s="87" t="s">
        <v>24</v>
      </c>
      <c r="C24" s="747"/>
      <c r="D24" s="747"/>
    </row>
    <row r="25" spans="1:4" ht="33.75" customHeight="1" thickBot="1">
      <c r="A25" s="748" t="s">
        <v>111</v>
      </c>
      <c r="B25" s="749"/>
      <c r="C25" s="749"/>
      <c r="D25" s="750"/>
    </row>
    <row r="26" spans="1:4" ht="15.75" thickBot="1">
      <c r="A26" s="92" t="s">
        <v>28</v>
      </c>
      <c r="B26" s="93" t="s">
        <v>29</v>
      </c>
      <c r="C26" s="745">
        <v>0.2</v>
      </c>
      <c r="D26" s="745">
        <f>C26*12*D8</f>
        <v>2044.3200000000002</v>
      </c>
    </row>
    <row r="27" spans="1:4" ht="15.75" thickBot="1">
      <c r="A27" s="91" t="s">
        <v>26</v>
      </c>
      <c r="B27" s="87" t="s">
        <v>27</v>
      </c>
      <c r="C27" s="747"/>
      <c r="D27" s="747"/>
    </row>
    <row r="28" spans="1:4" ht="45" customHeight="1" thickBot="1">
      <c r="A28" s="756" t="s">
        <v>112</v>
      </c>
      <c r="B28" s="757"/>
      <c r="C28" s="757"/>
      <c r="D28" s="758"/>
    </row>
    <row r="29" spans="1:4" ht="22.5" customHeight="1" thickBot="1">
      <c r="A29" s="748" t="s">
        <v>113</v>
      </c>
      <c r="B29" s="749"/>
      <c r="C29" s="749"/>
      <c r="D29" s="750"/>
    </row>
    <row r="30" spans="1:4" ht="24.75" customHeight="1" thickBot="1">
      <c r="A30" s="89" t="s">
        <v>114</v>
      </c>
      <c r="B30" s="87" t="s">
        <v>106</v>
      </c>
      <c r="C30" s="745">
        <v>0.52</v>
      </c>
      <c r="D30" s="745">
        <f>C30*12*D8</f>
        <v>5315.232</v>
      </c>
    </row>
    <row r="31" spans="1:4" ht="21.75" customHeight="1" thickBot="1">
      <c r="A31" s="89" t="s">
        <v>115</v>
      </c>
      <c r="B31" s="87" t="s">
        <v>34</v>
      </c>
      <c r="C31" s="746"/>
      <c r="D31" s="746"/>
    </row>
    <row r="32" spans="1:4" ht="22.5" customHeight="1" thickBot="1">
      <c r="A32" s="89" t="s">
        <v>116</v>
      </c>
      <c r="B32" s="87" t="s">
        <v>34</v>
      </c>
      <c r="C32" s="746"/>
      <c r="D32" s="746"/>
    </row>
    <row r="33" spans="1:4" ht="22.5" customHeight="1" thickBot="1">
      <c r="A33" s="89" t="s">
        <v>117</v>
      </c>
      <c r="B33" s="87" t="s">
        <v>106</v>
      </c>
      <c r="C33" s="746"/>
      <c r="D33" s="746"/>
    </row>
    <row r="34" spans="1:4" ht="15.75" thickBot="1">
      <c r="A34" s="89" t="s">
        <v>118</v>
      </c>
      <c r="B34" s="87" t="s">
        <v>34</v>
      </c>
      <c r="C34" s="746"/>
      <c r="D34" s="746"/>
    </row>
    <row r="35" spans="1:4" ht="24" customHeight="1" thickBot="1">
      <c r="A35" s="91" t="s">
        <v>119</v>
      </c>
      <c r="B35" s="87" t="s">
        <v>106</v>
      </c>
      <c r="C35" s="747"/>
      <c r="D35" s="747"/>
    </row>
    <row r="36" spans="1:4" ht="22.5" customHeight="1" thickBot="1">
      <c r="A36" s="748" t="s">
        <v>120</v>
      </c>
      <c r="B36" s="749"/>
      <c r="C36" s="749"/>
      <c r="D36" s="750"/>
    </row>
    <row r="37" spans="1:4" ht="24.75" customHeight="1" thickBot="1">
      <c r="A37" s="89" t="s">
        <v>114</v>
      </c>
      <c r="B37" s="87" t="s">
        <v>106</v>
      </c>
      <c r="C37" s="745">
        <v>0.84</v>
      </c>
      <c r="D37" s="745">
        <f>C37*12*D8</f>
        <v>8586.1440000000002</v>
      </c>
    </row>
    <row r="38" spans="1:4" ht="27" customHeight="1" thickBot="1">
      <c r="A38" s="89" t="s">
        <v>121</v>
      </c>
      <c r="B38" s="87" t="s">
        <v>34</v>
      </c>
      <c r="C38" s="746"/>
      <c r="D38" s="746"/>
    </row>
    <row r="39" spans="1:4" ht="24" customHeight="1" thickBot="1">
      <c r="A39" s="89" t="s">
        <v>122</v>
      </c>
      <c r="B39" s="87" t="s">
        <v>34</v>
      </c>
      <c r="C39" s="746"/>
      <c r="D39" s="746"/>
    </row>
    <row r="40" spans="1:4" ht="23.25" customHeight="1" thickBot="1">
      <c r="A40" s="89" t="s">
        <v>42</v>
      </c>
      <c r="B40" s="87" t="s">
        <v>106</v>
      </c>
      <c r="C40" s="746"/>
      <c r="D40" s="746"/>
    </row>
    <row r="41" spans="1:4" ht="24.75" customHeight="1" thickBot="1">
      <c r="A41" s="91" t="s">
        <v>123</v>
      </c>
      <c r="B41" s="87" t="s">
        <v>106</v>
      </c>
      <c r="C41" s="746"/>
      <c r="D41" s="746"/>
    </row>
    <row r="42" spans="1:4" ht="15.75" thickBot="1">
      <c r="A42" s="89" t="s">
        <v>118</v>
      </c>
      <c r="B42" s="87" t="s">
        <v>34</v>
      </c>
      <c r="C42" s="747"/>
      <c r="D42" s="747"/>
    </row>
    <row r="43" spans="1:4" ht="15.75" thickBot="1">
      <c r="A43" s="753" t="s">
        <v>124</v>
      </c>
      <c r="B43" s="754"/>
      <c r="C43" s="754"/>
      <c r="D43" s="755"/>
    </row>
    <row r="44" spans="1:4" ht="15.75" thickBot="1">
      <c r="A44" s="89" t="s">
        <v>45</v>
      </c>
      <c r="B44" s="87" t="s">
        <v>34</v>
      </c>
      <c r="C44" s="745">
        <v>0.61</v>
      </c>
      <c r="D44" s="745">
        <f>C44*12*D8</f>
        <v>6235.1759999999995</v>
      </c>
    </row>
    <row r="45" spans="1:4" ht="15.75" thickBot="1">
      <c r="A45" s="89" t="s">
        <v>46</v>
      </c>
      <c r="B45" s="87" t="s">
        <v>34</v>
      </c>
      <c r="C45" s="747"/>
      <c r="D45" s="747"/>
    </row>
    <row r="46" spans="1:4" ht="24.75" thickBot="1">
      <c r="A46" s="91" t="s">
        <v>47</v>
      </c>
      <c r="B46" s="87" t="s">
        <v>106</v>
      </c>
      <c r="C46" s="97"/>
      <c r="D46" s="97"/>
    </row>
    <row r="47" spans="1:4" ht="15.75" thickBot="1">
      <c r="A47" s="748" t="s">
        <v>125</v>
      </c>
      <c r="B47" s="749"/>
      <c r="C47" s="749"/>
      <c r="D47" s="750"/>
    </row>
    <row r="48" spans="1:4" ht="24" customHeight="1" thickBot="1">
      <c r="A48" s="89" t="s">
        <v>126</v>
      </c>
      <c r="B48" s="87" t="s">
        <v>29</v>
      </c>
      <c r="C48" s="745">
        <v>2.72</v>
      </c>
      <c r="D48" s="745">
        <f>C48*12*D8</f>
        <v>27802.752</v>
      </c>
    </row>
    <row r="49" spans="1:4" ht="15.75" customHeight="1" thickBot="1">
      <c r="A49" s="89" t="s">
        <v>127</v>
      </c>
      <c r="B49" s="87" t="s">
        <v>51</v>
      </c>
      <c r="C49" s="746"/>
      <c r="D49" s="746"/>
    </row>
    <row r="50" spans="1:4" ht="27" customHeight="1" thickBot="1">
      <c r="A50" s="89" t="s">
        <v>116</v>
      </c>
      <c r="B50" s="87" t="s">
        <v>51</v>
      </c>
      <c r="C50" s="746"/>
      <c r="D50" s="746"/>
    </row>
    <row r="51" spans="1:4" ht="24.75" thickBot="1">
      <c r="A51" s="89" t="s">
        <v>128</v>
      </c>
      <c r="B51" s="87" t="s">
        <v>54</v>
      </c>
      <c r="C51" s="746"/>
      <c r="D51" s="746"/>
    </row>
    <row r="52" spans="1:4" ht="48" customHeight="1" thickBot="1">
      <c r="A52" s="89" t="s">
        <v>129</v>
      </c>
      <c r="B52" s="87" t="s">
        <v>54</v>
      </c>
      <c r="C52" s="746"/>
      <c r="D52" s="746"/>
    </row>
    <row r="53" spans="1:4" ht="15" customHeight="1" thickBot="1">
      <c r="A53" s="748" t="s">
        <v>56</v>
      </c>
      <c r="B53" s="750"/>
      <c r="C53" s="746"/>
      <c r="D53" s="746"/>
    </row>
    <row r="54" spans="1:4" ht="13.5" customHeight="1" thickBot="1">
      <c r="A54" s="89" t="s">
        <v>130</v>
      </c>
      <c r="B54" s="87" t="s">
        <v>59</v>
      </c>
      <c r="C54" s="746"/>
      <c r="D54" s="746"/>
    </row>
    <row r="55" spans="1:4" ht="15.75" thickBot="1">
      <c r="A55" s="89" t="s">
        <v>131</v>
      </c>
      <c r="B55" s="87" t="s">
        <v>59</v>
      </c>
      <c r="C55" s="746"/>
      <c r="D55" s="746"/>
    </row>
    <row r="56" spans="1:4" ht="15.75" thickBot="1">
      <c r="A56" s="89" t="s">
        <v>132</v>
      </c>
      <c r="B56" s="87" t="s">
        <v>59</v>
      </c>
      <c r="C56" s="746"/>
      <c r="D56" s="746"/>
    </row>
    <row r="57" spans="1:4" ht="15.75" thickBot="1">
      <c r="A57" s="89" t="s">
        <v>133</v>
      </c>
      <c r="B57" s="87" t="s">
        <v>59</v>
      </c>
      <c r="C57" s="746"/>
      <c r="D57" s="746"/>
    </row>
    <row r="58" spans="1:4" ht="15.75" thickBot="1">
      <c r="A58" s="89" t="s">
        <v>134</v>
      </c>
      <c r="B58" s="87" t="s">
        <v>59</v>
      </c>
      <c r="C58" s="746"/>
      <c r="D58" s="746"/>
    </row>
    <row r="59" spans="1:4" ht="15.75" thickBot="1">
      <c r="A59" s="89" t="s">
        <v>63</v>
      </c>
      <c r="B59" s="87" t="s">
        <v>59</v>
      </c>
      <c r="C59" s="747"/>
      <c r="D59" s="747"/>
    </row>
    <row r="60" spans="1:4" ht="15.75" thickBot="1">
      <c r="A60" s="753" t="s">
        <v>135</v>
      </c>
      <c r="B60" s="754"/>
      <c r="C60" s="754"/>
      <c r="D60" s="755"/>
    </row>
    <row r="61" spans="1:4" ht="15.75" thickBot="1">
      <c r="A61" s="89" t="s">
        <v>66</v>
      </c>
      <c r="B61" s="87" t="s">
        <v>67</v>
      </c>
      <c r="C61" s="98"/>
      <c r="D61" s="98"/>
    </row>
    <row r="62" spans="1:4" ht="24.75" thickBot="1">
      <c r="A62" s="89" t="s">
        <v>136</v>
      </c>
      <c r="B62" s="87" t="s">
        <v>67</v>
      </c>
      <c r="C62" s="99">
        <v>1.7</v>
      </c>
      <c r="D62" s="99">
        <f>C62*12*D8</f>
        <v>17376.719999999998</v>
      </c>
    </row>
    <row r="63" spans="1:4" ht="38.25" customHeight="1" thickBot="1">
      <c r="A63" s="89" t="s">
        <v>137</v>
      </c>
      <c r="B63" s="87" t="s">
        <v>51</v>
      </c>
      <c r="C63" s="98"/>
      <c r="D63" s="98"/>
    </row>
    <row r="64" spans="1:4" ht="15.75" customHeight="1" thickBot="1">
      <c r="A64" s="89" t="s">
        <v>138</v>
      </c>
      <c r="B64" s="87" t="s">
        <v>67</v>
      </c>
      <c r="C64" s="98"/>
      <c r="D64" s="98"/>
    </row>
    <row r="65" spans="1:6" ht="24" customHeight="1" thickBot="1">
      <c r="A65" s="91" t="s">
        <v>71</v>
      </c>
      <c r="B65" s="87" t="s">
        <v>106</v>
      </c>
      <c r="C65" s="98"/>
      <c r="D65" s="98"/>
    </row>
    <row r="66" spans="1:6" ht="15.75" thickBot="1">
      <c r="A66" s="91" t="s">
        <v>139</v>
      </c>
      <c r="B66" s="87" t="s">
        <v>51</v>
      </c>
      <c r="C66" s="98"/>
      <c r="D66" s="98"/>
    </row>
    <row r="67" spans="1:6" ht="24.75" thickBot="1">
      <c r="A67" s="582" t="s">
        <v>178</v>
      </c>
      <c r="B67" s="87" t="s">
        <v>106</v>
      </c>
      <c r="C67" s="100"/>
      <c r="D67" s="100"/>
    </row>
    <row r="68" spans="1:6" ht="14.25" customHeight="1" thickBot="1">
      <c r="A68" s="748" t="s">
        <v>140</v>
      </c>
      <c r="B68" s="749"/>
      <c r="C68" s="749"/>
      <c r="D68" s="750"/>
    </row>
    <row r="69" spans="1:6" ht="62.25" customHeight="1" thickBot="1">
      <c r="A69" s="91" t="s">
        <v>141</v>
      </c>
      <c r="B69" s="87" t="s">
        <v>142</v>
      </c>
      <c r="C69" s="96">
        <v>2.41</v>
      </c>
      <c r="D69" s="96">
        <f>C69*12*D8</f>
        <v>24634.056</v>
      </c>
    </row>
    <row r="70" spans="1:6" ht="13.5" customHeight="1" thickBot="1">
      <c r="A70" s="748" t="s">
        <v>143</v>
      </c>
      <c r="B70" s="749"/>
      <c r="C70" s="749"/>
      <c r="D70" s="750"/>
    </row>
    <row r="71" spans="1:6" ht="24.75" thickBot="1">
      <c r="A71" s="91" t="s">
        <v>144</v>
      </c>
      <c r="B71" s="87" t="s">
        <v>78</v>
      </c>
      <c r="C71" s="745">
        <v>2.14</v>
      </c>
      <c r="D71" s="745">
        <f>C71*12*D8</f>
        <v>21874.223999999998</v>
      </c>
    </row>
    <row r="72" spans="1:6" ht="15" customHeight="1" thickBot="1">
      <c r="A72" s="91" t="s">
        <v>145</v>
      </c>
      <c r="B72" s="87" t="s">
        <v>78</v>
      </c>
      <c r="C72" s="746"/>
      <c r="D72" s="746"/>
    </row>
    <row r="73" spans="1:6" ht="14.25" customHeight="1" thickBot="1">
      <c r="A73" s="91" t="s">
        <v>146</v>
      </c>
      <c r="B73" s="87" t="s">
        <v>147</v>
      </c>
      <c r="C73" s="747"/>
      <c r="D73" s="747"/>
    </row>
    <row r="74" spans="1:6" ht="15.75" thickBot="1">
      <c r="A74" s="748" t="s">
        <v>84</v>
      </c>
      <c r="B74" s="749"/>
      <c r="C74" s="749"/>
      <c r="D74" s="750"/>
    </row>
    <row r="75" spans="1:6" ht="17.25" customHeight="1" thickBot="1">
      <c r="A75" s="103" t="s">
        <v>181</v>
      </c>
      <c r="B75" s="104"/>
      <c r="C75" s="105">
        <v>1.99</v>
      </c>
      <c r="D75" s="96">
        <f>C75*12*D8</f>
        <v>20340.983999999997</v>
      </c>
    </row>
    <row r="76" spans="1:6" ht="15.75" thickBot="1">
      <c r="A76" s="103" t="s">
        <v>182</v>
      </c>
      <c r="B76" s="104"/>
      <c r="C76" s="105">
        <v>0.82</v>
      </c>
      <c r="D76" s="96">
        <f>C76*12*D8</f>
        <v>8381.7119999999995</v>
      </c>
    </row>
    <row r="77" spans="1:6" ht="15.75" thickBot="1">
      <c r="A77" s="103" t="s">
        <v>183</v>
      </c>
      <c r="B77" s="104"/>
      <c r="C77" s="105">
        <v>0.34</v>
      </c>
      <c r="D77" s="96">
        <f>C77*12*D8</f>
        <v>3475.3440000000001</v>
      </c>
    </row>
    <row r="78" spans="1:6" ht="75" customHeight="1" thickBot="1">
      <c r="A78" s="91" t="s">
        <v>167</v>
      </c>
      <c r="B78" s="87" t="s">
        <v>106</v>
      </c>
      <c r="C78" s="96">
        <v>4.3499999999999996</v>
      </c>
      <c r="D78" s="96">
        <f>C78*12*D8</f>
        <v>44463.959999999992</v>
      </c>
    </row>
    <row r="79" spans="1:6" ht="15.75" thickBot="1">
      <c r="A79" s="751" t="s">
        <v>149</v>
      </c>
      <c r="B79" s="752"/>
      <c r="C79" s="418">
        <f>SUM(C14,C19,C26,C30,C37,C44,C48,C62,C69,C71,C75,C76,C77,C78)</f>
        <v>21.619999999999997</v>
      </c>
      <c r="D79" s="418">
        <f>SUM(D14,D19,D26,D30,D37,D44,D48,D62,D69,D71,D75,D76,D77,D78)</f>
        <v>220990.992</v>
      </c>
      <c r="E79" s="581"/>
      <c r="F79" s="37"/>
    </row>
    <row r="80" spans="1:6">
      <c r="C80" s="101"/>
      <c r="D80" s="59"/>
    </row>
    <row r="81" spans="3:3">
      <c r="C81" s="102"/>
    </row>
  </sheetData>
  <mergeCells count="37">
    <mergeCell ref="A17:D17"/>
    <mergeCell ref="A2:D2"/>
    <mergeCell ref="A3:D3"/>
    <mergeCell ref="A11:A12"/>
    <mergeCell ref="B11:B12"/>
    <mergeCell ref="A13:D13"/>
    <mergeCell ref="B14:B16"/>
    <mergeCell ref="D14:D16"/>
    <mergeCell ref="D44:D45"/>
    <mergeCell ref="C44:C45"/>
    <mergeCell ref="A18:D18"/>
    <mergeCell ref="D19:D24"/>
    <mergeCell ref="A23:B23"/>
    <mergeCell ref="A25:D25"/>
    <mergeCell ref="D26:D27"/>
    <mergeCell ref="A28:D28"/>
    <mergeCell ref="A29:D29"/>
    <mergeCell ref="D30:D35"/>
    <mergeCell ref="A36:D36"/>
    <mergeCell ref="D37:D42"/>
    <mergeCell ref="A43:D43"/>
    <mergeCell ref="C71:C73"/>
    <mergeCell ref="D71:D73"/>
    <mergeCell ref="A74:D74"/>
    <mergeCell ref="A79:B79"/>
    <mergeCell ref="C14:C16"/>
    <mergeCell ref="C19:C24"/>
    <mergeCell ref="C26:C27"/>
    <mergeCell ref="C30:C35"/>
    <mergeCell ref="C37:C42"/>
    <mergeCell ref="A47:D47"/>
    <mergeCell ref="D48:D59"/>
    <mergeCell ref="A53:B53"/>
    <mergeCell ref="A60:D60"/>
    <mergeCell ref="A68:D68"/>
    <mergeCell ref="A70:D70"/>
    <mergeCell ref="C48:C5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9"/>
  <sheetViews>
    <sheetView topLeftCell="A64" workbookViewId="0">
      <selection activeCell="D78" sqref="D78"/>
    </sheetView>
  </sheetViews>
  <sheetFormatPr defaultRowHeight="15"/>
  <cols>
    <col min="1" max="1" width="41.5703125" style="17" customWidth="1"/>
    <col min="2" max="2" width="14.85546875" style="17" customWidth="1"/>
    <col min="3" max="3" width="16.85546875" style="94" customWidth="1"/>
    <col min="4" max="4" width="13.5703125" style="94" customWidth="1"/>
    <col min="6" max="6" width="9.5703125" bestFit="1" customWidth="1"/>
  </cols>
  <sheetData>
    <row r="1" spans="1:4">
      <c r="A1" s="17" t="s">
        <v>87</v>
      </c>
    </row>
    <row r="2" spans="1:4">
      <c r="A2" s="17" t="s">
        <v>186</v>
      </c>
    </row>
    <row r="3" spans="1:4">
      <c r="A3" s="17" t="s">
        <v>421</v>
      </c>
    </row>
    <row r="4" spans="1:4">
      <c r="B4" s="17" t="s">
        <v>1</v>
      </c>
      <c r="D4" s="94">
        <v>1982</v>
      </c>
    </row>
    <row r="5" spans="1:4">
      <c r="B5" s="17" t="s">
        <v>2</v>
      </c>
      <c r="D5" s="94">
        <v>3</v>
      </c>
    </row>
    <row r="6" spans="1:4">
      <c r="B6" s="17" t="s">
        <v>3</v>
      </c>
      <c r="D6" s="94">
        <v>2</v>
      </c>
    </row>
    <row r="7" spans="1:4">
      <c r="B7" s="17" t="s">
        <v>4</v>
      </c>
      <c r="D7" s="94">
        <v>18</v>
      </c>
    </row>
    <row r="8" spans="1:4">
      <c r="B8" s="17" t="s">
        <v>97</v>
      </c>
      <c r="D8" s="94">
        <v>853.8</v>
      </c>
    </row>
    <row r="9" spans="1:4">
      <c r="B9" s="17" t="s">
        <v>96</v>
      </c>
      <c r="D9" s="94">
        <v>83.4</v>
      </c>
    </row>
    <row r="10" spans="1:4" ht="15.75" thickBot="1">
      <c r="B10" s="17" t="s">
        <v>91</v>
      </c>
      <c r="D10" s="94">
        <v>326.5</v>
      </c>
    </row>
    <row r="11" spans="1:4">
      <c r="A11" s="764" t="s">
        <v>8</v>
      </c>
      <c r="B11" s="764" t="s">
        <v>9</v>
      </c>
      <c r="C11" s="95" t="s">
        <v>152</v>
      </c>
      <c r="D11" s="95" t="s">
        <v>162</v>
      </c>
    </row>
    <row r="12" spans="1:4" ht="15.75" thickBot="1">
      <c r="A12" s="765"/>
      <c r="B12" s="765"/>
      <c r="C12" s="96" t="s">
        <v>160</v>
      </c>
      <c r="D12" s="96" t="s">
        <v>174</v>
      </c>
    </row>
    <row r="13" spans="1:4" ht="30" customHeight="1" thickBot="1">
      <c r="A13" s="756" t="s">
        <v>10</v>
      </c>
      <c r="B13" s="757"/>
      <c r="C13" s="757"/>
      <c r="D13" s="758"/>
    </row>
    <row r="14" spans="1:4" ht="174.75" customHeight="1">
      <c r="A14" s="88" t="s">
        <v>184</v>
      </c>
      <c r="B14" s="764" t="s">
        <v>106</v>
      </c>
      <c r="C14" s="745">
        <v>1.02</v>
      </c>
      <c r="D14" s="745">
        <f>C14*12*D8</f>
        <v>10450.511999999999</v>
      </c>
    </row>
    <row r="15" spans="1:4" ht="173.25" customHeight="1" thickBot="1">
      <c r="A15" s="89" t="s">
        <v>177</v>
      </c>
      <c r="B15" s="765"/>
      <c r="C15" s="747"/>
      <c r="D15" s="747"/>
    </row>
    <row r="16" spans="1:4" ht="30" customHeight="1" thickBot="1">
      <c r="A16" s="759" t="s">
        <v>14</v>
      </c>
      <c r="B16" s="760"/>
      <c r="C16" s="760"/>
      <c r="D16" s="761"/>
    </row>
    <row r="17" spans="1:4" ht="15.75" thickBot="1">
      <c r="A17" s="753" t="s">
        <v>15</v>
      </c>
      <c r="B17" s="754"/>
      <c r="C17" s="754"/>
      <c r="D17" s="755"/>
    </row>
    <row r="18" spans="1:4" ht="24.75" thickBot="1">
      <c r="A18" s="89" t="s">
        <v>107</v>
      </c>
      <c r="B18" s="90" t="s">
        <v>17</v>
      </c>
      <c r="C18" s="745">
        <v>2.16</v>
      </c>
      <c r="D18" s="745">
        <f>C18*12*D8</f>
        <v>22130.495999999999</v>
      </c>
    </row>
    <row r="19" spans="1:4" ht="24.75" thickBot="1">
      <c r="A19" s="89" t="s">
        <v>108</v>
      </c>
      <c r="B19" s="90" t="s">
        <v>17</v>
      </c>
      <c r="C19" s="746"/>
      <c r="D19" s="746"/>
    </row>
    <row r="20" spans="1:4" ht="15.75" thickBot="1">
      <c r="A20" s="89" t="s">
        <v>109</v>
      </c>
      <c r="B20" s="90" t="s">
        <v>17</v>
      </c>
      <c r="C20" s="746"/>
      <c r="D20" s="746"/>
    </row>
    <row r="21" spans="1:4" ht="15.75" thickBot="1">
      <c r="A21" s="91" t="s">
        <v>20</v>
      </c>
      <c r="B21" s="87" t="s">
        <v>21</v>
      </c>
      <c r="C21" s="746"/>
      <c r="D21" s="746"/>
    </row>
    <row r="22" spans="1:4" ht="22.5" customHeight="1" thickBot="1">
      <c r="A22" s="748" t="s">
        <v>22</v>
      </c>
      <c r="B22" s="750"/>
      <c r="C22" s="746"/>
      <c r="D22" s="746"/>
    </row>
    <row r="23" spans="1:4" ht="24.75" thickBot="1">
      <c r="A23" s="91" t="s">
        <v>110</v>
      </c>
      <c r="B23" s="87" t="s">
        <v>24</v>
      </c>
      <c r="C23" s="747"/>
      <c r="D23" s="747"/>
    </row>
    <row r="24" spans="1:4" ht="33.75" customHeight="1" thickBot="1">
      <c r="A24" s="748" t="s">
        <v>111</v>
      </c>
      <c r="B24" s="749"/>
      <c r="C24" s="749"/>
      <c r="D24" s="750"/>
    </row>
    <row r="25" spans="1:4" ht="15.75" thickBot="1">
      <c r="A25" s="92" t="s">
        <v>28</v>
      </c>
      <c r="B25" s="93" t="s">
        <v>29</v>
      </c>
      <c r="C25" s="745">
        <v>0.2</v>
      </c>
      <c r="D25" s="745">
        <f>C25*12*D8</f>
        <v>2049.1200000000003</v>
      </c>
    </row>
    <row r="26" spans="1:4" ht="15.75" thickBot="1">
      <c r="A26" s="91" t="s">
        <v>26</v>
      </c>
      <c r="B26" s="87" t="s">
        <v>27</v>
      </c>
      <c r="C26" s="747"/>
      <c r="D26" s="747"/>
    </row>
    <row r="27" spans="1:4" ht="45" customHeight="1" thickBot="1">
      <c r="A27" s="756" t="s">
        <v>112</v>
      </c>
      <c r="B27" s="757"/>
      <c r="C27" s="757"/>
      <c r="D27" s="758"/>
    </row>
    <row r="28" spans="1:4" ht="22.5" customHeight="1" thickBot="1">
      <c r="A28" s="748" t="s">
        <v>113</v>
      </c>
      <c r="B28" s="749"/>
      <c r="C28" s="749"/>
      <c r="D28" s="750"/>
    </row>
    <row r="29" spans="1:4" ht="24.75" thickBot="1">
      <c r="A29" s="89" t="s">
        <v>114</v>
      </c>
      <c r="B29" s="87" t="s">
        <v>106</v>
      </c>
      <c r="C29" s="745">
        <v>0.52</v>
      </c>
      <c r="D29" s="745">
        <f>C29*12*D8</f>
        <v>5327.7119999999995</v>
      </c>
    </row>
    <row r="30" spans="1:4" ht="24.75" thickBot="1">
      <c r="A30" s="89" t="s">
        <v>115</v>
      </c>
      <c r="B30" s="87" t="s">
        <v>34</v>
      </c>
      <c r="C30" s="746"/>
      <c r="D30" s="746"/>
    </row>
    <row r="31" spans="1:4" ht="24.75" thickBot="1">
      <c r="A31" s="89" t="s">
        <v>116</v>
      </c>
      <c r="B31" s="87" t="s">
        <v>34</v>
      </c>
      <c r="C31" s="746"/>
      <c r="D31" s="746"/>
    </row>
    <row r="32" spans="1:4" ht="24.75" thickBot="1">
      <c r="A32" s="89" t="s">
        <v>117</v>
      </c>
      <c r="B32" s="87" t="s">
        <v>106</v>
      </c>
      <c r="C32" s="746"/>
      <c r="D32" s="746"/>
    </row>
    <row r="33" spans="1:4" ht="15.75" thickBot="1">
      <c r="A33" s="89" t="s">
        <v>118</v>
      </c>
      <c r="B33" s="87" t="s">
        <v>34</v>
      </c>
      <c r="C33" s="746"/>
      <c r="D33" s="746"/>
    </row>
    <row r="34" spans="1:4" ht="24.75" thickBot="1">
      <c r="A34" s="91" t="s">
        <v>119</v>
      </c>
      <c r="B34" s="87" t="s">
        <v>106</v>
      </c>
      <c r="C34" s="747"/>
      <c r="D34" s="747"/>
    </row>
    <row r="35" spans="1:4" ht="22.5" customHeight="1" thickBot="1">
      <c r="A35" s="748" t="s">
        <v>120</v>
      </c>
      <c r="B35" s="749"/>
      <c r="C35" s="749"/>
      <c r="D35" s="750"/>
    </row>
    <row r="36" spans="1:4" ht="24.75" thickBot="1">
      <c r="A36" s="89" t="s">
        <v>114</v>
      </c>
      <c r="B36" s="87" t="s">
        <v>106</v>
      </c>
      <c r="C36" s="745">
        <v>0.84</v>
      </c>
      <c r="D36" s="745">
        <f>C36*12*D8</f>
        <v>8606.3040000000001</v>
      </c>
    </row>
    <row r="37" spans="1:4" ht="24.75" thickBot="1">
      <c r="A37" s="89" t="s">
        <v>121</v>
      </c>
      <c r="B37" s="87" t="s">
        <v>34</v>
      </c>
      <c r="C37" s="746"/>
      <c r="D37" s="746"/>
    </row>
    <row r="38" spans="1:4" ht="24.75" thickBot="1">
      <c r="A38" s="89" t="s">
        <v>122</v>
      </c>
      <c r="B38" s="87" t="s">
        <v>34</v>
      </c>
      <c r="C38" s="746"/>
      <c r="D38" s="746"/>
    </row>
    <row r="39" spans="1:4" ht="24.75" thickBot="1">
      <c r="A39" s="89" t="s">
        <v>42</v>
      </c>
      <c r="B39" s="87" t="s">
        <v>106</v>
      </c>
      <c r="C39" s="746"/>
      <c r="D39" s="746"/>
    </row>
    <row r="40" spans="1:4" ht="24.75" thickBot="1">
      <c r="A40" s="91" t="s">
        <v>123</v>
      </c>
      <c r="B40" s="87" t="s">
        <v>106</v>
      </c>
      <c r="C40" s="746"/>
      <c r="D40" s="746"/>
    </row>
    <row r="41" spans="1:4" ht="15.75" thickBot="1">
      <c r="A41" s="89" t="s">
        <v>118</v>
      </c>
      <c r="B41" s="87" t="s">
        <v>34</v>
      </c>
      <c r="C41" s="747"/>
      <c r="D41" s="747"/>
    </row>
    <row r="42" spans="1:4" ht="15.75" thickBot="1">
      <c r="A42" s="753" t="s">
        <v>124</v>
      </c>
      <c r="B42" s="754"/>
      <c r="C42" s="754"/>
      <c r="D42" s="755"/>
    </row>
    <row r="43" spans="1:4" ht="15.75" thickBot="1">
      <c r="A43" s="89" t="s">
        <v>45</v>
      </c>
      <c r="B43" s="87" t="s">
        <v>34</v>
      </c>
      <c r="C43" s="745">
        <v>0.63</v>
      </c>
      <c r="D43" s="745">
        <f>C43*12*D8</f>
        <v>6454.7280000000001</v>
      </c>
    </row>
    <row r="44" spans="1:4" ht="15.75" thickBot="1">
      <c r="A44" s="89" t="s">
        <v>46</v>
      </c>
      <c r="B44" s="87" t="s">
        <v>34</v>
      </c>
      <c r="C44" s="747"/>
      <c r="D44" s="747"/>
    </row>
    <row r="45" spans="1:4" ht="24.75" thickBot="1">
      <c r="A45" s="91" t="s">
        <v>47</v>
      </c>
      <c r="B45" s="87" t="s">
        <v>106</v>
      </c>
      <c r="C45" s="97"/>
      <c r="D45" s="97"/>
    </row>
    <row r="46" spans="1:4" ht="15.75" thickBot="1">
      <c r="A46" s="748" t="s">
        <v>125</v>
      </c>
      <c r="B46" s="749"/>
      <c r="C46" s="749"/>
      <c r="D46" s="750"/>
    </row>
    <row r="47" spans="1:4" ht="36.75" thickBot="1">
      <c r="A47" s="89" t="s">
        <v>126</v>
      </c>
      <c r="B47" s="87" t="s">
        <v>29</v>
      </c>
      <c r="C47" s="745">
        <v>2.1800000000000002</v>
      </c>
      <c r="D47" s="745">
        <f>C47*12*D8</f>
        <v>22335.408000000003</v>
      </c>
    </row>
    <row r="48" spans="1:4" ht="15.75" thickBot="1">
      <c r="A48" s="89" t="s">
        <v>127</v>
      </c>
      <c r="B48" s="87" t="s">
        <v>51</v>
      </c>
      <c r="C48" s="746"/>
      <c r="D48" s="746"/>
    </row>
    <row r="49" spans="1:4" ht="24.75" thickBot="1">
      <c r="A49" s="89" t="s">
        <v>116</v>
      </c>
      <c r="B49" s="87" t="s">
        <v>51</v>
      </c>
      <c r="C49" s="746"/>
      <c r="D49" s="746"/>
    </row>
    <row r="50" spans="1:4" ht="24.75" thickBot="1">
      <c r="A50" s="89" t="s">
        <v>128</v>
      </c>
      <c r="B50" s="87" t="s">
        <v>54</v>
      </c>
      <c r="C50" s="746"/>
      <c r="D50" s="746"/>
    </row>
    <row r="51" spans="1:4" ht="48.75" thickBot="1">
      <c r="A51" s="89" t="s">
        <v>129</v>
      </c>
      <c r="B51" s="87" t="s">
        <v>54</v>
      </c>
      <c r="C51" s="746"/>
      <c r="D51" s="746"/>
    </row>
    <row r="52" spans="1:4" ht="33.75" customHeight="1" thickBot="1">
      <c r="A52" s="748" t="s">
        <v>56</v>
      </c>
      <c r="B52" s="750"/>
      <c r="C52" s="746"/>
      <c r="D52" s="746"/>
    </row>
    <row r="53" spans="1:4" ht="15.75" thickBot="1">
      <c r="A53" s="89" t="s">
        <v>130</v>
      </c>
      <c r="B53" s="87" t="s">
        <v>59</v>
      </c>
      <c r="C53" s="746"/>
      <c r="D53" s="746"/>
    </row>
    <row r="54" spans="1:4" ht="15.75" thickBot="1">
      <c r="A54" s="89" t="s">
        <v>131</v>
      </c>
      <c r="B54" s="87" t="s">
        <v>59</v>
      </c>
      <c r="C54" s="746"/>
      <c r="D54" s="746"/>
    </row>
    <row r="55" spans="1:4" ht="15.75" thickBot="1">
      <c r="A55" s="89" t="s">
        <v>132</v>
      </c>
      <c r="B55" s="87" t="s">
        <v>59</v>
      </c>
      <c r="C55" s="746"/>
      <c r="D55" s="746"/>
    </row>
    <row r="56" spans="1:4" ht="15.75" thickBot="1">
      <c r="A56" s="89" t="s">
        <v>133</v>
      </c>
      <c r="B56" s="87" t="s">
        <v>59</v>
      </c>
      <c r="C56" s="746"/>
      <c r="D56" s="746"/>
    </row>
    <row r="57" spans="1:4" ht="15.75" thickBot="1">
      <c r="A57" s="89" t="s">
        <v>134</v>
      </c>
      <c r="B57" s="87" t="s">
        <v>59</v>
      </c>
      <c r="C57" s="746"/>
      <c r="D57" s="746"/>
    </row>
    <row r="58" spans="1:4" ht="15.75" thickBot="1">
      <c r="A58" s="89" t="s">
        <v>63</v>
      </c>
      <c r="B58" s="87" t="s">
        <v>59</v>
      </c>
      <c r="C58" s="747"/>
      <c r="D58" s="747"/>
    </row>
    <row r="59" spans="1:4" ht="15.75" thickBot="1">
      <c r="A59" s="753" t="s">
        <v>135</v>
      </c>
      <c r="B59" s="754"/>
      <c r="C59" s="754"/>
      <c r="D59" s="755"/>
    </row>
    <row r="60" spans="1:4" ht="15.75" thickBot="1">
      <c r="A60" s="89" t="s">
        <v>66</v>
      </c>
      <c r="B60" s="87" t="s">
        <v>67</v>
      </c>
      <c r="C60" s="98"/>
      <c r="D60" s="98"/>
    </row>
    <row r="61" spans="1:4" ht="24.75" thickBot="1">
      <c r="A61" s="89" t="s">
        <v>136</v>
      </c>
      <c r="B61" s="87" t="s">
        <v>67</v>
      </c>
      <c r="C61" s="99">
        <v>1.2</v>
      </c>
      <c r="D61" s="99">
        <f>C61*12*D8</f>
        <v>12294.719999999998</v>
      </c>
    </row>
    <row r="62" spans="1:4" ht="36.75" thickBot="1">
      <c r="A62" s="89" t="s">
        <v>137</v>
      </c>
      <c r="B62" s="87" t="s">
        <v>51</v>
      </c>
      <c r="C62" s="98"/>
      <c r="D62" s="98"/>
    </row>
    <row r="63" spans="1:4" ht="24.75" thickBot="1">
      <c r="A63" s="89" t="s">
        <v>138</v>
      </c>
      <c r="B63" s="87" t="s">
        <v>67</v>
      </c>
      <c r="C63" s="98"/>
      <c r="D63" s="98"/>
    </row>
    <row r="64" spans="1:4" ht="24.75" thickBot="1">
      <c r="A64" s="91" t="s">
        <v>71</v>
      </c>
      <c r="B64" s="87" t="s">
        <v>106</v>
      </c>
      <c r="C64" s="98"/>
      <c r="D64" s="98"/>
    </row>
    <row r="65" spans="1:6" ht="15.75" thickBot="1">
      <c r="A65" s="91" t="s">
        <v>139</v>
      </c>
      <c r="B65" s="87" t="s">
        <v>51</v>
      </c>
      <c r="C65" s="98"/>
      <c r="D65" s="98"/>
    </row>
    <row r="66" spans="1:6" ht="24.75" thickBot="1">
      <c r="A66" s="91" t="s">
        <v>178</v>
      </c>
      <c r="B66" s="87" t="s">
        <v>106</v>
      </c>
      <c r="C66" s="100"/>
      <c r="D66" s="100"/>
    </row>
    <row r="67" spans="1:6" ht="22.5" customHeight="1" thickBot="1">
      <c r="A67" s="748" t="s">
        <v>140</v>
      </c>
      <c r="B67" s="749"/>
      <c r="C67" s="749"/>
      <c r="D67" s="750"/>
    </row>
    <row r="68" spans="1:6" ht="60.75" thickBot="1">
      <c r="A68" s="91" t="s">
        <v>141</v>
      </c>
      <c r="B68" s="87" t="s">
        <v>142</v>
      </c>
      <c r="C68" s="96">
        <v>2.41</v>
      </c>
      <c r="D68" s="96">
        <f>C68*12*D8</f>
        <v>24691.896000000001</v>
      </c>
    </row>
    <row r="69" spans="1:6" ht="22.5" customHeight="1" thickBot="1">
      <c r="A69" s="748" t="s">
        <v>143</v>
      </c>
      <c r="B69" s="749"/>
      <c r="C69" s="749"/>
      <c r="D69" s="750"/>
    </row>
    <row r="70" spans="1:6" ht="24.75" thickBot="1">
      <c r="A70" s="91" t="s">
        <v>144</v>
      </c>
      <c r="B70" s="87" t="s">
        <v>78</v>
      </c>
      <c r="C70" s="745">
        <v>2.14</v>
      </c>
      <c r="D70" s="745">
        <f>C70*12*D8</f>
        <v>21925.583999999999</v>
      </c>
    </row>
    <row r="71" spans="1:6" ht="24.75" thickBot="1">
      <c r="A71" s="91" t="s">
        <v>145</v>
      </c>
      <c r="B71" s="87" t="s">
        <v>78</v>
      </c>
      <c r="C71" s="746"/>
      <c r="D71" s="746"/>
    </row>
    <row r="72" spans="1:6" ht="24.75" thickBot="1">
      <c r="A72" s="91" t="s">
        <v>146</v>
      </c>
      <c r="B72" s="87" t="s">
        <v>147</v>
      </c>
      <c r="C72" s="747"/>
      <c r="D72" s="747"/>
    </row>
    <row r="73" spans="1:6" ht="15.75" thickBot="1">
      <c r="A73" s="748" t="s">
        <v>84</v>
      </c>
      <c r="B73" s="749"/>
      <c r="C73" s="749"/>
      <c r="D73" s="750"/>
    </row>
    <row r="74" spans="1:6" ht="15.75" thickBot="1">
      <c r="A74" s="103" t="s">
        <v>187</v>
      </c>
      <c r="B74" s="104"/>
      <c r="C74" s="105">
        <v>3.71</v>
      </c>
      <c r="D74" s="96">
        <f>C74*12*D8</f>
        <v>38011.175999999992</v>
      </c>
    </row>
    <row r="75" spans="1:6" ht="15.75" thickBot="1">
      <c r="A75" s="103" t="s">
        <v>188</v>
      </c>
      <c r="B75" s="104"/>
      <c r="C75" s="105">
        <v>0.13</v>
      </c>
      <c r="D75" s="96">
        <f>C75*12*D8</f>
        <v>1331.9279999999999</v>
      </c>
    </row>
    <row r="76" spans="1:6" ht="15.75" thickBot="1">
      <c r="A76" s="103" t="s">
        <v>189</v>
      </c>
      <c r="B76" s="104"/>
      <c r="C76" s="105">
        <v>0.13</v>
      </c>
      <c r="D76" s="96">
        <f>C76*12*D8</f>
        <v>1331.9279999999999</v>
      </c>
    </row>
    <row r="77" spans="1:6" ht="84.75" thickBot="1">
      <c r="A77" s="91" t="s">
        <v>167</v>
      </c>
      <c r="B77" s="87" t="s">
        <v>106</v>
      </c>
      <c r="C77" s="96">
        <v>4.3499999999999996</v>
      </c>
      <c r="D77" s="96">
        <f>C77*12*D8</f>
        <v>44568.359999999993</v>
      </c>
    </row>
    <row r="78" spans="1:6" ht="15.75" thickBot="1">
      <c r="A78" s="583" t="s">
        <v>185</v>
      </c>
      <c r="B78" s="584"/>
      <c r="C78" s="418">
        <f>SUM(C14,C18,C25,C29,C36,C43,C47,C61,C68,C70,C74,C75,C76,C77)</f>
        <v>21.619999999999997</v>
      </c>
      <c r="D78" s="585">
        <f>SUM(D14,D18,D25,D29,D36,D43,D47,D61,D68,D70,D74,D75,D76,D77)</f>
        <v>221509.87200000003</v>
      </c>
      <c r="F78" s="37"/>
    </row>
    <row r="79" spans="1:6">
      <c r="C79" s="106"/>
      <c r="D79" s="586"/>
    </row>
  </sheetData>
  <mergeCells count="34">
    <mergeCell ref="A11:A12"/>
    <mergeCell ref="B11:B12"/>
    <mergeCell ref="A13:D13"/>
    <mergeCell ref="B14:B15"/>
    <mergeCell ref="D14:D15"/>
    <mergeCell ref="C14:C15"/>
    <mergeCell ref="A16:D16"/>
    <mergeCell ref="C70:C72"/>
    <mergeCell ref="D70:D72"/>
    <mergeCell ref="A17:D17"/>
    <mergeCell ref="A59:D59"/>
    <mergeCell ref="C47:C58"/>
    <mergeCell ref="A28:D28"/>
    <mergeCell ref="D29:D34"/>
    <mergeCell ref="A35:D35"/>
    <mergeCell ref="D36:D41"/>
    <mergeCell ref="A42:D42"/>
    <mergeCell ref="D43:D44"/>
    <mergeCell ref="C43:C44"/>
    <mergeCell ref="A46:D46"/>
    <mergeCell ref="A73:D73"/>
    <mergeCell ref="C18:C23"/>
    <mergeCell ref="C25:C26"/>
    <mergeCell ref="C29:C34"/>
    <mergeCell ref="C36:C41"/>
    <mergeCell ref="D18:D23"/>
    <mergeCell ref="A22:B22"/>
    <mergeCell ref="A24:D24"/>
    <mergeCell ref="D25:D26"/>
    <mergeCell ref="A27:D27"/>
    <mergeCell ref="A67:D67"/>
    <mergeCell ref="A69:D69"/>
    <mergeCell ref="D47:D58"/>
    <mergeCell ref="A52:B5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7"/>
  <sheetViews>
    <sheetView topLeftCell="A61" workbookViewId="0">
      <selection activeCell="D75" sqref="D75"/>
    </sheetView>
  </sheetViews>
  <sheetFormatPr defaultRowHeight="15"/>
  <cols>
    <col min="1" max="1" width="43.140625" style="37" customWidth="1"/>
    <col min="2" max="2" width="21.7109375" style="37" customWidth="1"/>
    <col min="3" max="4" width="10.7109375" style="37" customWidth="1"/>
  </cols>
  <sheetData>
    <row r="1" spans="1:4" ht="12.75" customHeight="1">
      <c r="A1" s="587" t="s">
        <v>87</v>
      </c>
      <c r="B1" s="587"/>
      <c r="C1" s="587"/>
      <c r="D1" s="587"/>
    </row>
    <row r="2" spans="1:4" ht="12.75" customHeight="1">
      <c r="A2" s="587" t="s">
        <v>191</v>
      </c>
      <c r="B2" s="587"/>
      <c r="C2" s="587"/>
      <c r="D2" s="587"/>
    </row>
    <row r="3" spans="1:4" ht="12.75" customHeight="1">
      <c r="A3" s="587" t="s">
        <v>421</v>
      </c>
      <c r="B3" s="587"/>
      <c r="C3" s="587"/>
      <c r="D3" s="587"/>
    </row>
    <row r="4" spans="1:4" ht="12.75" customHeight="1">
      <c r="A4" s="94"/>
      <c r="B4" s="94" t="s">
        <v>1</v>
      </c>
      <c r="C4" s="94"/>
      <c r="D4" s="94">
        <v>1980</v>
      </c>
    </row>
    <row r="5" spans="1:4" ht="12.75" customHeight="1">
      <c r="A5" s="94"/>
      <c r="B5" s="94" t="s">
        <v>2</v>
      </c>
      <c r="C5" s="94"/>
      <c r="D5" s="94">
        <v>3</v>
      </c>
    </row>
    <row r="6" spans="1:4" ht="12.75" customHeight="1">
      <c r="A6" s="94"/>
      <c r="B6" s="94" t="s">
        <v>3</v>
      </c>
      <c r="C6" s="94"/>
      <c r="D6" s="94">
        <v>2</v>
      </c>
    </row>
    <row r="7" spans="1:4" ht="12.75" customHeight="1">
      <c r="A7" s="94"/>
      <c r="B7" s="94" t="s">
        <v>4</v>
      </c>
      <c r="C7" s="94"/>
      <c r="D7" s="94">
        <v>18</v>
      </c>
    </row>
    <row r="8" spans="1:4" ht="12.75" customHeight="1">
      <c r="A8" s="94"/>
      <c r="B8" s="94" t="s">
        <v>192</v>
      </c>
      <c r="C8" s="94"/>
      <c r="D8" s="94">
        <v>850.6</v>
      </c>
    </row>
    <row r="9" spans="1:4" ht="12.75" customHeight="1">
      <c r="A9" s="94"/>
      <c r="B9" s="94" t="s">
        <v>90</v>
      </c>
      <c r="C9" s="94"/>
      <c r="D9" s="94">
        <v>83.4</v>
      </c>
    </row>
    <row r="10" spans="1:4" ht="12.75" customHeight="1" thickBot="1">
      <c r="A10" s="94"/>
      <c r="B10" s="94" t="s">
        <v>91</v>
      </c>
      <c r="C10" s="94"/>
      <c r="D10" s="94">
        <v>325.39999999999998</v>
      </c>
    </row>
    <row r="11" spans="1:4" ht="24">
      <c r="A11" s="745" t="s">
        <v>8</v>
      </c>
      <c r="B11" s="745" t="s">
        <v>9</v>
      </c>
      <c r="C11" s="95" t="s">
        <v>152</v>
      </c>
      <c r="D11" s="95" t="s">
        <v>162</v>
      </c>
    </row>
    <row r="12" spans="1:4" ht="15.75" thickBot="1">
      <c r="A12" s="747"/>
      <c r="B12" s="747"/>
      <c r="C12" s="96" t="s">
        <v>160</v>
      </c>
      <c r="D12" s="96" t="s">
        <v>174</v>
      </c>
    </row>
    <row r="13" spans="1:4" ht="13.5" customHeight="1" thickBot="1">
      <c r="A13" s="767" t="s">
        <v>10</v>
      </c>
      <c r="B13" s="768"/>
      <c r="C13" s="768"/>
      <c r="D13" s="769"/>
    </row>
    <row r="14" spans="1:4" ht="180">
      <c r="A14" s="285" t="s">
        <v>184</v>
      </c>
      <c r="B14" s="745" t="s">
        <v>106</v>
      </c>
      <c r="C14" s="745">
        <v>1.54</v>
      </c>
      <c r="D14" s="745">
        <f>C14*12*D8</f>
        <v>15719.088000000002</v>
      </c>
    </row>
    <row r="15" spans="1:4" ht="180.75" thickBot="1">
      <c r="A15" s="288" t="s">
        <v>177</v>
      </c>
      <c r="B15" s="747"/>
      <c r="C15" s="747"/>
      <c r="D15" s="747"/>
    </row>
    <row r="16" spans="1:4" ht="10.5" customHeight="1" thickBot="1">
      <c r="A16" s="770" t="s">
        <v>14</v>
      </c>
      <c r="B16" s="771"/>
      <c r="C16" s="771"/>
      <c r="D16" s="772"/>
    </row>
    <row r="17" spans="1:4" ht="9.75" customHeight="1" thickBot="1">
      <c r="A17" s="773" t="s">
        <v>15</v>
      </c>
      <c r="B17" s="774"/>
      <c r="C17" s="774"/>
      <c r="D17" s="775"/>
    </row>
    <row r="18" spans="1:4" ht="24.75" thickBot="1">
      <c r="A18" s="288" t="s">
        <v>107</v>
      </c>
      <c r="B18" s="289" t="s">
        <v>17</v>
      </c>
      <c r="C18" s="745">
        <v>2.16</v>
      </c>
      <c r="D18" s="745">
        <f>C18*12*D8</f>
        <v>22047.552000000003</v>
      </c>
    </row>
    <row r="19" spans="1:4" ht="24.75" thickBot="1">
      <c r="A19" s="288" t="s">
        <v>108</v>
      </c>
      <c r="B19" s="289" t="s">
        <v>17</v>
      </c>
      <c r="C19" s="746"/>
      <c r="D19" s="746"/>
    </row>
    <row r="20" spans="1:4" ht="15.75" thickBot="1">
      <c r="A20" s="288" t="s">
        <v>109</v>
      </c>
      <c r="B20" s="289" t="s">
        <v>17</v>
      </c>
      <c r="C20" s="746"/>
      <c r="D20" s="746"/>
    </row>
    <row r="21" spans="1:4" ht="15.75" thickBot="1">
      <c r="A21" s="290" t="s">
        <v>20</v>
      </c>
      <c r="B21" s="96" t="s">
        <v>21</v>
      </c>
      <c r="C21" s="746"/>
      <c r="D21" s="746"/>
    </row>
    <row r="22" spans="1:4" ht="12.75" customHeight="1" thickBot="1">
      <c r="A22" s="776" t="s">
        <v>22</v>
      </c>
      <c r="B22" s="777"/>
      <c r="C22" s="746"/>
      <c r="D22" s="746"/>
    </row>
    <row r="23" spans="1:4" ht="24.75" thickBot="1">
      <c r="A23" s="290" t="s">
        <v>110</v>
      </c>
      <c r="B23" s="96" t="s">
        <v>24</v>
      </c>
      <c r="C23" s="747"/>
      <c r="D23" s="747"/>
    </row>
    <row r="24" spans="1:4" ht="13.5" customHeight="1" thickBot="1">
      <c r="A24" s="776" t="s">
        <v>111</v>
      </c>
      <c r="B24" s="778"/>
      <c r="C24" s="778"/>
      <c r="D24" s="777"/>
    </row>
    <row r="25" spans="1:4" ht="15.75" thickBot="1">
      <c r="A25" s="292" t="s">
        <v>28</v>
      </c>
      <c r="B25" s="293" t="s">
        <v>29</v>
      </c>
      <c r="C25" s="745">
        <v>0.2</v>
      </c>
      <c r="D25" s="745">
        <f>C25*12*D8</f>
        <v>2041.4400000000003</v>
      </c>
    </row>
    <row r="26" spans="1:4" ht="15.75" thickBot="1">
      <c r="A26" s="290" t="s">
        <v>26</v>
      </c>
      <c r="B26" s="96" t="s">
        <v>27</v>
      </c>
      <c r="C26" s="747"/>
      <c r="D26" s="747"/>
    </row>
    <row r="27" spans="1:4" ht="11.25" customHeight="1" thickBot="1">
      <c r="A27" s="767" t="s">
        <v>112</v>
      </c>
      <c r="B27" s="768"/>
      <c r="C27" s="768"/>
      <c r="D27" s="769"/>
    </row>
    <row r="28" spans="1:4" ht="12" customHeight="1" thickBot="1">
      <c r="A28" s="776" t="s">
        <v>113</v>
      </c>
      <c r="B28" s="778"/>
      <c r="C28" s="778"/>
      <c r="D28" s="777"/>
    </row>
    <row r="29" spans="1:4" ht="24.75" thickBot="1">
      <c r="A29" s="288" t="s">
        <v>114</v>
      </c>
      <c r="B29" s="96" t="s">
        <v>106</v>
      </c>
      <c r="C29" s="745">
        <v>0.79</v>
      </c>
      <c r="D29" s="745">
        <f>C29*12*D8</f>
        <v>8063.688000000001</v>
      </c>
    </row>
    <row r="30" spans="1:4" ht="24.75" thickBot="1">
      <c r="A30" s="288" t="s">
        <v>115</v>
      </c>
      <c r="B30" s="96" t="s">
        <v>34</v>
      </c>
      <c r="C30" s="746"/>
      <c r="D30" s="746"/>
    </row>
    <row r="31" spans="1:4" ht="10.5" customHeight="1" thickBot="1">
      <c r="A31" s="288" t="s">
        <v>116</v>
      </c>
      <c r="B31" s="96" t="s">
        <v>34</v>
      </c>
      <c r="C31" s="746"/>
      <c r="D31" s="746"/>
    </row>
    <row r="32" spans="1:4" ht="24.75" thickBot="1">
      <c r="A32" s="288" t="s">
        <v>117</v>
      </c>
      <c r="B32" s="96" t="s">
        <v>106</v>
      </c>
      <c r="C32" s="746"/>
      <c r="D32" s="746"/>
    </row>
    <row r="33" spans="1:4" ht="15.75" thickBot="1">
      <c r="A33" s="288" t="s">
        <v>118</v>
      </c>
      <c r="B33" s="96" t="s">
        <v>34</v>
      </c>
      <c r="C33" s="746"/>
      <c r="D33" s="746"/>
    </row>
    <row r="34" spans="1:4" ht="24.75" thickBot="1">
      <c r="A34" s="290" t="s">
        <v>119</v>
      </c>
      <c r="B34" s="96" t="s">
        <v>106</v>
      </c>
      <c r="C34" s="747"/>
      <c r="D34" s="747"/>
    </row>
    <row r="35" spans="1:4" ht="11.25" customHeight="1" thickBot="1">
      <c r="A35" s="776" t="s">
        <v>120</v>
      </c>
      <c r="B35" s="778"/>
      <c r="C35" s="778"/>
      <c r="D35" s="777"/>
    </row>
    <row r="36" spans="1:4" ht="24.75" thickBot="1">
      <c r="A36" s="288" t="s">
        <v>114</v>
      </c>
      <c r="B36" s="96" t="s">
        <v>106</v>
      </c>
      <c r="C36" s="745">
        <v>1.29</v>
      </c>
      <c r="D36" s="745">
        <f>C36*12*D8</f>
        <v>13167.288</v>
      </c>
    </row>
    <row r="37" spans="1:4" ht="24.75" thickBot="1">
      <c r="A37" s="288" t="s">
        <v>121</v>
      </c>
      <c r="B37" s="96" t="s">
        <v>34</v>
      </c>
      <c r="C37" s="746"/>
      <c r="D37" s="746"/>
    </row>
    <row r="38" spans="1:4" ht="11.25" customHeight="1" thickBot="1">
      <c r="A38" s="288" t="s">
        <v>122</v>
      </c>
      <c r="B38" s="96" t="s">
        <v>34</v>
      </c>
      <c r="C38" s="746"/>
      <c r="D38" s="746"/>
    </row>
    <row r="39" spans="1:4" ht="24.75" thickBot="1">
      <c r="A39" s="288" t="s">
        <v>42</v>
      </c>
      <c r="B39" s="96" t="s">
        <v>106</v>
      </c>
      <c r="C39" s="746"/>
      <c r="D39" s="746"/>
    </row>
    <row r="40" spans="1:4" ht="24.75" thickBot="1">
      <c r="A40" s="290" t="s">
        <v>123</v>
      </c>
      <c r="B40" s="96" t="s">
        <v>106</v>
      </c>
      <c r="C40" s="746"/>
      <c r="D40" s="746"/>
    </row>
    <row r="41" spans="1:4" ht="15.75" thickBot="1">
      <c r="A41" s="288" t="s">
        <v>118</v>
      </c>
      <c r="B41" s="96" t="s">
        <v>34</v>
      </c>
      <c r="C41" s="747"/>
      <c r="D41" s="747"/>
    </row>
    <row r="42" spans="1:4" ht="14.25" customHeight="1" thickBot="1">
      <c r="A42" s="773" t="s">
        <v>124</v>
      </c>
      <c r="B42" s="774"/>
      <c r="C42" s="774"/>
      <c r="D42" s="775"/>
    </row>
    <row r="43" spans="1:4" ht="15.75" thickBot="1">
      <c r="A43" s="288" t="s">
        <v>45</v>
      </c>
      <c r="B43" s="96" t="s">
        <v>34</v>
      </c>
      <c r="C43" s="745">
        <v>0.91</v>
      </c>
      <c r="D43" s="745">
        <f>C43*12*D8</f>
        <v>9288.5519999999997</v>
      </c>
    </row>
    <row r="44" spans="1:4" ht="14.25" customHeight="1" thickBot="1">
      <c r="A44" s="288" t="s">
        <v>46</v>
      </c>
      <c r="B44" s="96" t="s">
        <v>34</v>
      </c>
      <c r="C44" s="747"/>
      <c r="D44" s="747"/>
    </row>
    <row r="45" spans="1:4" ht="24.75" thickBot="1">
      <c r="A45" s="290" t="s">
        <v>47</v>
      </c>
      <c r="B45" s="96" t="s">
        <v>106</v>
      </c>
      <c r="C45" s="97"/>
      <c r="D45" s="97"/>
    </row>
    <row r="46" spans="1:4" ht="10.5" customHeight="1" thickBot="1">
      <c r="A46" s="776" t="s">
        <v>125</v>
      </c>
      <c r="B46" s="778"/>
      <c r="C46" s="778"/>
      <c r="D46" s="777"/>
    </row>
    <row r="47" spans="1:4" ht="36.75" thickBot="1">
      <c r="A47" s="288" t="s">
        <v>126</v>
      </c>
      <c r="B47" s="96" t="s">
        <v>29</v>
      </c>
      <c r="C47" s="745">
        <v>3.56</v>
      </c>
      <c r="D47" s="745">
        <f>C47*12*D8</f>
        <v>36337.631999999998</v>
      </c>
    </row>
    <row r="48" spans="1:4" ht="15.75" thickBot="1">
      <c r="A48" s="288" t="s">
        <v>127</v>
      </c>
      <c r="B48" s="96" t="s">
        <v>51</v>
      </c>
      <c r="C48" s="746"/>
      <c r="D48" s="746"/>
    </row>
    <row r="49" spans="1:4" ht="13.5" customHeight="1" thickBot="1">
      <c r="A49" s="288" t="s">
        <v>116</v>
      </c>
      <c r="B49" s="96" t="s">
        <v>51</v>
      </c>
      <c r="C49" s="746"/>
      <c r="D49" s="746"/>
    </row>
    <row r="50" spans="1:4" ht="15.75" customHeight="1" thickBot="1">
      <c r="A50" s="288" t="s">
        <v>128</v>
      </c>
      <c r="B50" s="96" t="s">
        <v>54</v>
      </c>
      <c r="C50" s="746"/>
      <c r="D50" s="746"/>
    </row>
    <row r="51" spans="1:4" ht="49.5" customHeight="1" thickBot="1">
      <c r="A51" s="288" t="s">
        <v>129</v>
      </c>
      <c r="B51" s="96" t="s">
        <v>54</v>
      </c>
      <c r="C51" s="746"/>
      <c r="D51" s="746"/>
    </row>
    <row r="52" spans="1:4" ht="14.25" customHeight="1" thickBot="1">
      <c r="A52" s="776" t="s">
        <v>56</v>
      </c>
      <c r="B52" s="777"/>
      <c r="C52" s="746"/>
      <c r="D52" s="746"/>
    </row>
    <row r="53" spans="1:4" ht="14.25" customHeight="1" thickBot="1">
      <c r="A53" s="288" t="s">
        <v>130</v>
      </c>
      <c r="B53" s="96" t="s">
        <v>59</v>
      </c>
      <c r="C53" s="746"/>
      <c r="D53" s="746"/>
    </row>
    <row r="54" spans="1:4" ht="14.25" customHeight="1" thickBot="1">
      <c r="A54" s="288" t="s">
        <v>131</v>
      </c>
      <c r="B54" s="96" t="s">
        <v>59</v>
      </c>
      <c r="C54" s="746"/>
      <c r="D54" s="746"/>
    </row>
    <row r="55" spans="1:4" ht="14.25" customHeight="1" thickBot="1">
      <c r="A55" s="288" t="s">
        <v>132</v>
      </c>
      <c r="B55" s="96" t="s">
        <v>59</v>
      </c>
      <c r="C55" s="746"/>
      <c r="D55" s="746"/>
    </row>
    <row r="56" spans="1:4" ht="14.25" customHeight="1" thickBot="1">
      <c r="A56" s="288" t="s">
        <v>133</v>
      </c>
      <c r="B56" s="96" t="s">
        <v>59</v>
      </c>
      <c r="C56" s="746"/>
      <c r="D56" s="746"/>
    </row>
    <row r="57" spans="1:4" ht="14.25" customHeight="1" thickBot="1">
      <c r="A57" s="288" t="s">
        <v>134</v>
      </c>
      <c r="B57" s="96" t="s">
        <v>59</v>
      </c>
      <c r="C57" s="746"/>
      <c r="D57" s="746"/>
    </row>
    <row r="58" spans="1:4" ht="14.25" customHeight="1" thickBot="1">
      <c r="A58" s="288" t="s">
        <v>63</v>
      </c>
      <c r="B58" s="96" t="s">
        <v>59</v>
      </c>
      <c r="C58" s="747"/>
      <c r="D58" s="747"/>
    </row>
    <row r="59" spans="1:4" ht="14.25" customHeight="1" thickBot="1">
      <c r="A59" s="773" t="s">
        <v>135</v>
      </c>
      <c r="B59" s="774"/>
      <c r="C59" s="774"/>
      <c r="D59" s="775"/>
    </row>
    <row r="60" spans="1:4" ht="14.25" customHeight="1" thickBot="1">
      <c r="A60" s="288" t="s">
        <v>66</v>
      </c>
      <c r="B60" s="96" t="s">
        <v>67</v>
      </c>
      <c r="C60" s="98"/>
      <c r="D60" s="98"/>
    </row>
    <row r="61" spans="1:4" ht="24.75" thickBot="1">
      <c r="A61" s="288" t="s">
        <v>136</v>
      </c>
      <c r="B61" s="96" t="s">
        <v>67</v>
      </c>
      <c r="C61" s="99">
        <v>2.27</v>
      </c>
      <c r="D61" s="99">
        <f>C61*12*D8</f>
        <v>23170.344000000001</v>
      </c>
    </row>
    <row r="62" spans="1:4" ht="36.75" thickBot="1">
      <c r="A62" s="288" t="s">
        <v>137</v>
      </c>
      <c r="B62" s="96" t="s">
        <v>51</v>
      </c>
      <c r="C62" s="98"/>
      <c r="D62" s="98"/>
    </row>
    <row r="63" spans="1:4" ht="12.75" customHeight="1" thickBot="1">
      <c r="A63" s="288" t="s">
        <v>138</v>
      </c>
      <c r="B63" s="96" t="s">
        <v>67</v>
      </c>
      <c r="C63" s="98"/>
      <c r="D63" s="98"/>
    </row>
    <row r="64" spans="1:4" ht="24.75" thickBot="1">
      <c r="A64" s="290" t="s">
        <v>71</v>
      </c>
      <c r="B64" s="96" t="s">
        <v>106</v>
      </c>
      <c r="C64" s="98"/>
      <c r="D64" s="98"/>
    </row>
    <row r="65" spans="1:5" ht="15.75" customHeight="1" thickBot="1">
      <c r="A65" s="290" t="s">
        <v>139</v>
      </c>
      <c r="B65" s="96" t="s">
        <v>51</v>
      </c>
      <c r="C65" s="98"/>
      <c r="D65" s="98"/>
    </row>
    <row r="66" spans="1:5" ht="15.75" customHeight="1" thickBot="1">
      <c r="A66" s="290" t="s">
        <v>178</v>
      </c>
      <c r="B66" s="96" t="s">
        <v>106</v>
      </c>
      <c r="C66" s="100"/>
      <c r="D66" s="100"/>
    </row>
    <row r="67" spans="1:5" ht="15.75" customHeight="1" thickBot="1">
      <c r="A67" s="776" t="s">
        <v>140</v>
      </c>
      <c r="B67" s="778"/>
      <c r="C67" s="778"/>
      <c r="D67" s="777"/>
    </row>
    <row r="68" spans="1:5" ht="60.75" thickBot="1">
      <c r="A68" s="290" t="s">
        <v>141</v>
      </c>
      <c r="B68" s="96" t="s">
        <v>142</v>
      </c>
      <c r="C68" s="96">
        <v>2.41</v>
      </c>
      <c r="D68" s="96">
        <f>C68*12*D8</f>
        <v>24599.352000000003</v>
      </c>
    </row>
    <row r="69" spans="1:5" ht="14.25" customHeight="1" thickBot="1">
      <c r="A69" s="776" t="s">
        <v>143</v>
      </c>
      <c r="B69" s="778"/>
      <c r="C69" s="778"/>
      <c r="D69" s="777"/>
    </row>
    <row r="70" spans="1:5" ht="14.25" customHeight="1" thickBot="1">
      <c r="A70" s="290" t="s">
        <v>144</v>
      </c>
      <c r="B70" s="96" t="s">
        <v>78</v>
      </c>
      <c r="C70" s="745">
        <v>2.14</v>
      </c>
      <c r="D70" s="745">
        <f>C70*12*D8</f>
        <v>21843.407999999999</v>
      </c>
    </row>
    <row r="71" spans="1:5" ht="14.25" customHeight="1" thickBot="1">
      <c r="A71" s="290" t="s">
        <v>145</v>
      </c>
      <c r="B71" s="96" t="s">
        <v>78</v>
      </c>
      <c r="C71" s="746"/>
      <c r="D71" s="746"/>
    </row>
    <row r="72" spans="1:5" ht="14.25" customHeight="1" thickBot="1">
      <c r="A72" s="290" t="s">
        <v>146</v>
      </c>
      <c r="B72" s="96" t="s">
        <v>147</v>
      </c>
      <c r="C72" s="747"/>
      <c r="D72" s="747"/>
    </row>
    <row r="73" spans="1:5" ht="51.75" customHeight="1" thickBot="1">
      <c r="A73" s="290" t="s">
        <v>167</v>
      </c>
      <c r="B73" s="96" t="s">
        <v>106</v>
      </c>
      <c r="C73" s="96">
        <v>4.3499999999999996</v>
      </c>
      <c r="D73" s="96">
        <f>C73*12*D8</f>
        <v>44401.32</v>
      </c>
    </row>
    <row r="74" spans="1:5" ht="15" customHeight="1" thickBot="1">
      <c r="A74" s="439" t="s">
        <v>176</v>
      </c>
      <c r="B74" s="294"/>
      <c r="C74" s="96"/>
      <c r="D74" s="96">
        <v>-11875.01</v>
      </c>
    </row>
    <row r="75" spans="1:5" ht="15" customHeight="1" thickBot="1">
      <c r="A75" s="290" t="s">
        <v>185</v>
      </c>
      <c r="B75" s="97"/>
      <c r="C75" s="96">
        <f>SUM(C14,C18,C25,C29,C36,C43,C47,C61,C68,C70,C73)</f>
        <v>21.619999999999997</v>
      </c>
      <c r="D75" s="294">
        <f>SUM(D14,D18,D25,D29,D36,D43,D47,D61,D68,D70,D73,D74)</f>
        <v>208804.65400000001</v>
      </c>
      <c r="E75" s="111"/>
    </row>
    <row r="76" spans="1:5" ht="15.75">
      <c r="A76" s="492"/>
    </row>
    <row r="77" spans="1:5" ht="15.75">
      <c r="A77" s="492"/>
    </row>
  </sheetData>
  <mergeCells count="33">
    <mergeCell ref="C70:C72"/>
    <mergeCell ref="D70:D72"/>
    <mergeCell ref="C14:C15"/>
    <mergeCell ref="C18:C23"/>
    <mergeCell ref="C25:C26"/>
    <mergeCell ref="C29:C34"/>
    <mergeCell ref="C36:C41"/>
    <mergeCell ref="C43:C44"/>
    <mergeCell ref="A46:D46"/>
    <mergeCell ref="D47:D58"/>
    <mergeCell ref="A52:B52"/>
    <mergeCell ref="A59:D59"/>
    <mergeCell ref="A67:D67"/>
    <mergeCell ref="A69:D69"/>
    <mergeCell ref="C47:C58"/>
    <mergeCell ref="A28:D28"/>
    <mergeCell ref="D29:D34"/>
    <mergeCell ref="A35:D35"/>
    <mergeCell ref="D36:D41"/>
    <mergeCell ref="A42:D42"/>
    <mergeCell ref="D43:D44"/>
    <mergeCell ref="A27:D27"/>
    <mergeCell ref="A11:A12"/>
    <mergeCell ref="B11:B12"/>
    <mergeCell ref="A13:D13"/>
    <mergeCell ref="B14:B15"/>
    <mergeCell ref="D14:D15"/>
    <mergeCell ref="A16:D16"/>
    <mergeCell ref="A17:D17"/>
    <mergeCell ref="D18:D23"/>
    <mergeCell ref="A22:B22"/>
    <mergeCell ref="A24:D24"/>
    <mergeCell ref="D25:D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1"/>
  <sheetViews>
    <sheetView topLeftCell="A67" workbookViewId="0">
      <selection activeCell="D76" sqref="D76"/>
    </sheetView>
  </sheetViews>
  <sheetFormatPr defaultRowHeight="15"/>
  <cols>
    <col min="1" max="1" width="42.85546875" customWidth="1"/>
    <col min="2" max="2" width="13.7109375" customWidth="1"/>
    <col min="3" max="3" width="16.28515625" style="37" customWidth="1"/>
    <col min="4" max="4" width="13.42578125" style="37" customWidth="1"/>
    <col min="7" max="7" width="10.7109375" customWidth="1"/>
  </cols>
  <sheetData>
    <row r="1" spans="1:6">
      <c r="A1" s="578" t="s">
        <v>87</v>
      </c>
      <c r="B1" s="578"/>
      <c r="C1" s="588"/>
      <c r="D1" s="588"/>
      <c r="E1" s="68"/>
      <c r="F1" s="68"/>
    </row>
    <row r="2" spans="1:6">
      <c r="A2" s="578" t="s">
        <v>193</v>
      </c>
      <c r="B2" s="578"/>
      <c r="C2" s="588"/>
      <c r="D2" s="588"/>
      <c r="E2" s="68"/>
      <c r="F2" s="68"/>
    </row>
    <row r="3" spans="1:6">
      <c r="A3" s="578" t="s">
        <v>194</v>
      </c>
      <c r="B3" s="578"/>
      <c r="C3" s="588"/>
      <c r="D3" s="588"/>
      <c r="E3" s="68"/>
      <c r="F3" s="68"/>
    </row>
    <row r="4" spans="1:6">
      <c r="A4" s="68"/>
      <c r="B4" s="68" t="s">
        <v>1</v>
      </c>
      <c r="C4" s="126"/>
      <c r="D4" s="138">
        <v>1980</v>
      </c>
      <c r="E4" s="68"/>
      <c r="F4" s="68"/>
    </row>
    <row r="5" spans="1:6">
      <c r="A5" s="68"/>
      <c r="B5" s="68" t="s">
        <v>2</v>
      </c>
      <c r="C5" s="126"/>
      <c r="D5" s="138">
        <v>3</v>
      </c>
      <c r="E5" s="68"/>
      <c r="F5" s="68"/>
    </row>
    <row r="6" spans="1:6">
      <c r="A6" s="68"/>
      <c r="B6" s="68" t="s">
        <v>3</v>
      </c>
      <c r="C6" s="126"/>
      <c r="D6" s="138">
        <v>1</v>
      </c>
      <c r="E6" s="68"/>
      <c r="F6" s="68"/>
    </row>
    <row r="7" spans="1:6">
      <c r="A7" s="68"/>
      <c r="B7" s="68" t="s">
        <v>4</v>
      </c>
      <c r="C7" s="126"/>
      <c r="D7" s="138">
        <v>24</v>
      </c>
      <c r="E7" s="68"/>
      <c r="F7" s="68"/>
    </row>
    <row r="8" spans="1:6">
      <c r="A8" s="68"/>
      <c r="B8" s="68" t="s">
        <v>97</v>
      </c>
      <c r="C8" s="126"/>
      <c r="D8" s="138">
        <v>1157.5999999999999</v>
      </c>
      <c r="E8" s="68"/>
      <c r="F8" s="68"/>
    </row>
    <row r="9" spans="1:6">
      <c r="A9" s="68"/>
      <c r="B9" s="68" t="s">
        <v>98</v>
      </c>
      <c r="C9" s="126"/>
      <c r="D9" s="138">
        <v>199.6</v>
      </c>
      <c r="E9" s="68"/>
      <c r="F9" s="68"/>
    </row>
    <row r="10" spans="1:6">
      <c r="A10" s="68"/>
      <c r="B10" s="68" t="s">
        <v>91</v>
      </c>
      <c r="C10" s="126"/>
      <c r="D10" s="138">
        <v>482.6</v>
      </c>
      <c r="E10" s="68"/>
      <c r="F10" s="68"/>
    </row>
    <row r="11" spans="1:6" ht="22.5">
      <c r="A11" s="783" t="s">
        <v>8</v>
      </c>
      <c r="B11" s="784" t="s">
        <v>9</v>
      </c>
      <c r="C11" s="127" t="s">
        <v>152</v>
      </c>
      <c r="D11" s="127" t="s">
        <v>162</v>
      </c>
    </row>
    <row r="12" spans="1:6">
      <c r="A12" s="783"/>
      <c r="B12" s="784"/>
      <c r="C12" s="128" t="s">
        <v>160</v>
      </c>
      <c r="D12" s="128" t="s">
        <v>174</v>
      </c>
    </row>
    <row r="13" spans="1:6">
      <c r="A13" s="785" t="s">
        <v>10</v>
      </c>
      <c r="B13" s="785"/>
      <c r="C13" s="785"/>
      <c r="D13" s="129"/>
    </row>
    <row r="14" spans="1:6" ht="168.75">
      <c r="A14" s="112" t="s">
        <v>184</v>
      </c>
      <c r="B14" s="783" t="s">
        <v>106</v>
      </c>
      <c r="C14" s="779">
        <v>1.02</v>
      </c>
      <c r="D14" s="779">
        <f>C14*12*D8</f>
        <v>14169.023999999999</v>
      </c>
    </row>
    <row r="15" spans="1:6" ht="168.75">
      <c r="A15" s="112" t="s">
        <v>105</v>
      </c>
      <c r="B15" s="783"/>
      <c r="C15" s="779"/>
      <c r="D15" s="779"/>
    </row>
    <row r="16" spans="1:6">
      <c r="A16" s="787" t="s">
        <v>14</v>
      </c>
      <c r="B16" s="787"/>
      <c r="C16" s="787"/>
      <c r="D16" s="130"/>
    </row>
    <row r="17" spans="1:4">
      <c r="A17" s="786" t="s">
        <v>15</v>
      </c>
      <c r="B17" s="786"/>
      <c r="C17" s="786"/>
      <c r="D17" s="130"/>
    </row>
    <row r="18" spans="1:4" ht="22.5">
      <c r="A18" s="112" t="s">
        <v>107</v>
      </c>
      <c r="B18" s="113" t="s">
        <v>17</v>
      </c>
      <c r="C18" s="779">
        <v>2.16</v>
      </c>
      <c r="D18" s="779">
        <f>C18*12*D8</f>
        <v>30004.991999999998</v>
      </c>
    </row>
    <row r="19" spans="1:4" ht="22.5">
      <c r="A19" s="112" t="s">
        <v>108</v>
      </c>
      <c r="B19" s="113" t="s">
        <v>17</v>
      </c>
      <c r="C19" s="779"/>
      <c r="D19" s="779"/>
    </row>
    <row r="20" spans="1:4">
      <c r="A20" s="112" t="s">
        <v>109</v>
      </c>
      <c r="B20" s="113" t="s">
        <v>17</v>
      </c>
      <c r="C20" s="779"/>
      <c r="D20" s="779"/>
    </row>
    <row r="21" spans="1:4">
      <c r="A21" s="114" t="s">
        <v>20</v>
      </c>
      <c r="B21" s="118" t="s">
        <v>21</v>
      </c>
      <c r="C21" s="779"/>
      <c r="D21" s="779"/>
    </row>
    <row r="22" spans="1:4">
      <c r="A22" s="781" t="s">
        <v>22</v>
      </c>
      <c r="B22" s="781"/>
      <c r="C22" s="779"/>
      <c r="D22" s="779"/>
    </row>
    <row r="23" spans="1:4" ht="22.5">
      <c r="A23" s="114" t="s">
        <v>110</v>
      </c>
      <c r="B23" s="118" t="s">
        <v>24</v>
      </c>
      <c r="C23" s="779"/>
      <c r="D23" s="779"/>
    </row>
    <row r="24" spans="1:4">
      <c r="A24" s="781" t="s">
        <v>111</v>
      </c>
      <c r="B24" s="781"/>
      <c r="C24" s="781"/>
      <c r="D24" s="130"/>
    </row>
    <row r="25" spans="1:4">
      <c r="A25" s="114" t="s">
        <v>28</v>
      </c>
      <c r="B25" s="118" t="s">
        <v>29</v>
      </c>
      <c r="C25" s="779">
        <v>0.2</v>
      </c>
      <c r="D25" s="779">
        <f>C25*12*D8</f>
        <v>2778.2400000000002</v>
      </c>
    </row>
    <row r="26" spans="1:4">
      <c r="A26" s="114" t="s">
        <v>26</v>
      </c>
      <c r="B26" s="118" t="s">
        <v>27</v>
      </c>
      <c r="C26" s="779"/>
      <c r="D26" s="779"/>
    </row>
    <row r="27" spans="1:4">
      <c r="A27" s="785" t="s">
        <v>112</v>
      </c>
      <c r="B27" s="785"/>
      <c r="C27" s="785"/>
      <c r="D27" s="130"/>
    </row>
    <row r="28" spans="1:4">
      <c r="A28" s="781" t="s">
        <v>113</v>
      </c>
      <c r="B28" s="781"/>
      <c r="C28" s="781"/>
      <c r="D28" s="130"/>
    </row>
    <row r="29" spans="1:4" ht="33.75">
      <c r="A29" s="112" t="s">
        <v>114</v>
      </c>
      <c r="B29" s="118" t="s">
        <v>106</v>
      </c>
      <c r="C29" s="779">
        <v>0.52</v>
      </c>
      <c r="D29" s="779">
        <f>C29*12*D8</f>
        <v>7223.424</v>
      </c>
    </row>
    <row r="30" spans="1:4" ht="22.5">
      <c r="A30" s="112" t="s">
        <v>115</v>
      </c>
      <c r="B30" s="118" t="s">
        <v>34</v>
      </c>
      <c r="C30" s="779"/>
      <c r="D30" s="779"/>
    </row>
    <row r="31" spans="1:4" ht="22.5">
      <c r="A31" s="112" t="s">
        <v>116</v>
      </c>
      <c r="B31" s="118" t="s">
        <v>34</v>
      </c>
      <c r="C31" s="779"/>
      <c r="D31" s="779"/>
    </row>
    <row r="32" spans="1:4" ht="33.75">
      <c r="A32" s="112" t="s">
        <v>117</v>
      </c>
      <c r="B32" s="118" t="s">
        <v>106</v>
      </c>
      <c r="C32" s="779"/>
      <c r="D32" s="779"/>
    </row>
    <row r="33" spans="1:4">
      <c r="A33" s="112" t="s">
        <v>118</v>
      </c>
      <c r="B33" s="118" t="s">
        <v>34</v>
      </c>
      <c r="C33" s="779"/>
      <c r="D33" s="779"/>
    </row>
    <row r="34" spans="1:4" ht="33.75">
      <c r="A34" s="114" t="s">
        <v>119</v>
      </c>
      <c r="B34" s="118" t="s">
        <v>106</v>
      </c>
      <c r="C34" s="779"/>
      <c r="D34" s="779"/>
    </row>
    <row r="35" spans="1:4">
      <c r="A35" s="781" t="s">
        <v>120</v>
      </c>
      <c r="B35" s="781"/>
      <c r="C35" s="781"/>
      <c r="D35" s="130"/>
    </row>
    <row r="36" spans="1:4" ht="33.75">
      <c r="A36" s="112" t="s">
        <v>114</v>
      </c>
      <c r="B36" s="118" t="s">
        <v>106</v>
      </c>
      <c r="C36" s="779">
        <v>0.84</v>
      </c>
      <c r="D36" s="779">
        <f>C36*12*D8</f>
        <v>11668.607999999998</v>
      </c>
    </row>
    <row r="37" spans="1:4" ht="22.5">
      <c r="A37" s="112" t="s">
        <v>121</v>
      </c>
      <c r="B37" s="118" t="s">
        <v>34</v>
      </c>
      <c r="C37" s="779"/>
      <c r="D37" s="779"/>
    </row>
    <row r="38" spans="1:4" ht="22.5">
      <c r="A38" s="112" t="s">
        <v>122</v>
      </c>
      <c r="B38" s="118" t="s">
        <v>34</v>
      </c>
      <c r="C38" s="779"/>
      <c r="D38" s="779"/>
    </row>
    <row r="39" spans="1:4" ht="33.75">
      <c r="A39" s="112" t="s">
        <v>42</v>
      </c>
      <c r="B39" s="118" t="s">
        <v>106</v>
      </c>
      <c r="C39" s="779"/>
      <c r="D39" s="779"/>
    </row>
    <row r="40" spans="1:4" ht="33.75">
      <c r="A40" s="114" t="s">
        <v>123</v>
      </c>
      <c r="B40" s="118" t="s">
        <v>106</v>
      </c>
      <c r="C40" s="779"/>
      <c r="D40" s="779"/>
    </row>
    <row r="41" spans="1:4">
      <c r="A41" s="112" t="s">
        <v>118</v>
      </c>
      <c r="B41" s="118" t="s">
        <v>34</v>
      </c>
      <c r="C41" s="779"/>
      <c r="D41" s="779"/>
    </row>
    <row r="42" spans="1:4">
      <c r="A42" s="786" t="s">
        <v>124</v>
      </c>
      <c r="B42" s="786"/>
      <c r="C42" s="786"/>
      <c r="D42" s="130"/>
    </row>
    <row r="43" spans="1:4">
      <c r="A43" s="112" t="s">
        <v>45</v>
      </c>
      <c r="B43" s="118" t="s">
        <v>34</v>
      </c>
      <c r="C43" s="779">
        <v>0.61</v>
      </c>
      <c r="D43" s="779">
        <f>C43*12*D8</f>
        <v>8473.6319999999996</v>
      </c>
    </row>
    <row r="44" spans="1:4">
      <c r="A44" s="112" t="s">
        <v>46</v>
      </c>
      <c r="B44" s="118" t="s">
        <v>34</v>
      </c>
      <c r="C44" s="779"/>
      <c r="D44" s="779"/>
    </row>
    <row r="45" spans="1:4" ht="33.75">
      <c r="A45" s="114" t="s">
        <v>47</v>
      </c>
      <c r="B45" s="118" t="s">
        <v>106</v>
      </c>
      <c r="C45" s="131"/>
      <c r="D45" s="131"/>
    </row>
    <row r="46" spans="1:4">
      <c r="A46" s="781" t="s">
        <v>125</v>
      </c>
      <c r="B46" s="781"/>
      <c r="C46" s="781"/>
      <c r="D46" s="130"/>
    </row>
    <row r="47" spans="1:4" ht="33.75">
      <c r="A47" s="112" t="s">
        <v>126</v>
      </c>
      <c r="B47" s="118" t="s">
        <v>29</v>
      </c>
      <c r="C47" s="779">
        <v>2.73</v>
      </c>
      <c r="D47" s="779">
        <f>C47*12*D8</f>
        <v>37922.975999999995</v>
      </c>
    </row>
    <row r="48" spans="1:4">
      <c r="A48" s="112" t="s">
        <v>127</v>
      </c>
      <c r="B48" s="118" t="s">
        <v>51</v>
      </c>
      <c r="C48" s="779"/>
      <c r="D48" s="779"/>
    </row>
    <row r="49" spans="1:4" ht="22.5">
      <c r="A49" s="112" t="s">
        <v>116</v>
      </c>
      <c r="B49" s="118" t="s">
        <v>51</v>
      </c>
      <c r="C49" s="779"/>
      <c r="D49" s="779"/>
    </row>
    <row r="50" spans="1:4" ht="22.5">
      <c r="A50" s="112" t="s">
        <v>128</v>
      </c>
      <c r="B50" s="118" t="s">
        <v>54</v>
      </c>
      <c r="C50" s="779"/>
      <c r="D50" s="779"/>
    </row>
    <row r="51" spans="1:4" ht="45">
      <c r="A51" s="112" t="s">
        <v>129</v>
      </c>
      <c r="B51" s="118" t="s">
        <v>54</v>
      </c>
      <c r="C51" s="779"/>
      <c r="D51" s="779"/>
    </row>
    <row r="52" spans="1:4">
      <c r="A52" s="781" t="s">
        <v>56</v>
      </c>
      <c r="B52" s="781"/>
      <c r="C52" s="779"/>
      <c r="D52" s="779"/>
    </row>
    <row r="53" spans="1:4">
      <c r="A53" s="112" t="s">
        <v>130</v>
      </c>
      <c r="B53" s="118" t="s">
        <v>59</v>
      </c>
      <c r="C53" s="779"/>
      <c r="D53" s="779"/>
    </row>
    <row r="54" spans="1:4">
      <c r="A54" s="112" t="s">
        <v>131</v>
      </c>
      <c r="B54" s="118" t="s">
        <v>59</v>
      </c>
      <c r="C54" s="779"/>
      <c r="D54" s="779"/>
    </row>
    <row r="55" spans="1:4">
      <c r="A55" s="112" t="s">
        <v>132</v>
      </c>
      <c r="B55" s="118" t="s">
        <v>59</v>
      </c>
      <c r="C55" s="779"/>
      <c r="D55" s="779"/>
    </row>
    <row r="56" spans="1:4">
      <c r="A56" s="112" t="s">
        <v>133</v>
      </c>
      <c r="B56" s="118" t="s">
        <v>59</v>
      </c>
      <c r="C56" s="779"/>
      <c r="D56" s="779"/>
    </row>
    <row r="57" spans="1:4">
      <c r="A57" s="112" t="s">
        <v>134</v>
      </c>
      <c r="B57" s="118" t="s">
        <v>59</v>
      </c>
      <c r="C57" s="779"/>
      <c r="D57" s="779"/>
    </row>
    <row r="58" spans="1:4">
      <c r="A58" s="112" t="s">
        <v>63</v>
      </c>
      <c r="B58" s="118" t="s">
        <v>59</v>
      </c>
      <c r="C58" s="779"/>
      <c r="D58" s="779"/>
    </row>
    <row r="59" spans="1:4">
      <c r="A59" s="786" t="s">
        <v>135</v>
      </c>
      <c r="B59" s="786"/>
      <c r="C59" s="786"/>
      <c r="D59" s="130"/>
    </row>
    <row r="60" spans="1:4">
      <c r="A60" s="112" t="s">
        <v>66</v>
      </c>
      <c r="B60" s="118" t="s">
        <v>67</v>
      </c>
      <c r="C60" s="132"/>
      <c r="D60" s="132"/>
    </row>
    <row r="61" spans="1:4" ht="22.5">
      <c r="A61" s="112" t="s">
        <v>136</v>
      </c>
      <c r="B61" s="123" t="s">
        <v>67</v>
      </c>
      <c r="C61" s="127">
        <v>1.2</v>
      </c>
      <c r="D61" s="127">
        <f>C61*12*D8</f>
        <v>16669.439999999999</v>
      </c>
    </row>
    <row r="62" spans="1:4" ht="33.75">
      <c r="A62" s="112" t="s">
        <v>137</v>
      </c>
      <c r="B62" s="123" t="s">
        <v>51</v>
      </c>
      <c r="C62" s="133"/>
      <c r="D62" s="133"/>
    </row>
    <row r="63" spans="1:4" ht="22.5">
      <c r="A63" s="112" t="s">
        <v>138</v>
      </c>
      <c r="B63" s="123" t="s">
        <v>67</v>
      </c>
      <c r="C63" s="133"/>
      <c r="D63" s="133"/>
    </row>
    <row r="64" spans="1:4" ht="33.75">
      <c r="A64" s="114" t="s">
        <v>71</v>
      </c>
      <c r="B64" s="123" t="s">
        <v>106</v>
      </c>
      <c r="C64" s="133"/>
      <c r="D64" s="133"/>
    </row>
    <row r="65" spans="1:4">
      <c r="A65" s="114" t="s">
        <v>139</v>
      </c>
      <c r="B65" s="123" t="s">
        <v>51</v>
      </c>
      <c r="C65" s="134"/>
      <c r="D65" s="134"/>
    </row>
    <row r="66" spans="1:4">
      <c r="A66" s="781" t="s">
        <v>140</v>
      </c>
      <c r="B66" s="781"/>
      <c r="C66" s="782"/>
      <c r="D66" s="130"/>
    </row>
    <row r="67" spans="1:4" ht="56.25">
      <c r="A67" s="114" t="s">
        <v>141</v>
      </c>
      <c r="B67" s="118" t="s">
        <v>142</v>
      </c>
      <c r="C67" s="135">
        <v>2.41</v>
      </c>
      <c r="D67" s="135">
        <f>C67*12*D8</f>
        <v>33477.792000000001</v>
      </c>
    </row>
    <row r="68" spans="1:4">
      <c r="A68" s="781" t="s">
        <v>143</v>
      </c>
      <c r="B68" s="781"/>
      <c r="C68" s="781"/>
      <c r="D68" s="130"/>
    </row>
    <row r="69" spans="1:4" ht="22.5">
      <c r="A69" s="114" t="s">
        <v>144</v>
      </c>
      <c r="B69" s="118" t="s">
        <v>78</v>
      </c>
      <c r="C69" s="779">
        <v>2.14</v>
      </c>
      <c r="D69" s="779">
        <f>C69*12*D8</f>
        <v>29727.167999999998</v>
      </c>
    </row>
    <row r="70" spans="1:4" ht="22.5">
      <c r="A70" s="114" t="s">
        <v>145</v>
      </c>
      <c r="B70" s="118" t="s">
        <v>78</v>
      </c>
      <c r="C70" s="779"/>
      <c r="D70" s="779"/>
    </row>
    <row r="71" spans="1:4" ht="22.5">
      <c r="A71" s="114" t="s">
        <v>146</v>
      </c>
      <c r="B71" s="118" t="s">
        <v>147</v>
      </c>
      <c r="C71" s="779"/>
      <c r="D71" s="779"/>
    </row>
    <row r="72" spans="1:4">
      <c r="A72" s="780" t="s">
        <v>84</v>
      </c>
      <c r="B72" s="780"/>
      <c r="C72" s="780"/>
      <c r="D72" s="129"/>
    </row>
    <row r="73" spans="1:4">
      <c r="A73" s="124" t="s">
        <v>86</v>
      </c>
      <c r="B73" s="125"/>
      <c r="C73" s="136">
        <v>0.47</v>
      </c>
      <c r="D73" s="135">
        <f>C73*12*D8</f>
        <v>6528.8639999999987</v>
      </c>
    </row>
    <row r="74" spans="1:4">
      <c r="A74" s="124" t="s">
        <v>196</v>
      </c>
      <c r="B74" s="125"/>
      <c r="C74" s="136">
        <v>0.09</v>
      </c>
      <c r="D74" s="135">
        <f>C74*12*D8</f>
        <v>1250.2080000000001</v>
      </c>
    </row>
    <row r="75" spans="1:4">
      <c r="A75" s="124" t="s">
        <v>195</v>
      </c>
      <c r="B75" s="125"/>
      <c r="C75" s="136">
        <v>2.88</v>
      </c>
      <c r="D75" s="135">
        <f>C75*12*D8</f>
        <v>40006.656000000003</v>
      </c>
    </row>
    <row r="76" spans="1:4" ht="78.75">
      <c r="A76" s="114" t="s">
        <v>148</v>
      </c>
      <c r="B76" s="118" t="s">
        <v>106</v>
      </c>
      <c r="C76" s="135">
        <v>4.3499999999999996</v>
      </c>
      <c r="D76" s="135">
        <f>C76*12*D8</f>
        <v>60426.719999999994</v>
      </c>
    </row>
    <row r="77" spans="1:4">
      <c r="A77" s="589" t="s">
        <v>185</v>
      </c>
      <c r="B77" s="590"/>
      <c r="C77" s="591">
        <f>SUM(C14,C18,C25,C29,C36,C43,C47,C61,C67,C69,C73,C74,C75,C76)</f>
        <v>21.619999999999997</v>
      </c>
      <c r="D77" s="591">
        <f>SUM(D14,D18,D25,D29,D36,D43,D47,D61,D67,D69,D73,D74,D75,D76)</f>
        <v>300327.74399999995</v>
      </c>
    </row>
    <row r="78" spans="1:4">
      <c r="A78" s="115"/>
      <c r="B78" s="115"/>
      <c r="C78" s="137"/>
      <c r="D78" s="137"/>
    </row>
    <row r="79" spans="1:4" ht="15.75">
      <c r="A79" s="116"/>
      <c r="B79" s="117"/>
      <c r="C79" s="59"/>
      <c r="D79" s="59"/>
    </row>
    <row r="80" spans="1:4" ht="15.75">
      <c r="A80" s="116"/>
      <c r="B80" s="117"/>
      <c r="C80" s="59"/>
      <c r="D80" s="59"/>
    </row>
    <row r="81" spans="1:4" ht="15.75">
      <c r="A81" s="116"/>
      <c r="B81" s="117"/>
      <c r="C81" s="59"/>
      <c r="D81" s="59"/>
    </row>
  </sheetData>
  <mergeCells count="34">
    <mergeCell ref="D14:D15"/>
    <mergeCell ref="D18:D23"/>
    <mergeCell ref="C47:C58"/>
    <mergeCell ref="A52:B52"/>
    <mergeCell ref="A59:C59"/>
    <mergeCell ref="C43:C44"/>
    <mergeCell ref="A46:C46"/>
    <mergeCell ref="A42:C42"/>
    <mergeCell ref="A16:C16"/>
    <mergeCell ref="A17:C17"/>
    <mergeCell ref="C18:C23"/>
    <mergeCell ref="A22:B22"/>
    <mergeCell ref="A24:C24"/>
    <mergeCell ref="C25:C26"/>
    <mergeCell ref="A27:C27"/>
    <mergeCell ref="A28:C28"/>
    <mergeCell ref="A11:A12"/>
    <mergeCell ref="B11:B12"/>
    <mergeCell ref="A13:C13"/>
    <mergeCell ref="B14:B15"/>
    <mergeCell ref="C14:C15"/>
    <mergeCell ref="C69:C71"/>
    <mergeCell ref="A72:C72"/>
    <mergeCell ref="D25:D26"/>
    <mergeCell ref="D29:D34"/>
    <mergeCell ref="D36:D41"/>
    <mergeCell ref="D43:D44"/>
    <mergeCell ref="D47:D58"/>
    <mergeCell ref="D69:D71"/>
    <mergeCell ref="C29:C34"/>
    <mergeCell ref="A35:C35"/>
    <mergeCell ref="C36:C41"/>
    <mergeCell ref="A66:C66"/>
    <mergeCell ref="A68:C6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4"/>
  <sheetViews>
    <sheetView topLeftCell="A67" workbookViewId="0">
      <selection activeCell="F52" sqref="F52"/>
    </sheetView>
  </sheetViews>
  <sheetFormatPr defaultRowHeight="15"/>
  <cols>
    <col min="1" max="1" width="46.42578125" customWidth="1"/>
    <col min="2" max="2" width="14.42578125" customWidth="1"/>
    <col min="3" max="3" width="14" customWidth="1"/>
    <col min="4" max="4" width="10.5703125" customWidth="1"/>
    <col min="5" max="5" width="9.140625" hidden="1" customWidth="1"/>
    <col min="7" max="7" width="9.5703125" bestFit="1" customWidth="1"/>
  </cols>
  <sheetData>
    <row r="1" spans="1:7">
      <c r="A1" s="578" t="s">
        <v>87</v>
      </c>
      <c r="B1" s="578"/>
      <c r="C1" s="578"/>
      <c r="D1" s="68"/>
      <c r="E1" s="17"/>
      <c r="F1" s="17"/>
    </row>
    <row r="2" spans="1:7">
      <c r="A2" s="578" t="s">
        <v>217</v>
      </c>
      <c r="B2" s="578"/>
      <c r="C2" s="578"/>
      <c r="D2" s="68"/>
      <c r="E2" s="17"/>
      <c r="F2" s="17"/>
    </row>
    <row r="3" spans="1:7">
      <c r="A3" s="578" t="s">
        <v>216</v>
      </c>
      <c r="B3" s="578"/>
      <c r="C3" s="578"/>
      <c r="D3" s="68"/>
      <c r="E3" s="17"/>
      <c r="F3" s="17"/>
    </row>
    <row r="4" spans="1:7">
      <c r="A4" s="68"/>
      <c r="B4" s="68" t="s">
        <v>1</v>
      </c>
      <c r="C4" s="68"/>
      <c r="D4" s="170">
        <v>1994</v>
      </c>
      <c r="E4" s="17"/>
      <c r="F4" s="17"/>
    </row>
    <row r="5" spans="1:7">
      <c r="A5" s="68"/>
      <c r="B5" s="68" t="s">
        <v>2</v>
      </c>
      <c r="C5" s="68"/>
      <c r="D5" s="170">
        <v>3</v>
      </c>
      <c r="E5" s="17"/>
      <c r="F5" s="17"/>
    </row>
    <row r="6" spans="1:7">
      <c r="A6" s="68"/>
      <c r="B6" s="68" t="s">
        <v>3</v>
      </c>
      <c r="C6" s="68"/>
      <c r="D6" s="170">
        <v>1</v>
      </c>
      <c r="E6" s="17"/>
      <c r="F6" s="17"/>
    </row>
    <row r="7" spans="1:7">
      <c r="A7" s="68"/>
      <c r="B7" s="68" t="s">
        <v>4</v>
      </c>
      <c r="C7" s="68"/>
      <c r="D7" s="170">
        <v>21</v>
      </c>
      <c r="E7" s="17"/>
      <c r="F7" s="17"/>
    </row>
    <row r="8" spans="1:7">
      <c r="A8" s="68"/>
      <c r="B8" s="68" t="s">
        <v>197</v>
      </c>
      <c r="C8" s="68"/>
      <c r="D8" s="170">
        <v>1052.0999999999999</v>
      </c>
      <c r="E8" s="17"/>
      <c r="F8" s="17"/>
    </row>
    <row r="9" spans="1:7">
      <c r="A9" s="68"/>
      <c r="B9" s="68" t="s">
        <v>6</v>
      </c>
      <c r="C9" s="68"/>
      <c r="D9" s="170">
        <v>162.4</v>
      </c>
      <c r="E9" s="17">
        <f>D8+D10</f>
        <v>1151.8999999999999</v>
      </c>
      <c r="F9" s="17"/>
    </row>
    <row r="10" spans="1:7">
      <c r="A10" s="68"/>
      <c r="B10" s="719" t="s">
        <v>534</v>
      </c>
      <c r="C10" s="719"/>
      <c r="D10" s="170">
        <v>99.8</v>
      </c>
      <c r="E10" s="17"/>
      <c r="F10" s="17"/>
    </row>
    <row r="11" spans="1:7">
      <c r="A11" s="68"/>
      <c r="B11" s="68" t="s">
        <v>198</v>
      </c>
      <c r="C11" s="68"/>
      <c r="D11" s="170">
        <v>482.6</v>
      </c>
      <c r="E11" s="17"/>
      <c r="F11" s="17"/>
    </row>
    <row r="12" spans="1:7" ht="22.5">
      <c r="A12" s="783" t="s">
        <v>8</v>
      </c>
      <c r="B12" s="784" t="s">
        <v>9</v>
      </c>
      <c r="C12" s="143" t="s">
        <v>152</v>
      </c>
      <c r="D12" s="119" t="s">
        <v>162</v>
      </c>
      <c r="E12" s="121"/>
      <c r="F12" s="121"/>
      <c r="G12" s="121"/>
    </row>
    <row r="13" spans="1:7">
      <c r="A13" s="783"/>
      <c r="B13" s="784"/>
      <c r="C13" s="144" t="s">
        <v>160</v>
      </c>
      <c r="D13" s="120" t="s">
        <v>174</v>
      </c>
      <c r="E13" s="121"/>
      <c r="F13" s="121"/>
      <c r="G13" s="121"/>
    </row>
    <row r="14" spans="1:7" ht="30" customHeight="1">
      <c r="A14" s="785" t="s">
        <v>10</v>
      </c>
      <c r="B14" s="785"/>
      <c r="C14" s="793"/>
      <c r="D14" s="793"/>
      <c r="E14" s="121"/>
      <c r="F14" s="121"/>
      <c r="G14" s="121"/>
    </row>
    <row r="15" spans="1:7">
      <c r="A15" s="139"/>
      <c r="B15" s="779" t="s">
        <v>106</v>
      </c>
      <c r="C15" s="779">
        <v>1.02</v>
      </c>
      <c r="D15" s="779">
        <f>C15*12*E9</f>
        <v>14099.255999999999</v>
      </c>
      <c r="E15" s="145"/>
      <c r="F15" s="145"/>
      <c r="G15" s="145"/>
    </row>
    <row r="16" spans="1:7" ht="157.5">
      <c r="A16" s="139" t="s">
        <v>158</v>
      </c>
      <c r="B16" s="779"/>
      <c r="C16" s="779"/>
      <c r="D16" s="779"/>
      <c r="E16" s="145"/>
      <c r="F16" s="145"/>
      <c r="G16" s="145"/>
    </row>
    <row r="17" spans="1:7" ht="149.25" customHeight="1">
      <c r="A17" s="139" t="s">
        <v>177</v>
      </c>
      <c r="B17" s="779"/>
      <c r="C17" s="779"/>
      <c r="D17" s="779"/>
      <c r="E17" s="145"/>
      <c r="F17" s="145"/>
      <c r="G17" s="145"/>
    </row>
    <row r="18" spans="1:7" ht="16.5" customHeight="1">
      <c r="A18" s="792" t="s">
        <v>14</v>
      </c>
      <c r="B18" s="792"/>
      <c r="C18" s="792"/>
      <c r="D18" s="792"/>
      <c r="E18" s="145"/>
      <c r="F18" s="145"/>
      <c r="G18" s="145"/>
    </row>
    <row r="19" spans="1:7">
      <c r="A19" s="790" t="s">
        <v>15</v>
      </c>
      <c r="B19" s="790"/>
      <c r="C19" s="790"/>
      <c r="D19" s="790"/>
      <c r="E19" s="145"/>
      <c r="F19" s="145"/>
      <c r="G19" s="145"/>
    </row>
    <row r="20" spans="1:7" ht="22.5">
      <c r="A20" s="139" t="s">
        <v>107</v>
      </c>
      <c r="B20" s="140" t="s">
        <v>17</v>
      </c>
      <c r="C20" s="779">
        <v>2.16</v>
      </c>
      <c r="D20" s="779">
        <f>C20*12*E9</f>
        <v>29857.248</v>
      </c>
      <c r="E20" s="145"/>
      <c r="F20" s="145"/>
      <c r="G20" s="145"/>
    </row>
    <row r="21" spans="1:7">
      <c r="A21" s="139" t="s">
        <v>108</v>
      </c>
      <c r="B21" s="140" t="s">
        <v>17</v>
      </c>
      <c r="C21" s="779"/>
      <c r="D21" s="779"/>
      <c r="E21" s="145"/>
      <c r="F21" s="145"/>
      <c r="G21" s="145"/>
    </row>
    <row r="22" spans="1:7">
      <c r="A22" s="139" t="s">
        <v>109</v>
      </c>
      <c r="B22" s="140" t="s">
        <v>17</v>
      </c>
      <c r="C22" s="779"/>
      <c r="D22" s="779"/>
      <c r="E22" s="145"/>
      <c r="F22" s="145"/>
      <c r="G22" s="145"/>
    </row>
    <row r="23" spans="1:7">
      <c r="A23" s="141" t="s">
        <v>20</v>
      </c>
      <c r="B23" s="135" t="s">
        <v>21</v>
      </c>
      <c r="C23" s="779"/>
      <c r="D23" s="779"/>
      <c r="E23" s="145"/>
      <c r="F23" s="145"/>
      <c r="G23" s="145"/>
    </row>
    <row r="24" spans="1:7" ht="22.5" customHeight="1">
      <c r="A24" s="789" t="s">
        <v>22</v>
      </c>
      <c r="B24" s="789"/>
      <c r="C24" s="779"/>
      <c r="D24" s="779"/>
      <c r="E24" s="145"/>
      <c r="F24" s="145"/>
      <c r="G24" s="145"/>
    </row>
    <row r="25" spans="1:7" ht="22.5">
      <c r="A25" s="141" t="s">
        <v>110</v>
      </c>
      <c r="B25" s="135" t="s">
        <v>24</v>
      </c>
      <c r="C25" s="779"/>
      <c r="D25" s="779"/>
      <c r="E25" s="145"/>
      <c r="F25" s="145"/>
      <c r="G25" s="145"/>
    </row>
    <row r="26" spans="1:7" ht="15" customHeight="1">
      <c r="A26" s="789" t="s">
        <v>111</v>
      </c>
      <c r="B26" s="789"/>
      <c r="C26" s="789"/>
      <c r="D26" s="789"/>
      <c r="E26" s="145"/>
      <c r="F26" s="145"/>
      <c r="G26" s="145"/>
    </row>
    <row r="27" spans="1:7" ht="12.75" customHeight="1">
      <c r="A27" s="141" t="s">
        <v>28</v>
      </c>
      <c r="B27" s="135" t="s">
        <v>29</v>
      </c>
      <c r="C27" s="779">
        <v>0.2</v>
      </c>
      <c r="D27" s="779">
        <f>C27*12*E9</f>
        <v>2764.56</v>
      </c>
      <c r="E27" s="145"/>
      <c r="F27" s="145"/>
      <c r="G27" s="145"/>
    </row>
    <row r="28" spans="1:7" ht="12.75" customHeight="1">
      <c r="A28" s="141" t="s">
        <v>26</v>
      </c>
      <c r="B28" s="135" t="s">
        <v>27</v>
      </c>
      <c r="C28" s="779"/>
      <c r="D28" s="779"/>
      <c r="E28" s="145"/>
      <c r="F28" s="145"/>
      <c r="G28" s="145"/>
    </row>
    <row r="29" spans="1:7" ht="18" customHeight="1">
      <c r="A29" s="791" t="s">
        <v>112</v>
      </c>
      <c r="B29" s="791"/>
      <c r="C29" s="791"/>
      <c r="D29" s="791"/>
      <c r="E29" s="145"/>
      <c r="F29" s="145"/>
      <c r="G29" s="145"/>
    </row>
    <row r="30" spans="1:7" ht="22.5" customHeight="1">
      <c r="A30" s="789" t="s">
        <v>113</v>
      </c>
      <c r="B30" s="789"/>
      <c r="C30" s="789"/>
      <c r="D30" s="789"/>
      <c r="E30" s="145"/>
      <c r="F30" s="145"/>
      <c r="G30" s="145"/>
    </row>
    <row r="31" spans="1:7" ht="33.75" customHeight="1">
      <c r="A31" s="139" t="s">
        <v>114</v>
      </c>
      <c r="B31" s="135" t="s">
        <v>106</v>
      </c>
      <c r="C31" s="779">
        <v>0.52</v>
      </c>
      <c r="D31" s="779">
        <f>C31*12*E9</f>
        <v>7187.8559999999998</v>
      </c>
      <c r="E31" s="145"/>
      <c r="F31" s="145"/>
      <c r="G31" s="145"/>
    </row>
    <row r="32" spans="1:7" ht="22.5">
      <c r="A32" s="139" t="s">
        <v>115</v>
      </c>
      <c r="B32" s="135" t="s">
        <v>34</v>
      </c>
      <c r="C32" s="779"/>
      <c r="D32" s="779"/>
      <c r="E32" s="145"/>
      <c r="F32" s="145"/>
      <c r="G32" s="145"/>
    </row>
    <row r="33" spans="1:7" ht="22.5">
      <c r="A33" s="139" t="s">
        <v>116</v>
      </c>
      <c r="B33" s="135" t="s">
        <v>34</v>
      </c>
      <c r="C33" s="779"/>
      <c r="D33" s="779"/>
      <c r="E33" s="145"/>
      <c r="F33" s="145"/>
      <c r="G33" s="145"/>
    </row>
    <row r="34" spans="1:7" ht="33.75">
      <c r="A34" s="139" t="s">
        <v>117</v>
      </c>
      <c r="B34" s="135" t="s">
        <v>106</v>
      </c>
      <c r="C34" s="779"/>
      <c r="D34" s="779"/>
      <c r="E34" s="145"/>
      <c r="F34" s="145"/>
      <c r="G34" s="145"/>
    </row>
    <row r="35" spans="1:7">
      <c r="A35" s="139" t="s">
        <v>118</v>
      </c>
      <c r="B35" s="135" t="s">
        <v>34</v>
      </c>
      <c r="C35" s="779"/>
      <c r="D35" s="779"/>
      <c r="E35" s="145"/>
      <c r="F35" s="145"/>
      <c r="G35" s="145"/>
    </row>
    <row r="36" spans="1:7" ht="33.75">
      <c r="A36" s="141" t="s">
        <v>119</v>
      </c>
      <c r="B36" s="135" t="s">
        <v>106</v>
      </c>
      <c r="C36" s="779"/>
      <c r="D36" s="779"/>
      <c r="E36" s="145"/>
      <c r="F36" s="145"/>
      <c r="G36" s="145"/>
    </row>
    <row r="37" spans="1:7" ht="11.25" customHeight="1">
      <c r="A37" s="789" t="s">
        <v>120</v>
      </c>
      <c r="B37" s="789"/>
      <c r="C37" s="789"/>
      <c r="D37" s="789"/>
      <c r="E37" s="145"/>
      <c r="F37" s="145"/>
      <c r="G37" s="145"/>
    </row>
    <row r="38" spans="1:7" ht="33.75">
      <c r="A38" s="139" t="s">
        <v>114</v>
      </c>
      <c r="B38" s="135" t="s">
        <v>106</v>
      </c>
      <c r="C38" s="779">
        <v>0.94</v>
      </c>
      <c r="D38" s="779">
        <f>C38*12*E9</f>
        <v>12993.431999999997</v>
      </c>
      <c r="E38" s="145"/>
      <c r="F38" s="145"/>
      <c r="G38" s="145"/>
    </row>
    <row r="39" spans="1:7" ht="22.5">
      <c r="A39" s="139" t="s">
        <v>121</v>
      </c>
      <c r="B39" s="135" t="s">
        <v>34</v>
      </c>
      <c r="C39" s="779"/>
      <c r="D39" s="779"/>
      <c r="E39" s="145"/>
      <c r="F39" s="145"/>
      <c r="G39" s="145"/>
    </row>
    <row r="40" spans="1:7" ht="22.5">
      <c r="A40" s="139" t="s">
        <v>122</v>
      </c>
      <c r="B40" s="135" t="s">
        <v>34</v>
      </c>
      <c r="C40" s="779"/>
      <c r="D40" s="779"/>
      <c r="E40" s="145"/>
      <c r="F40" s="145"/>
      <c r="G40" s="145"/>
    </row>
    <row r="41" spans="1:7" ht="33.75">
      <c r="A41" s="139" t="s">
        <v>42</v>
      </c>
      <c r="B41" s="135" t="s">
        <v>106</v>
      </c>
      <c r="C41" s="779"/>
      <c r="D41" s="779"/>
      <c r="E41" s="145"/>
      <c r="F41" s="145"/>
      <c r="G41" s="145"/>
    </row>
    <row r="42" spans="1:7" ht="33.75">
      <c r="A42" s="141" t="s">
        <v>123</v>
      </c>
      <c r="B42" s="135" t="s">
        <v>106</v>
      </c>
      <c r="C42" s="779"/>
      <c r="D42" s="779"/>
      <c r="E42" s="145"/>
      <c r="F42" s="145"/>
      <c r="G42" s="145"/>
    </row>
    <row r="43" spans="1:7">
      <c r="A43" s="139" t="s">
        <v>118</v>
      </c>
      <c r="B43" s="135" t="s">
        <v>34</v>
      </c>
      <c r="C43" s="779"/>
      <c r="D43" s="779"/>
      <c r="E43" s="145"/>
      <c r="F43" s="145"/>
      <c r="G43" s="145"/>
    </row>
    <row r="44" spans="1:7">
      <c r="A44" s="790" t="s">
        <v>124</v>
      </c>
      <c r="B44" s="790"/>
      <c r="C44" s="790"/>
      <c r="D44" s="790"/>
      <c r="E44" s="145"/>
      <c r="F44" s="145"/>
      <c r="G44" s="145"/>
    </row>
    <row r="45" spans="1:7">
      <c r="A45" s="139" t="s">
        <v>45</v>
      </c>
      <c r="B45" s="135" t="s">
        <v>34</v>
      </c>
      <c r="C45" s="779">
        <v>0.61</v>
      </c>
      <c r="D45" s="779">
        <f>C45*12*E9</f>
        <v>8431.9079999999994</v>
      </c>
      <c r="E45" s="145"/>
      <c r="F45" s="145"/>
      <c r="G45" s="145"/>
    </row>
    <row r="46" spans="1:7">
      <c r="A46" s="139" t="s">
        <v>46</v>
      </c>
      <c r="B46" s="135" t="s">
        <v>34</v>
      </c>
      <c r="C46" s="779"/>
      <c r="D46" s="779"/>
      <c r="E46" s="145"/>
      <c r="F46" s="145"/>
      <c r="G46" s="145"/>
    </row>
    <row r="47" spans="1:7" ht="33.75">
      <c r="A47" s="141" t="s">
        <v>47</v>
      </c>
      <c r="B47" s="135" t="s">
        <v>106</v>
      </c>
      <c r="C47" s="131"/>
      <c r="D47" s="131"/>
      <c r="E47" s="145"/>
      <c r="F47" s="145"/>
      <c r="G47" s="145"/>
    </row>
    <row r="48" spans="1:7">
      <c r="A48" s="789" t="s">
        <v>125</v>
      </c>
      <c r="B48" s="789"/>
      <c r="C48" s="789"/>
      <c r="D48" s="789"/>
      <c r="E48" s="145"/>
      <c r="F48" s="145"/>
      <c r="G48" s="145"/>
    </row>
    <row r="49" spans="1:7" ht="33.75">
      <c r="A49" s="139" t="s">
        <v>126</v>
      </c>
      <c r="B49" s="135" t="s">
        <v>29</v>
      </c>
      <c r="C49" s="779">
        <v>1.86</v>
      </c>
      <c r="D49" s="779">
        <f>C49*12*E9</f>
        <v>25710.407999999996</v>
      </c>
      <c r="E49" s="145"/>
      <c r="F49" s="145"/>
      <c r="G49" s="145"/>
    </row>
    <row r="50" spans="1:7">
      <c r="A50" s="139" t="s">
        <v>127</v>
      </c>
      <c r="B50" s="135" t="s">
        <v>51</v>
      </c>
      <c r="C50" s="779"/>
      <c r="D50" s="779"/>
      <c r="E50" s="145"/>
      <c r="F50" s="145"/>
      <c r="G50" s="145"/>
    </row>
    <row r="51" spans="1:7" ht="22.5">
      <c r="A51" s="139" t="s">
        <v>116</v>
      </c>
      <c r="B51" s="135" t="s">
        <v>51</v>
      </c>
      <c r="C51" s="779"/>
      <c r="D51" s="779"/>
      <c r="E51" s="145"/>
      <c r="F51" s="145"/>
      <c r="G51" s="145"/>
    </row>
    <row r="52" spans="1:7" ht="23.25" customHeight="1">
      <c r="A52" s="139" t="s">
        <v>128</v>
      </c>
      <c r="B52" s="135" t="s">
        <v>54</v>
      </c>
      <c r="C52" s="779"/>
      <c r="D52" s="779"/>
      <c r="E52" s="145"/>
      <c r="F52" s="145"/>
      <c r="G52" s="145"/>
    </row>
    <row r="53" spans="1:7" ht="45">
      <c r="A53" s="139" t="s">
        <v>129</v>
      </c>
      <c r="B53" s="135" t="s">
        <v>54</v>
      </c>
      <c r="C53" s="779"/>
      <c r="D53" s="779"/>
      <c r="E53" s="145"/>
      <c r="F53" s="145"/>
      <c r="G53" s="145"/>
    </row>
    <row r="54" spans="1:7" ht="12.75" customHeight="1">
      <c r="A54" s="789" t="s">
        <v>56</v>
      </c>
      <c r="B54" s="789"/>
      <c r="C54" s="779"/>
      <c r="D54" s="779"/>
      <c r="E54" s="145"/>
      <c r="F54" s="145"/>
      <c r="G54" s="145"/>
    </row>
    <row r="55" spans="1:7" ht="11.25" customHeight="1">
      <c r="A55" s="139" t="s">
        <v>130</v>
      </c>
      <c r="B55" s="135" t="s">
        <v>59</v>
      </c>
      <c r="C55" s="779"/>
      <c r="D55" s="779"/>
      <c r="E55" s="145"/>
      <c r="F55" s="145"/>
      <c r="G55" s="145"/>
    </row>
    <row r="56" spans="1:7" ht="11.25" customHeight="1">
      <c r="A56" s="139" t="s">
        <v>131</v>
      </c>
      <c r="B56" s="135" t="s">
        <v>59</v>
      </c>
      <c r="C56" s="779"/>
      <c r="D56" s="779"/>
      <c r="E56" s="145"/>
      <c r="F56" s="145"/>
      <c r="G56" s="145"/>
    </row>
    <row r="57" spans="1:7" ht="11.25" customHeight="1">
      <c r="A57" s="139" t="s">
        <v>132</v>
      </c>
      <c r="B57" s="135" t="s">
        <v>59</v>
      </c>
      <c r="C57" s="779"/>
      <c r="D57" s="779"/>
      <c r="E57" s="145"/>
      <c r="F57" s="145"/>
      <c r="G57" s="145"/>
    </row>
    <row r="58" spans="1:7" ht="11.25" customHeight="1">
      <c r="A58" s="139" t="s">
        <v>133</v>
      </c>
      <c r="B58" s="135" t="s">
        <v>59</v>
      </c>
      <c r="C58" s="779"/>
      <c r="D58" s="779"/>
      <c r="E58" s="145"/>
      <c r="F58" s="145"/>
      <c r="G58" s="145"/>
    </row>
    <row r="59" spans="1:7" ht="11.25" customHeight="1">
      <c r="A59" s="139" t="s">
        <v>134</v>
      </c>
      <c r="B59" s="135" t="s">
        <v>59</v>
      </c>
      <c r="C59" s="779"/>
      <c r="D59" s="779"/>
      <c r="E59" s="145"/>
      <c r="F59" s="145"/>
      <c r="G59" s="145"/>
    </row>
    <row r="60" spans="1:7" ht="11.25" customHeight="1">
      <c r="A60" s="139" t="s">
        <v>63</v>
      </c>
      <c r="B60" s="135" t="s">
        <v>59</v>
      </c>
      <c r="C60" s="779"/>
      <c r="D60" s="779"/>
      <c r="E60" s="145"/>
      <c r="F60" s="145"/>
      <c r="G60" s="145"/>
    </row>
    <row r="61" spans="1:7" ht="11.25" customHeight="1">
      <c r="A61" s="790" t="s">
        <v>135</v>
      </c>
      <c r="B61" s="790"/>
      <c r="C61" s="790"/>
      <c r="D61" s="790"/>
      <c r="E61" s="145"/>
      <c r="F61" s="145"/>
      <c r="G61" s="145"/>
    </row>
    <row r="62" spans="1:7" ht="13.5" customHeight="1">
      <c r="A62" s="139" t="s">
        <v>66</v>
      </c>
      <c r="B62" s="135" t="s">
        <v>67</v>
      </c>
      <c r="C62" s="131"/>
      <c r="D62" s="131"/>
      <c r="E62" s="145"/>
      <c r="F62" s="145"/>
      <c r="G62" s="145"/>
    </row>
    <row r="63" spans="1:7" ht="22.5">
      <c r="A63" s="139" t="s">
        <v>136</v>
      </c>
      <c r="B63" s="135" t="s">
        <v>67</v>
      </c>
      <c r="C63" s="135">
        <v>1.2</v>
      </c>
      <c r="D63" s="135">
        <f>C63*12*E9</f>
        <v>16587.359999999997</v>
      </c>
      <c r="E63" s="145"/>
      <c r="F63" s="145"/>
      <c r="G63" s="145"/>
    </row>
    <row r="64" spans="1:7" ht="33.75">
      <c r="A64" s="139" t="s">
        <v>137</v>
      </c>
      <c r="B64" s="135" t="s">
        <v>51</v>
      </c>
      <c r="C64" s="146"/>
      <c r="D64" s="146"/>
      <c r="E64" s="145"/>
      <c r="F64" s="145"/>
      <c r="G64" s="145"/>
    </row>
    <row r="65" spans="1:7" ht="13.5" customHeight="1">
      <c r="A65" s="139" t="s">
        <v>138</v>
      </c>
      <c r="B65" s="135" t="s">
        <v>67</v>
      </c>
      <c r="C65" s="146"/>
      <c r="D65" s="146"/>
      <c r="E65" s="145"/>
      <c r="F65" s="145"/>
      <c r="G65" s="145"/>
    </row>
    <row r="66" spans="1:7" ht="33.75">
      <c r="A66" s="141" t="s">
        <v>71</v>
      </c>
      <c r="B66" s="135" t="s">
        <v>106</v>
      </c>
      <c r="C66" s="146"/>
      <c r="D66" s="146"/>
      <c r="E66" s="145"/>
      <c r="F66" s="145"/>
      <c r="G66" s="145"/>
    </row>
    <row r="67" spans="1:7" ht="11.25" customHeight="1">
      <c r="A67" s="141" t="s">
        <v>139</v>
      </c>
      <c r="B67" s="135" t="s">
        <v>51</v>
      </c>
      <c r="C67" s="146"/>
      <c r="D67" s="146"/>
      <c r="E67" s="145"/>
      <c r="F67" s="145"/>
      <c r="G67" s="145"/>
    </row>
    <row r="68" spans="1:7" ht="13.5" customHeight="1">
      <c r="A68" s="789" t="s">
        <v>140</v>
      </c>
      <c r="B68" s="789"/>
      <c r="C68" s="789"/>
      <c r="D68" s="789"/>
      <c r="E68" s="145"/>
      <c r="F68" s="145"/>
      <c r="G68" s="145"/>
    </row>
    <row r="69" spans="1:7" ht="56.25">
      <c r="A69" s="141" t="s">
        <v>141</v>
      </c>
      <c r="B69" s="135" t="s">
        <v>142</v>
      </c>
      <c r="C69" s="135">
        <v>2.41</v>
      </c>
      <c r="D69" s="135">
        <f>C69*12*E9</f>
        <v>33312.947999999997</v>
      </c>
      <c r="E69" s="145"/>
      <c r="F69" s="145"/>
      <c r="G69" s="145"/>
    </row>
    <row r="70" spans="1:7" ht="11.25" customHeight="1">
      <c r="A70" s="789" t="s">
        <v>143</v>
      </c>
      <c r="B70" s="789"/>
      <c r="C70" s="789"/>
      <c r="D70" s="789"/>
      <c r="E70" s="145"/>
      <c r="F70" s="145"/>
      <c r="G70" s="145"/>
    </row>
    <row r="71" spans="1:7" ht="22.5">
      <c r="A71" s="141" t="s">
        <v>144</v>
      </c>
      <c r="B71" s="135" t="s">
        <v>78</v>
      </c>
      <c r="C71" s="779">
        <v>2.14</v>
      </c>
      <c r="D71" s="779">
        <f>C71*12*E9</f>
        <v>29580.791999999998</v>
      </c>
      <c r="E71" s="145"/>
      <c r="F71" s="145"/>
      <c r="G71" s="145"/>
    </row>
    <row r="72" spans="1:7">
      <c r="A72" s="141" t="s">
        <v>145</v>
      </c>
      <c r="B72" s="135" t="s">
        <v>78</v>
      </c>
      <c r="C72" s="779"/>
      <c r="D72" s="779"/>
      <c r="E72" s="145"/>
      <c r="F72" s="145"/>
      <c r="G72" s="145"/>
    </row>
    <row r="73" spans="1:7">
      <c r="A73" s="141" t="s">
        <v>146</v>
      </c>
      <c r="B73" s="135" t="s">
        <v>147</v>
      </c>
      <c r="C73" s="779"/>
      <c r="D73" s="779"/>
      <c r="E73" s="145"/>
      <c r="F73" s="145"/>
      <c r="G73" s="145"/>
    </row>
    <row r="74" spans="1:7">
      <c r="A74" s="788" t="s">
        <v>84</v>
      </c>
      <c r="B74" s="788"/>
      <c r="C74" s="788"/>
      <c r="D74" s="788"/>
      <c r="E74" s="145"/>
      <c r="F74" s="145"/>
      <c r="G74" s="145"/>
    </row>
    <row r="75" spans="1:7" ht="12" customHeight="1">
      <c r="A75" s="142" t="s">
        <v>199</v>
      </c>
      <c r="B75" s="136"/>
      <c r="C75" s="136">
        <v>0.28999999999999998</v>
      </c>
      <c r="D75" s="136">
        <f>C75*12*E9</f>
        <v>4008.6119999999992</v>
      </c>
      <c r="E75" s="145"/>
      <c r="F75" s="145"/>
      <c r="G75" s="145"/>
    </row>
    <row r="76" spans="1:7" ht="14.25" customHeight="1">
      <c r="A76" s="142" t="s">
        <v>200</v>
      </c>
      <c r="B76" s="136"/>
      <c r="C76" s="136">
        <v>3.84</v>
      </c>
      <c r="D76" s="136">
        <f>C76*12*E9</f>
        <v>53079.551999999989</v>
      </c>
      <c r="E76" s="145"/>
      <c r="F76" s="145"/>
      <c r="G76" s="145"/>
    </row>
    <row r="77" spans="1:7" ht="13.5" customHeight="1">
      <c r="A77" s="142" t="s">
        <v>201</v>
      </c>
      <c r="B77" s="136"/>
      <c r="C77" s="136">
        <v>0.08</v>
      </c>
      <c r="D77" s="136">
        <f>C77*12*E9</f>
        <v>1105.8239999999998</v>
      </c>
      <c r="E77" s="145"/>
      <c r="F77" s="145"/>
      <c r="G77" s="145"/>
    </row>
    <row r="78" spans="1:7" ht="80.25" customHeight="1">
      <c r="A78" s="141" t="s">
        <v>148</v>
      </c>
      <c r="B78" s="135" t="s">
        <v>106</v>
      </c>
      <c r="C78" s="135">
        <v>4.3499999999999996</v>
      </c>
      <c r="D78" s="135">
        <f>C78*12*E9</f>
        <v>60129.179999999986</v>
      </c>
      <c r="E78" s="145"/>
      <c r="F78" s="145"/>
      <c r="G78" s="145"/>
    </row>
    <row r="79" spans="1:7" ht="13.5" customHeight="1">
      <c r="A79" s="147" t="s">
        <v>185</v>
      </c>
      <c r="B79" s="148"/>
      <c r="C79" s="175">
        <f>SUM(C15,C20,C27,C31,C38,C45,C49,C63,C69,C71,C75:C78)</f>
        <v>21.619999999999997</v>
      </c>
      <c r="D79" s="175">
        <f>SUM(D15,D20,D27,D31,D38,D45,D49,D63,D69,D71,D75:D78)</f>
        <v>298848.93599999993</v>
      </c>
      <c r="E79" s="145"/>
      <c r="F79" s="145"/>
      <c r="G79" s="145"/>
    </row>
    <row r="80" spans="1:7" ht="15.75">
      <c r="A80" s="65"/>
    </row>
    <row r="81" spans="1:1" ht="15.75">
      <c r="A81" s="65"/>
    </row>
    <row r="82" spans="1:1" ht="15.75">
      <c r="A82" s="65"/>
    </row>
    <row r="83" spans="1:1" ht="15.75">
      <c r="A83" s="65"/>
    </row>
    <row r="84" spans="1:1" ht="15.75">
      <c r="A84" s="65"/>
    </row>
  </sheetData>
  <mergeCells count="35">
    <mergeCell ref="B10:C10"/>
    <mergeCell ref="A18:D18"/>
    <mergeCell ref="A12:A13"/>
    <mergeCell ref="B12:B13"/>
    <mergeCell ref="A14:D14"/>
    <mergeCell ref="B15:B17"/>
    <mergeCell ref="D15:D17"/>
    <mergeCell ref="D45:D46"/>
    <mergeCell ref="A19:D19"/>
    <mergeCell ref="D20:D25"/>
    <mergeCell ref="A24:B24"/>
    <mergeCell ref="A26:D26"/>
    <mergeCell ref="D27:D28"/>
    <mergeCell ref="A29:D29"/>
    <mergeCell ref="A30:D30"/>
    <mergeCell ref="D31:D36"/>
    <mergeCell ref="A37:D37"/>
    <mergeCell ref="D38:D43"/>
    <mergeCell ref="A44:D44"/>
    <mergeCell ref="C71:C73"/>
    <mergeCell ref="D71:D73"/>
    <mergeCell ref="A74:D74"/>
    <mergeCell ref="C15:C17"/>
    <mergeCell ref="C20:C25"/>
    <mergeCell ref="C27:C28"/>
    <mergeCell ref="C31:C36"/>
    <mergeCell ref="C38:C43"/>
    <mergeCell ref="C45:C46"/>
    <mergeCell ref="A48:D48"/>
    <mergeCell ref="D49:D60"/>
    <mergeCell ref="A54:B54"/>
    <mergeCell ref="A61:D61"/>
    <mergeCell ref="A68:D68"/>
    <mergeCell ref="A70:D70"/>
    <mergeCell ref="C49:C6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9"/>
  <sheetViews>
    <sheetView topLeftCell="A61" workbookViewId="0">
      <selection activeCell="D78" sqref="D78"/>
    </sheetView>
  </sheetViews>
  <sheetFormatPr defaultRowHeight="15"/>
  <cols>
    <col min="1" max="1" width="42.28515625" customWidth="1"/>
    <col min="2" max="2" width="12.140625" customWidth="1"/>
    <col min="3" max="3" width="21.5703125" customWidth="1"/>
    <col min="4" max="4" width="9.7109375" customWidth="1"/>
  </cols>
  <sheetData>
    <row r="1" spans="1:4">
      <c r="A1" s="17" t="s">
        <v>87</v>
      </c>
      <c r="B1" s="17"/>
      <c r="C1" s="17"/>
      <c r="D1" s="17"/>
    </row>
    <row r="2" spans="1:4">
      <c r="A2" s="17" t="s">
        <v>206</v>
      </c>
      <c r="B2" s="17"/>
      <c r="C2" s="17"/>
      <c r="D2" s="17"/>
    </row>
    <row r="3" spans="1:4">
      <c r="A3" s="17" t="s">
        <v>207</v>
      </c>
      <c r="B3" s="17"/>
      <c r="C3" s="17"/>
      <c r="D3" s="17"/>
    </row>
    <row r="4" spans="1:4">
      <c r="A4" s="17"/>
      <c r="B4" s="17" t="s">
        <v>1</v>
      </c>
      <c r="C4" s="17"/>
      <c r="D4" s="75">
        <v>1981</v>
      </c>
    </row>
    <row r="5" spans="1:4">
      <c r="A5" s="17"/>
      <c r="B5" s="17" t="s">
        <v>2</v>
      </c>
      <c r="C5" s="17"/>
      <c r="D5" s="75">
        <v>3</v>
      </c>
    </row>
    <row r="6" spans="1:4">
      <c r="A6" s="17"/>
      <c r="B6" s="17" t="s">
        <v>3</v>
      </c>
      <c r="C6" s="17"/>
      <c r="D6" s="75">
        <v>2</v>
      </c>
    </row>
    <row r="7" spans="1:4">
      <c r="A7" s="17"/>
      <c r="B7" s="17" t="s">
        <v>4</v>
      </c>
      <c r="C7" s="17"/>
      <c r="D7" s="75">
        <v>18</v>
      </c>
    </row>
    <row r="8" spans="1:4">
      <c r="A8" s="17"/>
      <c r="B8" s="17" t="s">
        <v>202</v>
      </c>
      <c r="C8" s="17"/>
      <c r="D8" s="75">
        <v>850</v>
      </c>
    </row>
    <row r="9" spans="1:4">
      <c r="A9" s="17"/>
      <c r="B9" s="17" t="s">
        <v>180</v>
      </c>
      <c r="C9" s="17"/>
      <c r="D9" s="75">
        <v>83.4</v>
      </c>
    </row>
    <row r="10" spans="1:4">
      <c r="A10" s="17"/>
      <c r="B10" s="17" t="s">
        <v>7</v>
      </c>
      <c r="C10" s="17"/>
      <c r="D10" s="75">
        <v>303.2</v>
      </c>
    </row>
    <row r="11" spans="1:4" ht="22.5">
      <c r="A11" s="794" t="s">
        <v>8</v>
      </c>
      <c r="B11" s="794" t="s">
        <v>9</v>
      </c>
      <c r="C11" s="143" t="s">
        <v>152</v>
      </c>
      <c r="D11" s="523" t="s">
        <v>162</v>
      </c>
    </row>
    <row r="12" spans="1:4">
      <c r="A12" s="794"/>
      <c r="B12" s="794"/>
      <c r="C12" s="144" t="s">
        <v>160</v>
      </c>
      <c r="D12" s="120" t="s">
        <v>174</v>
      </c>
    </row>
    <row r="13" spans="1:4">
      <c r="A13" s="785" t="s">
        <v>10</v>
      </c>
      <c r="B13" s="785"/>
      <c r="C13" s="785"/>
      <c r="D13" s="785"/>
    </row>
    <row r="14" spans="1:4" ht="171.75" customHeight="1">
      <c r="A14" s="112" t="s">
        <v>158</v>
      </c>
      <c r="B14" s="783" t="s">
        <v>106</v>
      </c>
      <c r="C14" s="783">
        <v>0.83</v>
      </c>
      <c r="D14" s="783">
        <f>C14*12*D8</f>
        <v>8466</v>
      </c>
    </row>
    <row r="15" spans="1:4" ht="171.75" customHeight="1">
      <c r="A15" s="112" t="s">
        <v>105</v>
      </c>
      <c r="B15" s="783"/>
      <c r="C15" s="783"/>
      <c r="D15" s="783"/>
    </row>
    <row r="16" spans="1:4">
      <c r="A16" s="787" t="s">
        <v>14</v>
      </c>
      <c r="B16" s="787"/>
      <c r="C16" s="787"/>
      <c r="D16" s="787"/>
    </row>
    <row r="17" spans="1:4">
      <c r="A17" s="786" t="s">
        <v>15</v>
      </c>
      <c r="B17" s="786"/>
      <c r="C17" s="786"/>
      <c r="D17" s="786"/>
    </row>
    <row r="18" spans="1:4" ht="22.5">
      <c r="A18" s="112" t="s">
        <v>107</v>
      </c>
      <c r="B18" s="113" t="s">
        <v>17</v>
      </c>
      <c r="C18" s="783">
        <v>2.16</v>
      </c>
      <c r="D18" s="783">
        <f>C18*12*D8</f>
        <v>22032</v>
      </c>
    </row>
    <row r="19" spans="1:4" ht="22.5">
      <c r="A19" s="112" t="s">
        <v>108</v>
      </c>
      <c r="B19" s="113" t="s">
        <v>17</v>
      </c>
      <c r="C19" s="783"/>
      <c r="D19" s="783"/>
    </row>
    <row r="20" spans="1:4">
      <c r="A20" s="112" t="s">
        <v>109</v>
      </c>
      <c r="B20" s="113" t="s">
        <v>17</v>
      </c>
      <c r="C20" s="783"/>
      <c r="D20" s="783"/>
    </row>
    <row r="21" spans="1:4">
      <c r="A21" s="114" t="s">
        <v>20</v>
      </c>
      <c r="B21" s="149" t="s">
        <v>21</v>
      </c>
      <c r="C21" s="783"/>
      <c r="D21" s="783"/>
    </row>
    <row r="22" spans="1:4">
      <c r="A22" s="781" t="s">
        <v>22</v>
      </c>
      <c r="B22" s="781"/>
      <c r="C22" s="783"/>
      <c r="D22" s="783"/>
    </row>
    <row r="23" spans="1:4" ht="22.5">
      <c r="A23" s="114" t="s">
        <v>110</v>
      </c>
      <c r="B23" s="149" t="s">
        <v>24</v>
      </c>
      <c r="C23" s="783"/>
      <c r="D23" s="783"/>
    </row>
    <row r="24" spans="1:4" ht="22.5" customHeight="1">
      <c r="A24" s="781" t="s">
        <v>111</v>
      </c>
      <c r="B24" s="781"/>
      <c r="C24" s="781"/>
      <c r="D24" s="781"/>
    </row>
    <row r="25" spans="1:4">
      <c r="A25" s="114" t="s">
        <v>28</v>
      </c>
      <c r="B25" s="149" t="s">
        <v>29</v>
      </c>
      <c r="C25" s="783">
        <v>0.2</v>
      </c>
      <c r="D25" s="783">
        <f>C25*12*D8</f>
        <v>2040.0000000000002</v>
      </c>
    </row>
    <row r="26" spans="1:4">
      <c r="A26" s="114" t="s">
        <v>26</v>
      </c>
      <c r="B26" s="149" t="s">
        <v>27</v>
      </c>
      <c r="C26" s="783"/>
      <c r="D26" s="783"/>
    </row>
    <row r="27" spans="1:4">
      <c r="A27" s="785" t="s">
        <v>112</v>
      </c>
      <c r="B27" s="785"/>
      <c r="C27" s="785"/>
      <c r="D27" s="785"/>
    </row>
    <row r="28" spans="1:4">
      <c r="A28" s="781" t="s">
        <v>113</v>
      </c>
      <c r="B28" s="781"/>
      <c r="C28" s="781"/>
      <c r="D28" s="781"/>
    </row>
    <row r="29" spans="1:4" ht="45">
      <c r="A29" s="112" t="s">
        <v>114</v>
      </c>
      <c r="B29" s="149" t="s">
        <v>106</v>
      </c>
      <c r="C29" s="783">
        <v>0.52</v>
      </c>
      <c r="D29" s="783">
        <f>C29*12*D8</f>
        <v>5304</v>
      </c>
    </row>
    <row r="30" spans="1:4" ht="22.5">
      <c r="A30" s="112" t="s">
        <v>115</v>
      </c>
      <c r="B30" s="149" t="s">
        <v>34</v>
      </c>
      <c r="C30" s="783"/>
      <c r="D30" s="783"/>
    </row>
    <row r="31" spans="1:4" ht="22.5">
      <c r="A31" s="112" t="s">
        <v>116</v>
      </c>
      <c r="B31" s="149" t="s">
        <v>34</v>
      </c>
      <c r="C31" s="783"/>
      <c r="D31" s="783"/>
    </row>
    <row r="32" spans="1:4" ht="45">
      <c r="A32" s="112" t="s">
        <v>117</v>
      </c>
      <c r="B32" s="149" t="s">
        <v>106</v>
      </c>
      <c r="C32" s="783"/>
      <c r="D32" s="783"/>
    </row>
    <row r="33" spans="1:4">
      <c r="A33" s="112" t="s">
        <v>118</v>
      </c>
      <c r="B33" s="149" t="s">
        <v>34</v>
      </c>
      <c r="C33" s="783"/>
      <c r="D33" s="783"/>
    </row>
    <row r="34" spans="1:4" ht="45">
      <c r="A34" s="114" t="s">
        <v>119</v>
      </c>
      <c r="B34" s="149" t="s">
        <v>106</v>
      </c>
      <c r="C34" s="783"/>
      <c r="D34" s="783"/>
    </row>
    <row r="35" spans="1:4">
      <c r="A35" s="781" t="s">
        <v>120</v>
      </c>
      <c r="B35" s="781"/>
      <c r="C35" s="781"/>
      <c r="D35" s="781"/>
    </row>
    <row r="36" spans="1:4" ht="45">
      <c r="A36" s="112" t="s">
        <v>114</v>
      </c>
      <c r="B36" s="149" t="s">
        <v>106</v>
      </c>
      <c r="C36" s="783">
        <v>0.85</v>
      </c>
      <c r="D36" s="783">
        <f>C36*12*D8</f>
        <v>8670</v>
      </c>
    </row>
    <row r="37" spans="1:4" ht="22.5">
      <c r="A37" s="112" t="s">
        <v>121</v>
      </c>
      <c r="B37" s="149" t="s">
        <v>34</v>
      </c>
      <c r="C37" s="783"/>
      <c r="D37" s="783"/>
    </row>
    <row r="38" spans="1:4" ht="22.5">
      <c r="A38" s="112" t="s">
        <v>122</v>
      </c>
      <c r="B38" s="149" t="s">
        <v>34</v>
      </c>
      <c r="C38" s="783"/>
      <c r="D38" s="783"/>
    </row>
    <row r="39" spans="1:4" ht="45">
      <c r="A39" s="112" t="s">
        <v>42</v>
      </c>
      <c r="B39" s="149" t="s">
        <v>106</v>
      </c>
      <c r="C39" s="783"/>
      <c r="D39" s="783"/>
    </row>
    <row r="40" spans="1:4" ht="45">
      <c r="A40" s="114" t="s">
        <v>123</v>
      </c>
      <c r="B40" s="149" t="s">
        <v>106</v>
      </c>
      <c r="C40" s="783"/>
      <c r="D40" s="783"/>
    </row>
    <row r="41" spans="1:4">
      <c r="A41" s="112" t="s">
        <v>118</v>
      </c>
      <c r="B41" s="149" t="s">
        <v>34</v>
      </c>
      <c r="C41" s="783"/>
      <c r="D41" s="783"/>
    </row>
    <row r="42" spans="1:4">
      <c r="A42" s="786" t="s">
        <v>124</v>
      </c>
      <c r="B42" s="786"/>
      <c r="C42" s="797"/>
      <c r="D42" s="797"/>
    </row>
    <row r="43" spans="1:4">
      <c r="A43" s="112" t="s">
        <v>45</v>
      </c>
      <c r="B43" s="150" t="s">
        <v>34</v>
      </c>
      <c r="C43" s="795">
        <v>0.61</v>
      </c>
      <c r="D43" s="795">
        <f>C43*12*D8</f>
        <v>6222</v>
      </c>
    </row>
    <row r="44" spans="1:4">
      <c r="A44" s="112" t="s">
        <v>46</v>
      </c>
      <c r="B44" s="150" t="s">
        <v>34</v>
      </c>
      <c r="C44" s="796"/>
      <c r="D44" s="796"/>
    </row>
    <row r="45" spans="1:4" ht="45">
      <c r="A45" s="114" t="s">
        <v>47</v>
      </c>
      <c r="B45" s="150" t="s">
        <v>106</v>
      </c>
      <c r="C45" s="151"/>
      <c r="D45" s="151"/>
    </row>
    <row r="46" spans="1:4">
      <c r="A46" s="781" t="s">
        <v>125</v>
      </c>
      <c r="B46" s="781"/>
      <c r="C46" s="782"/>
      <c r="D46" s="782"/>
    </row>
    <row r="47" spans="1:4" ht="33.75">
      <c r="A47" s="112" t="s">
        <v>126</v>
      </c>
      <c r="B47" s="149" t="s">
        <v>29</v>
      </c>
      <c r="C47" s="783">
        <v>1.24</v>
      </c>
      <c r="D47" s="783">
        <f>C47*12*D8</f>
        <v>12648</v>
      </c>
    </row>
    <row r="48" spans="1:4">
      <c r="A48" s="112" t="s">
        <v>127</v>
      </c>
      <c r="B48" s="149" t="s">
        <v>51</v>
      </c>
      <c r="C48" s="783"/>
      <c r="D48" s="783"/>
    </row>
    <row r="49" spans="1:4" ht="22.5">
      <c r="A49" s="112" t="s">
        <v>116</v>
      </c>
      <c r="B49" s="149" t="s">
        <v>51</v>
      </c>
      <c r="C49" s="783"/>
      <c r="D49" s="783"/>
    </row>
    <row r="50" spans="1:4" ht="33.75">
      <c r="A50" s="112" t="s">
        <v>128</v>
      </c>
      <c r="B50" s="149" t="s">
        <v>54</v>
      </c>
      <c r="C50" s="783"/>
      <c r="D50" s="783"/>
    </row>
    <row r="51" spans="1:4" ht="45">
      <c r="A51" s="112" t="s">
        <v>129</v>
      </c>
      <c r="B51" s="149" t="s">
        <v>54</v>
      </c>
      <c r="C51" s="783"/>
      <c r="D51" s="783"/>
    </row>
    <row r="52" spans="1:4">
      <c r="A52" s="781" t="s">
        <v>56</v>
      </c>
      <c r="B52" s="781"/>
      <c r="C52" s="783"/>
      <c r="D52" s="783"/>
    </row>
    <row r="53" spans="1:4">
      <c r="A53" s="112" t="s">
        <v>130</v>
      </c>
      <c r="B53" s="149" t="s">
        <v>59</v>
      </c>
      <c r="C53" s="783"/>
      <c r="D53" s="783"/>
    </row>
    <row r="54" spans="1:4">
      <c r="A54" s="112" t="s">
        <v>131</v>
      </c>
      <c r="B54" s="149" t="s">
        <v>59</v>
      </c>
      <c r="C54" s="783"/>
      <c r="D54" s="783"/>
    </row>
    <row r="55" spans="1:4">
      <c r="A55" s="112" t="s">
        <v>132</v>
      </c>
      <c r="B55" s="149" t="s">
        <v>59</v>
      </c>
      <c r="C55" s="783"/>
      <c r="D55" s="783"/>
    </row>
    <row r="56" spans="1:4">
      <c r="A56" s="112" t="s">
        <v>133</v>
      </c>
      <c r="B56" s="149" t="s">
        <v>59</v>
      </c>
      <c r="C56" s="783"/>
      <c r="D56" s="783"/>
    </row>
    <row r="57" spans="1:4">
      <c r="A57" s="112" t="s">
        <v>134</v>
      </c>
      <c r="B57" s="149" t="s">
        <v>59</v>
      </c>
      <c r="C57" s="783"/>
      <c r="D57" s="783"/>
    </row>
    <row r="58" spans="1:4">
      <c r="A58" s="112" t="s">
        <v>63</v>
      </c>
      <c r="B58" s="149" t="s">
        <v>59</v>
      </c>
      <c r="C58" s="783"/>
      <c r="D58" s="783"/>
    </row>
    <row r="59" spans="1:4">
      <c r="A59" s="786" t="s">
        <v>135</v>
      </c>
      <c r="B59" s="786"/>
      <c r="C59" s="797"/>
      <c r="D59" s="797"/>
    </row>
    <row r="60" spans="1:4" ht="22.5">
      <c r="A60" s="112" t="s">
        <v>66</v>
      </c>
      <c r="B60" s="150" t="s">
        <v>67</v>
      </c>
      <c r="C60" s="152"/>
      <c r="D60" s="152"/>
    </row>
    <row r="61" spans="1:4" ht="22.5">
      <c r="A61" s="112" t="s">
        <v>136</v>
      </c>
      <c r="B61" s="150" t="s">
        <v>67</v>
      </c>
      <c r="C61" s="153">
        <v>0.86</v>
      </c>
      <c r="D61" s="153">
        <f>C61*12*D8</f>
        <v>8772</v>
      </c>
    </row>
    <row r="62" spans="1:4" ht="33.75">
      <c r="A62" s="112" t="s">
        <v>137</v>
      </c>
      <c r="B62" s="150" t="s">
        <v>51</v>
      </c>
      <c r="C62" s="154"/>
      <c r="D62" s="154"/>
    </row>
    <row r="63" spans="1:4" ht="22.5">
      <c r="A63" s="112" t="s">
        <v>138</v>
      </c>
      <c r="B63" s="150" t="s">
        <v>67</v>
      </c>
      <c r="C63" s="154"/>
      <c r="D63" s="154"/>
    </row>
    <row r="64" spans="1:4" ht="45">
      <c r="A64" s="114" t="s">
        <v>71</v>
      </c>
      <c r="B64" s="150" t="s">
        <v>106</v>
      </c>
      <c r="C64" s="154"/>
      <c r="D64" s="154"/>
    </row>
    <row r="65" spans="1:7">
      <c r="A65" s="114" t="s">
        <v>139</v>
      </c>
      <c r="B65" s="150" t="s">
        <v>51</v>
      </c>
      <c r="C65" s="155"/>
      <c r="D65" s="155"/>
    </row>
    <row r="66" spans="1:7">
      <c r="A66" s="781" t="s">
        <v>140</v>
      </c>
      <c r="B66" s="781"/>
      <c r="C66" s="782"/>
      <c r="D66" s="782"/>
    </row>
    <row r="67" spans="1:7" ht="56.25">
      <c r="A67" s="114" t="s">
        <v>141</v>
      </c>
      <c r="B67" s="149" t="s">
        <v>142</v>
      </c>
      <c r="C67" s="149">
        <v>2.41</v>
      </c>
      <c r="D67" s="149">
        <f>C67*12*D8</f>
        <v>24582</v>
      </c>
    </row>
    <row r="68" spans="1:7">
      <c r="A68" s="781" t="s">
        <v>143</v>
      </c>
      <c r="B68" s="781"/>
      <c r="C68" s="781"/>
      <c r="D68" s="781"/>
    </row>
    <row r="69" spans="1:7" ht="22.5">
      <c r="A69" s="114" t="s">
        <v>144</v>
      </c>
      <c r="B69" s="149" t="s">
        <v>78</v>
      </c>
      <c r="C69" s="783">
        <v>2.14</v>
      </c>
      <c r="D69" s="783">
        <f>C69*12*D8</f>
        <v>21828</v>
      </c>
    </row>
    <row r="70" spans="1:7" ht="22.5">
      <c r="A70" s="114" t="s">
        <v>145</v>
      </c>
      <c r="B70" s="149" t="s">
        <v>78</v>
      </c>
      <c r="C70" s="783"/>
      <c r="D70" s="783"/>
    </row>
    <row r="71" spans="1:7" ht="22.5">
      <c r="A71" s="114" t="s">
        <v>146</v>
      </c>
      <c r="B71" s="149" t="s">
        <v>147</v>
      </c>
      <c r="C71" s="783"/>
      <c r="D71" s="783"/>
    </row>
    <row r="72" spans="1:7" ht="10.5" customHeight="1">
      <c r="A72" s="780" t="s">
        <v>84</v>
      </c>
      <c r="B72" s="780"/>
      <c r="C72" s="780"/>
      <c r="D72" s="780"/>
    </row>
    <row r="73" spans="1:7" ht="12" customHeight="1">
      <c r="A73" s="124" t="s">
        <v>203</v>
      </c>
      <c r="B73" s="125"/>
      <c r="C73" s="125">
        <v>1.04</v>
      </c>
      <c r="D73" s="125">
        <f>C73*12*D8</f>
        <v>10608</v>
      </c>
    </row>
    <row r="74" spans="1:7" ht="12" customHeight="1">
      <c r="A74" s="124" t="s">
        <v>205</v>
      </c>
      <c r="B74" s="125"/>
      <c r="C74" s="125">
        <v>0.84</v>
      </c>
      <c r="D74" s="125">
        <f>C74*12*D8</f>
        <v>8568</v>
      </c>
    </row>
    <row r="75" spans="1:7" ht="12" customHeight="1">
      <c r="A75" s="124" t="s">
        <v>204</v>
      </c>
      <c r="B75" s="125"/>
      <c r="C75" s="125">
        <v>3.57</v>
      </c>
      <c r="D75" s="125">
        <f>C75*12*D8</f>
        <v>36414</v>
      </c>
    </row>
    <row r="76" spans="1:7" ht="90">
      <c r="A76" s="124" t="s">
        <v>148</v>
      </c>
      <c r="B76" s="125" t="s">
        <v>106</v>
      </c>
      <c r="C76" s="125">
        <v>4.3499999999999996</v>
      </c>
      <c r="D76" s="136">
        <f>C76*12*D8</f>
        <v>44370</v>
      </c>
    </row>
    <row r="77" spans="1:7" ht="24">
      <c r="A77" s="3" t="s">
        <v>176</v>
      </c>
      <c r="B77" s="149"/>
      <c r="C77" s="149"/>
      <c r="D77" s="149">
        <v>-13627.44</v>
      </c>
      <c r="G77" s="149"/>
    </row>
    <row r="78" spans="1:7">
      <c r="A78" s="798" t="s">
        <v>149</v>
      </c>
      <c r="B78" s="799"/>
      <c r="C78" s="156">
        <f>SUM(C14,C18,C25,C29,C36,C43,C47,C61,C67,C69,C73:C74,C75,C76)</f>
        <v>21.620000000000005</v>
      </c>
      <c r="D78" s="156">
        <f>SUM(D14,D18,D25,D29,D36,D43,D47,D61,D67,D69,D73:D74,D75,D76,D77)</f>
        <v>206896.56</v>
      </c>
    </row>
    <row r="79" spans="1:7" ht="15.75">
      <c r="A79" s="71"/>
    </row>
  </sheetData>
  <mergeCells count="35">
    <mergeCell ref="C69:C71"/>
    <mergeCell ref="D69:D71"/>
    <mergeCell ref="A72:D72"/>
    <mergeCell ref="A78:B78"/>
    <mergeCell ref="C14:C15"/>
    <mergeCell ref="C18:C23"/>
    <mergeCell ref="C25:C26"/>
    <mergeCell ref="C29:C34"/>
    <mergeCell ref="C36:C41"/>
    <mergeCell ref="A46:D46"/>
    <mergeCell ref="D47:D58"/>
    <mergeCell ref="A52:B52"/>
    <mergeCell ref="A59:D59"/>
    <mergeCell ref="A66:D66"/>
    <mergeCell ref="A68:D68"/>
    <mergeCell ref="C47:C58"/>
    <mergeCell ref="D43:D44"/>
    <mergeCell ref="C43:C44"/>
    <mergeCell ref="A17:D17"/>
    <mergeCell ref="D18:D23"/>
    <mergeCell ref="A22:B22"/>
    <mergeCell ref="A24:D24"/>
    <mergeCell ref="D25:D26"/>
    <mergeCell ref="A27:D27"/>
    <mergeCell ref="A28:D28"/>
    <mergeCell ref="D29:D34"/>
    <mergeCell ref="A35:D35"/>
    <mergeCell ref="D36:D41"/>
    <mergeCell ref="A42:D42"/>
    <mergeCell ref="A16:D16"/>
    <mergeCell ref="A11:A12"/>
    <mergeCell ref="B11:B12"/>
    <mergeCell ref="A13:D13"/>
    <mergeCell ref="B14:B15"/>
    <mergeCell ref="D14:D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0"/>
  <sheetViews>
    <sheetView topLeftCell="A61" workbookViewId="0">
      <selection activeCell="D78" sqref="D78"/>
    </sheetView>
  </sheetViews>
  <sheetFormatPr defaultRowHeight="15"/>
  <cols>
    <col min="1" max="1" width="42.85546875" customWidth="1"/>
    <col min="2" max="2" width="12" customWidth="1"/>
    <col min="3" max="3" width="16.140625" customWidth="1"/>
    <col min="4" max="4" width="11.42578125" customWidth="1"/>
  </cols>
  <sheetData>
    <row r="1" spans="1:6">
      <c r="A1" s="578" t="s">
        <v>0</v>
      </c>
      <c r="B1" s="578"/>
      <c r="C1" s="578"/>
      <c r="D1" s="578"/>
      <c r="E1" s="68"/>
      <c r="F1" s="157"/>
    </row>
    <row r="2" spans="1:6">
      <c r="A2" s="578" t="s">
        <v>210</v>
      </c>
      <c r="B2" s="578"/>
      <c r="C2" s="578"/>
      <c r="D2" s="578"/>
      <c r="E2" s="68"/>
      <c r="F2" s="157"/>
    </row>
    <row r="3" spans="1:6">
      <c r="A3" s="578" t="s">
        <v>211</v>
      </c>
      <c r="B3" s="578"/>
      <c r="C3" s="578"/>
      <c r="D3" s="578"/>
      <c r="E3" s="68"/>
      <c r="F3" s="157"/>
    </row>
    <row r="4" spans="1:6">
      <c r="A4" s="68"/>
      <c r="B4" s="68" t="s">
        <v>1</v>
      </c>
      <c r="C4" s="68"/>
      <c r="D4" s="68">
        <v>1981</v>
      </c>
      <c r="E4" s="68"/>
      <c r="F4" s="157"/>
    </row>
    <row r="5" spans="1:6">
      <c r="A5" s="68"/>
      <c r="B5" s="68" t="s">
        <v>2</v>
      </c>
      <c r="C5" s="68"/>
      <c r="D5" s="68">
        <v>3</v>
      </c>
      <c r="E5" s="68"/>
      <c r="F5" s="157"/>
    </row>
    <row r="6" spans="1:6">
      <c r="A6" s="68"/>
      <c r="B6" s="68" t="s">
        <v>3</v>
      </c>
      <c r="C6" s="68"/>
      <c r="D6" s="68">
        <v>2</v>
      </c>
      <c r="E6" s="68"/>
      <c r="F6" s="157"/>
    </row>
    <row r="7" spans="1:6">
      <c r="A7" s="68"/>
      <c r="B7" s="68" t="s">
        <v>4</v>
      </c>
      <c r="C7" s="68"/>
      <c r="D7" s="68">
        <v>18</v>
      </c>
      <c r="E7" s="68"/>
      <c r="F7" s="157"/>
    </row>
    <row r="8" spans="1:6">
      <c r="A8" s="68"/>
      <c r="B8" s="68" t="s">
        <v>97</v>
      </c>
      <c r="C8" s="68"/>
      <c r="D8" s="68">
        <v>850</v>
      </c>
      <c r="E8" s="68"/>
      <c r="F8" s="157"/>
    </row>
    <row r="9" spans="1:6">
      <c r="A9" s="68"/>
      <c r="B9" s="68" t="s">
        <v>180</v>
      </c>
      <c r="C9" s="68"/>
      <c r="D9" s="68">
        <v>83.4</v>
      </c>
      <c r="E9" s="68"/>
      <c r="F9" s="157"/>
    </row>
    <row r="10" spans="1:6">
      <c r="A10" s="68"/>
      <c r="B10" s="68" t="s">
        <v>7</v>
      </c>
      <c r="C10" s="68"/>
      <c r="D10" s="68">
        <v>303.2</v>
      </c>
      <c r="E10" s="68"/>
      <c r="F10" s="157"/>
    </row>
    <row r="11" spans="1:6">
      <c r="A11" s="68"/>
      <c r="B11" s="68"/>
      <c r="C11" s="68"/>
      <c r="D11" s="68"/>
      <c r="E11" s="68"/>
      <c r="F11" s="157"/>
    </row>
    <row r="12" spans="1:6" ht="22.5">
      <c r="A12" s="794" t="s">
        <v>8</v>
      </c>
      <c r="B12" s="794" t="s">
        <v>9</v>
      </c>
      <c r="C12" s="143" t="s">
        <v>152</v>
      </c>
      <c r="D12" s="523" t="s">
        <v>162</v>
      </c>
    </row>
    <row r="13" spans="1:6">
      <c r="A13" s="794"/>
      <c r="B13" s="794"/>
      <c r="C13" s="144" t="s">
        <v>160</v>
      </c>
      <c r="D13" s="120" t="s">
        <v>174</v>
      </c>
    </row>
    <row r="14" spans="1:6" ht="30" customHeight="1">
      <c r="A14" s="802" t="s">
        <v>10</v>
      </c>
      <c r="B14" s="802"/>
      <c r="C14" s="802"/>
      <c r="D14" s="802"/>
    </row>
    <row r="15" spans="1:6" ht="168.75">
      <c r="A15" s="159" t="s">
        <v>184</v>
      </c>
      <c r="B15" s="801" t="s">
        <v>106</v>
      </c>
      <c r="C15" s="801">
        <v>1.02</v>
      </c>
      <c r="D15" s="801">
        <f>C15*12*D8</f>
        <v>10404</v>
      </c>
      <c r="E15" s="37"/>
    </row>
    <row r="16" spans="1:6" ht="157.5">
      <c r="A16" s="159" t="s">
        <v>177</v>
      </c>
      <c r="B16" s="801"/>
      <c r="C16" s="801"/>
      <c r="D16" s="801"/>
      <c r="E16" s="37"/>
    </row>
    <row r="17" spans="1:5" ht="30" customHeight="1">
      <c r="A17" s="800" t="s">
        <v>14</v>
      </c>
      <c r="B17" s="800"/>
      <c r="C17" s="800"/>
      <c r="D17" s="800"/>
      <c r="E17" s="37"/>
    </row>
    <row r="18" spans="1:5">
      <c r="A18" s="803" t="s">
        <v>15</v>
      </c>
      <c r="B18" s="803"/>
      <c r="C18" s="803"/>
      <c r="D18" s="803"/>
      <c r="E18" s="37"/>
    </row>
    <row r="19" spans="1:5" ht="22.5">
      <c r="A19" s="159" t="s">
        <v>107</v>
      </c>
      <c r="B19" s="160" t="s">
        <v>17</v>
      </c>
      <c r="C19" s="801">
        <v>2.16</v>
      </c>
      <c r="D19" s="801">
        <f>C19*12*D8</f>
        <v>22032</v>
      </c>
      <c r="E19" s="37"/>
    </row>
    <row r="20" spans="1:5">
      <c r="A20" s="159" t="s">
        <v>108</v>
      </c>
      <c r="B20" s="160" t="s">
        <v>17</v>
      </c>
      <c r="C20" s="801"/>
      <c r="D20" s="801"/>
      <c r="E20" s="37"/>
    </row>
    <row r="21" spans="1:5">
      <c r="A21" s="159" t="s">
        <v>109</v>
      </c>
      <c r="B21" s="160" t="s">
        <v>17</v>
      </c>
      <c r="C21" s="801"/>
      <c r="D21" s="801"/>
      <c r="E21" s="37"/>
    </row>
    <row r="22" spans="1:5">
      <c r="A22" s="161" t="s">
        <v>20</v>
      </c>
      <c r="B22" s="162" t="s">
        <v>21</v>
      </c>
      <c r="C22" s="801"/>
      <c r="D22" s="801"/>
      <c r="E22" s="37"/>
    </row>
    <row r="23" spans="1:5" ht="22.5" customHeight="1">
      <c r="A23" s="804" t="s">
        <v>22</v>
      </c>
      <c r="B23" s="804"/>
      <c r="C23" s="801"/>
      <c r="D23" s="801"/>
      <c r="E23" s="37"/>
    </row>
    <row r="24" spans="1:5" ht="22.5">
      <c r="A24" s="161" t="s">
        <v>110</v>
      </c>
      <c r="B24" s="162" t="s">
        <v>24</v>
      </c>
      <c r="C24" s="801"/>
      <c r="D24" s="801"/>
      <c r="E24" s="37"/>
    </row>
    <row r="25" spans="1:5" ht="33.75" customHeight="1">
      <c r="A25" s="804" t="s">
        <v>111</v>
      </c>
      <c r="B25" s="804"/>
      <c r="C25" s="804"/>
      <c r="D25" s="804"/>
      <c r="E25" s="37"/>
    </row>
    <row r="26" spans="1:5">
      <c r="A26" s="161" t="s">
        <v>28</v>
      </c>
      <c r="B26" s="162" t="s">
        <v>29</v>
      </c>
      <c r="C26" s="801">
        <v>0.2</v>
      </c>
      <c r="D26" s="801">
        <f>C26*12*D8</f>
        <v>2040.0000000000002</v>
      </c>
      <c r="E26" s="37"/>
    </row>
    <row r="27" spans="1:5">
      <c r="A27" s="161" t="s">
        <v>26</v>
      </c>
      <c r="B27" s="162" t="s">
        <v>27</v>
      </c>
      <c r="C27" s="801"/>
      <c r="D27" s="801"/>
      <c r="E27" s="37"/>
    </row>
    <row r="28" spans="1:5" ht="45" customHeight="1">
      <c r="A28" s="805" t="s">
        <v>112</v>
      </c>
      <c r="B28" s="805"/>
      <c r="C28" s="805"/>
      <c r="D28" s="805"/>
      <c r="E28" s="37"/>
    </row>
    <row r="29" spans="1:5" ht="22.5" customHeight="1">
      <c r="A29" s="804" t="s">
        <v>113</v>
      </c>
      <c r="B29" s="804"/>
      <c r="C29" s="804"/>
      <c r="D29" s="804"/>
      <c r="E29" s="37"/>
    </row>
    <row r="30" spans="1:5" ht="33.75">
      <c r="A30" s="159" t="s">
        <v>114</v>
      </c>
      <c r="B30" s="162" t="s">
        <v>106</v>
      </c>
      <c r="C30" s="801">
        <v>0.52</v>
      </c>
      <c r="D30" s="801">
        <f>C30*12*D8</f>
        <v>5304</v>
      </c>
      <c r="E30" s="37"/>
    </row>
    <row r="31" spans="1:5" ht="22.5">
      <c r="A31" s="159" t="s">
        <v>115</v>
      </c>
      <c r="B31" s="162" t="s">
        <v>34</v>
      </c>
      <c r="C31" s="801"/>
      <c r="D31" s="801"/>
      <c r="E31" s="37"/>
    </row>
    <row r="32" spans="1:5" ht="22.5">
      <c r="A32" s="159" t="s">
        <v>116</v>
      </c>
      <c r="B32" s="162" t="s">
        <v>34</v>
      </c>
      <c r="C32" s="801"/>
      <c r="D32" s="801"/>
      <c r="E32" s="37"/>
    </row>
    <row r="33" spans="1:5" ht="33.75">
      <c r="A33" s="159" t="s">
        <v>117</v>
      </c>
      <c r="B33" s="162" t="s">
        <v>106</v>
      </c>
      <c r="C33" s="801"/>
      <c r="D33" s="801"/>
      <c r="E33" s="37"/>
    </row>
    <row r="34" spans="1:5">
      <c r="A34" s="159" t="s">
        <v>118</v>
      </c>
      <c r="B34" s="162" t="s">
        <v>34</v>
      </c>
      <c r="C34" s="801"/>
      <c r="D34" s="801"/>
      <c r="E34" s="37"/>
    </row>
    <row r="35" spans="1:5" ht="33.75">
      <c r="A35" s="161" t="s">
        <v>119</v>
      </c>
      <c r="B35" s="162" t="s">
        <v>106</v>
      </c>
      <c r="C35" s="801"/>
      <c r="D35" s="801"/>
      <c r="E35" s="37"/>
    </row>
    <row r="36" spans="1:5" ht="22.5" customHeight="1">
      <c r="A36" s="804" t="s">
        <v>120</v>
      </c>
      <c r="B36" s="804"/>
      <c r="C36" s="804"/>
      <c r="D36" s="804"/>
      <c r="E36" s="37"/>
    </row>
    <row r="37" spans="1:5" ht="33.75">
      <c r="A37" s="159" t="s">
        <v>114</v>
      </c>
      <c r="B37" s="162" t="s">
        <v>106</v>
      </c>
      <c r="C37" s="801">
        <v>0.65</v>
      </c>
      <c r="D37" s="801">
        <f>C37*12*D8</f>
        <v>6630.0000000000009</v>
      </c>
      <c r="E37" s="37"/>
    </row>
    <row r="38" spans="1:5" ht="22.5">
      <c r="A38" s="159" t="s">
        <v>121</v>
      </c>
      <c r="B38" s="162" t="s">
        <v>34</v>
      </c>
      <c r="C38" s="801"/>
      <c r="D38" s="801"/>
      <c r="E38" s="37"/>
    </row>
    <row r="39" spans="1:5" ht="22.5">
      <c r="A39" s="159" t="s">
        <v>122</v>
      </c>
      <c r="B39" s="162" t="s">
        <v>34</v>
      </c>
      <c r="C39" s="801"/>
      <c r="D39" s="801"/>
      <c r="E39" s="37"/>
    </row>
    <row r="40" spans="1:5" ht="33.75">
      <c r="A40" s="159" t="s">
        <v>42</v>
      </c>
      <c r="B40" s="162" t="s">
        <v>106</v>
      </c>
      <c r="C40" s="801"/>
      <c r="D40" s="801"/>
      <c r="E40" s="37"/>
    </row>
    <row r="41" spans="1:5" ht="33.75">
      <c r="A41" s="161" t="s">
        <v>123</v>
      </c>
      <c r="B41" s="162" t="s">
        <v>106</v>
      </c>
      <c r="C41" s="801"/>
      <c r="D41" s="801"/>
      <c r="E41" s="37"/>
    </row>
    <row r="42" spans="1:5">
      <c r="A42" s="159" t="s">
        <v>118</v>
      </c>
      <c r="B42" s="162" t="s">
        <v>34</v>
      </c>
      <c r="C42" s="801"/>
      <c r="D42" s="801"/>
      <c r="E42" s="37"/>
    </row>
    <row r="43" spans="1:5">
      <c r="A43" s="803" t="s">
        <v>124</v>
      </c>
      <c r="B43" s="803"/>
      <c r="C43" s="803"/>
      <c r="D43" s="803"/>
      <c r="E43" s="37"/>
    </row>
    <row r="44" spans="1:5">
      <c r="A44" s="159" t="s">
        <v>45</v>
      </c>
      <c r="B44" s="162" t="s">
        <v>34</v>
      </c>
      <c r="C44" s="801">
        <v>0.64</v>
      </c>
      <c r="D44" s="801">
        <f>C44*12*D8</f>
        <v>6528</v>
      </c>
      <c r="E44" s="37"/>
    </row>
    <row r="45" spans="1:5">
      <c r="A45" s="159" t="s">
        <v>46</v>
      </c>
      <c r="B45" s="162" t="s">
        <v>34</v>
      </c>
      <c r="C45" s="801"/>
      <c r="D45" s="801"/>
      <c r="E45" s="37"/>
    </row>
    <row r="46" spans="1:5" ht="33.75">
      <c r="A46" s="161" t="s">
        <v>47</v>
      </c>
      <c r="B46" s="162" t="s">
        <v>106</v>
      </c>
      <c r="C46" s="163"/>
      <c r="D46" s="163"/>
      <c r="E46" s="37"/>
    </row>
    <row r="47" spans="1:5">
      <c r="A47" s="804" t="s">
        <v>125</v>
      </c>
      <c r="B47" s="804"/>
      <c r="C47" s="804"/>
      <c r="D47" s="804"/>
      <c r="E47" s="37"/>
    </row>
    <row r="48" spans="1:5" ht="33.75">
      <c r="A48" s="159" t="s">
        <v>126</v>
      </c>
      <c r="B48" s="162" t="s">
        <v>29</v>
      </c>
      <c r="C48" s="801">
        <v>1.45</v>
      </c>
      <c r="D48" s="801">
        <f>C48*12*D8</f>
        <v>14789.999999999998</v>
      </c>
      <c r="E48" s="37"/>
    </row>
    <row r="49" spans="1:5">
      <c r="A49" s="159" t="s">
        <v>127</v>
      </c>
      <c r="B49" s="162" t="s">
        <v>51</v>
      </c>
      <c r="C49" s="801"/>
      <c r="D49" s="801"/>
      <c r="E49" s="37"/>
    </row>
    <row r="50" spans="1:5" ht="22.5">
      <c r="A50" s="159" t="s">
        <v>116</v>
      </c>
      <c r="B50" s="162" t="s">
        <v>51</v>
      </c>
      <c r="C50" s="801"/>
      <c r="D50" s="801"/>
      <c r="E50" s="37"/>
    </row>
    <row r="51" spans="1:5" ht="22.5">
      <c r="A51" s="159" t="s">
        <v>128</v>
      </c>
      <c r="B51" s="162" t="s">
        <v>54</v>
      </c>
      <c r="C51" s="801"/>
      <c r="D51" s="801"/>
      <c r="E51" s="37"/>
    </row>
    <row r="52" spans="1:5" ht="45">
      <c r="A52" s="159" t="s">
        <v>129</v>
      </c>
      <c r="B52" s="162" t="s">
        <v>54</v>
      </c>
      <c r="C52" s="801"/>
      <c r="D52" s="801"/>
      <c r="E52" s="37"/>
    </row>
    <row r="53" spans="1:5" ht="33.75" customHeight="1">
      <c r="A53" s="804" t="s">
        <v>56</v>
      </c>
      <c r="B53" s="804"/>
      <c r="C53" s="801"/>
      <c r="D53" s="801"/>
      <c r="E53" s="37"/>
    </row>
    <row r="54" spans="1:5">
      <c r="A54" s="159" t="s">
        <v>130</v>
      </c>
      <c r="B54" s="162" t="s">
        <v>59</v>
      </c>
      <c r="C54" s="801"/>
      <c r="D54" s="801"/>
      <c r="E54" s="37"/>
    </row>
    <row r="55" spans="1:5">
      <c r="A55" s="159" t="s">
        <v>131</v>
      </c>
      <c r="B55" s="162" t="s">
        <v>59</v>
      </c>
      <c r="C55" s="801"/>
      <c r="D55" s="801"/>
      <c r="E55" s="37"/>
    </row>
    <row r="56" spans="1:5">
      <c r="A56" s="159" t="s">
        <v>132</v>
      </c>
      <c r="B56" s="162" t="s">
        <v>59</v>
      </c>
      <c r="C56" s="801"/>
      <c r="D56" s="801"/>
      <c r="E56" s="37"/>
    </row>
    <row r="57" spans="1:5">
      <c r="A57" s="159" t="s">
        <v>133</v>
      </c>
      <c r="B57" s="162" t="s">
        <v>59</v>
      </c>
      <c r="C57" s="801"/>
      <c r="D57" s="801"/>
      <c r="E57" s="37"/>
    </row>
    <row r="58" spans="1:5">
      <c r="A58" s="159" t="s">
        <v>134</v>
      </c>
      <c r="B58" s="162" t="s">
        <v>59</v>
      </c>
      <c r="C58" s="801"/>
      <c r="D58" s="801"/>
      <c r="E58" s="37"/>
    </row>
    <row r="59" spans="1:5">
      <c r="A59" s="159" t="s">
        <v>63</v>
      </c>
      <c r="B59" s="162" t="s">
        <v>59</v>
      </c>
      <c r="C59" s="801"/>
      <c r="D59" s="801"/>
      <c r="E59" s="37"/>
    </row>
    <row r="60" spans="1:5">
      <c r="A60" s="803" t="s">
        <v>135</v>
      </c>
      <c r="B60" s="803"/>
      <c r="C60" s="803"/>
      <c r="D60" s="803"/>
      <c r="E60" s="37"/>
    </row>
    <row r="61" spans="1:5">
      <c r="A61" s="159" t="s">
        <v>66</v>
      </c>
      <c r="B61" s="162" t="s">
        <v>67</v>
      </c>
      <c r="C61" s="163"/>
      <c r="D61" s="163"/>
      <c r="E61" s="37"/>
    </row>
    <row r="62" spans="1:5" ht="22.5">
      <c r="A62" s="159" t="s">
        <v>136</v>
      </c>
      <c r="B62" s="162" t="s">
        <v>67</v>
      </c>
      <c r="C62" s="162">
        <v>1.2</v>
      </c>
      <c r="D62" s="162">
        <f>C62*12*D8</f>
        <v>12239.999999999998</v>
      </c>
      <c r="E62" s="37"/>
    </row>
    <row r="63" spans="1:5" ht="33.75">
      <c r="A63" s="159" t="s">
        <v>137</v>
      </c>
      <c r="B63" s="162" t="s">
        <v>51</v>
      </c>
      <c r="C63" s="163"/>
      <c r="D63" s="163"/>
      <c r="E63" s="37"/>
    </row>
    <row r="64" spans="1:5">
      <c r="A64" s="159" t="s">
        <v>138</v>
      </c>
      <c r="B64" s="162" t="s">
        <v>67</v>
      </c>
      <c r="C64" s="163"/>
      <c r="D64" s="163"/>
      <c r="E64" s="37"/>
    </row>
    <row r="65" spans="1:5" ht="33.75">
      <c r="A65" s="161" t="s">
        <v>71</v>
      </c>
      <c r="B65" s="162" t="s">
        <v>106</v>
      </c>
      <c r="C65" s="163"/>
      <c r="D65" s="163"/>
      <c r="E65" s="37"/>
    </row>
    <row r="66" spans="1:5">
      <c r="A66" s="161" t="s">
        <v>139</v>
      </c>
      <c r="B66" s="162" t="s">
        <v>51</v>
      </c>
      <c r="C66" s="163"/>
      <c r="D66" s="163"/>
      <c r="E66" s="37"/>
    </row>
    <row r="67" spans="1:5" ht="22.5" customHeight="1">
      <c r="A67" s="804" t="s">
        <v>140</v>
      </c>
      <c r="B67" s="804"/>
      <c r="C67" s="804"/>
      <c r="D67" s="804"/>
      <c r="E67" s="37"/>
    </row>
    <row r="68" spans="1:5" ht="56.25">
      <c r="A68" s="161" t="s">
        <v>141</v>
      </c>
      <c r="B68" s="162" t="s">
        <v>142</v>
      </c>
      <c r="C68" s="162">
        <v>2.41</v>
      </c>
      <c r="D68" s="162">
        <f>C68*12*D8</f>
        <v>24582</v>
      </c>
      <c r="E68" s="37"/>
    </row>
    <row r="69" spans="1:5" ht="22.5" customHeight="1">
      <c r="A69" s="804" t="s">
        <v>143</v>
      </c>
      <c r="B69" s="804"/>
      <c r="C69" s="804"/>
      <c r="D69" s="804"/>
      <c r="E69" s="37"/>
    </row>
    <row r="70" spans="1:5" ht="22.5">
      <c r="A70" s="161" t="s">
        <v>144</v>
      </c>
      <c r="B70" s="162" t="s">
        <v>78</v>
      </c>
      <c r="C70" s="801">
        <v>2.14</v>
      </c>
      <c r="D70" s="801">
        <f>C70*12*D8</f>
        <v>21828</v>
      </c>
      <c r="E70" s="37"/>
    </row>
    <row r="71" spans="1:5">
      <c r="A71" s="161" t="s">
        <v>145</v>
      </c>
      <c r="B71" s="162" t="s">
        <v>78</v>
      </c>
      <c r="C71" s="801"/>
      <c r="D71" s="801"/>
      <c r="E71" s="37"/>
    </row>
    <row r="72" spans="1:5">
      <c r="A72" s="161" t="s">
        <v>146</v>
      </c>
      <c r="B72" s="162" t="s">
        <v>147</v>
      </c>
      <c r="C72" s="801"/>
      <c r="D72" s="801"/>
      <c r="E72" s="37"/>
    </row>
    <row r="73" spans="1:5">
      <c r="A73" s="806" t="s">
        <v>84</v>
      </c>
      <c r="B73" s="806"/>
      <c r="C73" s="806"/>
      <c r="D73" s="806"/>
      <c r="E73" s="37"/>
    </row>
    <row r="74" spans="1:5">
      <c r="A74" s="164" t="s">
        <v>203</v>
      </c>
      <c r="B74" s="165"/>
      <c r="C74" s="165">
        <v>0.86</v>
      </c>
      <c r="D74" s="165">
        <f>C74*12*D8</f>
        <v>8772</v>
      </c>
      <c r="E74" s="37"/>
    </row>
    <row r="75" spans="1:5">
      <c r="A75" s="164" t="s">
        <v>209</v>
      </c>
      <c r="B75" s="165"/>
      <c r="C75" s="165">
        <v>1.54</v>
      </c>
      <c r="D75" s="165">
        <f>C75*12*D8</f>
        <v>15708</v>
      </c>
      <c r="E75" s="37"/>
    </row>
    <row r="76" spans="1:5">
      <c r="A76" s="164" t="s">
        <v>208</v>
      </c>
      <c r="B76" s="165"/>
      <c r="C76" s="165">
        <v>2.48</v>
      </c>
      <c r="D76" s="165">
        <f>C76*12*D8</f>
        <v>25296</v>
      </c>
      <c r="E76" s="37"/>
    </row>
    <row r="77" spans="1:5" ht="78.75">
      <c r="A77" s="161" t="s">
        <v>167</v>
      </c>
      <c r="B77" s="162" t="s">
        <v>106</v>
      </c>
      <c r="C77" s="162">
        <v>4.3499999999999996</v>
      </c>
      <c r="D77" s="162">
        <f>C77*12*D8</f>
        <v>44370</v>
      </c>
      <c r="E77" s="37"/>
    </row>
    <row r="78" spans="1:5">
      <c r="A78" s="166" t="s">
        <v>185</v>
      </c>
      <c r="B78" s="167"/>
      <c r="C78" s="168">
        <f>SUM(C15,C19,C26,C30,C37,C44,C48,C62,C68,C70,C74:C76,C77)</f>
        <v>21.619999999999997</v>
      </c>
      <c r="D78" s="168">
        <f>SUM(D15,D19,D26,D30,D37,D44,D48,D62,D68,D70,D74:D76,D77)</f>
        <v>220524</v>
      </c>
      <c r="E78" s="37"/>
    </row>
    <row r="79" spans="1:5" ht="15.75">
      <c r="A79" s="65"/>
      <c r="C79" s="158"/>
    </row>
    <row r="80" spans="1:5" ht="15.75">
      <c r="A80" s="65"/>
    </row>
  </sheetData>
  <mergeCells count="34">
    <mergeCell ref="D70:D72"/>
    <mergeCell ref="A73:D73"/>
    <mergeCell ref="A47:D47"/>
    <mergeCell ref="D48:D59"/>
    <mergeCell ref="A53:B53"/>
    <mergeCell ref="A60:D60"/>
    <mergeCell ref="A67:D67"/>
    <mergeCell ref="A69:D69"/>
    <mergeCell ref="C48:C59"/>
    <mergeCell ref="C70:C72"/>
    <mergeCell ref="D44:D45"/>
    <mergeCell ref="A18:D18"/>
    <mergeCell ref="D19:D24"/>
    <mergeCell ref="A23:B23"/>
    <mergeCell ref="A25:D25"/>
    <mergeCell ref="D26:D27"/>
    <mergeCell ref="A28:D28"/>
    <mergeCell ref="C37:C42"/>
    <mergeCell ref="C44:C45"/>
    <mergeCell ref="A29:D29"/>
    <mergeCell ref="D30:D35"/>
    <mergeCell ref="A36:D36"/>
    <mergeCell ref="D37:D42"/>
    <mergeCell ref="A43:D43"/>
    <mergeCell ref="A12:A13"/>
    <mergeCell ref="B12:B13"/>
    <mergeCell ref="A14:D14"/>
    <mergeCell ref="B15:B16"/>
    <mergeCell ref="D15:D16"/>
    <mergeCell ref="A17:D17"/>
    <mergeCell ref="C15:C16"/>
    <mergeCell ref="C19:C24"/>
    <mergeCell ref="C26:C27"/>
    <mergeCell ref="C30:C3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83"/>
  <sheetViews>
    <sheetView topLeftCell="A58" workbookViewId="0">
      <selection activeCell="D82" sqref="D82"/>
    </sheetView>
  </sheetViews>
  <sheetFormatPr defaultRowHeight="15"/>
  <cols>
    <col min="1" max="1" width="48.85546875" customWidth="1"/>
    <col min="2" max="2" width="11.42578125" customWidth="1"/>
    <col min="3" max="4" width="12.7109375" customWidth="1"/>
  </cols>
  <sheetData>
    <row r="1" spans="1:4">
      <c r="A1" s="807" t="s">
        <v>0</v>
      </c>
      <c r="B1" s="807"/>
      <c r="C1" s="807"/>
      <c r="D1" s="807"/>
    </row>
    <row r="2" spans="1:4">
      <c r="A2" s="171" t="s">
        <v>214</v>
      </c>
      <c r="B2" s="68"/>
      <c r="C2" s="68"/>
      <c r="D2" s="68"/>
    </row>
    <row r="3" spans="1:4">
      <c r="A3" s="171" t="s">
        <v>215</v>
      </c>
      <c r="B3" s="68"/>
      <c r="C3" s="68"/>
      <c r="D3" s="68"/>
    </row>
    <row r="4" spans="1:4">
      <c r="A4" s="68"/>
      <c r="B4" s="68"/>
      <c r="C4" s="170" t="s">
        <v>1</v>
      </c>
      <c r="D4" s="68">
        <v>1987</v>
      </c>
    </row>
    <row r="5" spans="1:4">
      <c r="A5" s="68"/>
      <c r="B5" s="68"/>
      <c r="C5" s="170" t="s">
        <v>2</v>
      </c>
      <c r="D5" s="68">
        <v>3</v>
      </c>
    </row>
    <row r="6" spans="1:4">
      <c r="A6" s="68"/>
      <c r="B6" s="68"/>
      <c r="C6" s="170" t="s">
        <v>3</v>
      </c>
      <c r="D6" s="68">
        <v>1</v>
      </c>
    </row>
    <row r="7" spans="1:4">
      <c r="A7" s="68"/>
      <c r="B7" s="68"/>
      <c r="C7" s="170" t="s">
        <v>4</v>
      </c>
      <c r="D7" s="68">
        <v>30</v>
      </c>
    </row>
    <row r="8" spans="1:4">
      <c r="A8" s="68"/>
      <c r="B8" s="68"/>
      <c r="C8" s="170" t="s">
        <v>212</v>
      </c>
      <c r="D8" s="68">
        <v>1186</v>
      </c>
    </row>
    <row r="9" spans="1:4">
      <c r="A9" s="68"/>
      <c r="B9" s="68"/>
      <c r="C9" s="170" t="s">
        <v>180</v>
      </c>
      <c r="D9" s="68">
        <v>284.3</v>
      </c>
    </row>
    <row r="10" spans="1:4" ht="22.5">
      <c r="A10" s="794" t="s">
        <v>8</v>
      </c>
      <c r="B10" s="794" t="s">
        <v>9</v>
      </c>
      <c r="C10" s="143" t="s">
        <v>152</v>
      </c>
      <c r="D10" s="523" t="s">
        <v>162</v>
      </c>
    </row>
    <row r="11" spans="1:4">
      <c r="A11" s="794"/>
      <c r="B11" s="794"/>
      <c r="C11" s="144" t="s">
        <v>160</v>
      </c>
      <c r="D11" s="120" t="s">
        <v>174</v>
      </c>
    </row>
    <row r="12" spans="1:4">
      <c r="A12" s="802" t="s">
        <v>10</v>
      </c>
      <c r="B12" s="802"/>
      <c r="C12" s="802"/>
      <c r="D12" s="802"/>
    </row>
    <row r="13" spans="1:4" ht="135">
      <c r="A13" s="159" t="s">
        <v>184</v>
      </c>
      <c r="B13" s="801" t="s">
        <v>106</v>
      </c>
      <c r="C13" s="801">
        <v>1.02</v>
      </c>
      <c r="D13" s="801">
        <f>C13*12*D8</f>
        <v>14516.64</v>
      </c>
    </row>
    <row r="14" spans="1:4" ht="135">
      <c r="A14" s="159" t="s">
        <v>177</v>
      </c>
      <c r="B14" s="801"/>
      <c r="C14" s="801"/>
      <c r="D14" s="801"/>
    </row>
    <row r="15" spans="1:4">
      <c r="A15" s="800" t="s">
        <v>14</v>
      </c>
      <c r="B15" s="800"/>
      <c r="C15" s="800"/>
      <c r="D15" s="800"/>
    </row>
    <row r="16" spans="1:4">
      <c r="A16" s="803" t="s">
        <v>15</v>
      </c>
      <c r="B16" s="803"/>
      <c r="C16" s="803"/>
      <c r="D16" s="803"/>
    </row>
    <row r="17" spans="1:4">
      <c r="A17" s="159" t="s">
        <v>107</v>
      </c>
      <c r="B17" s="160" t="s">
        <v>17</v>
      </c>
      <c r="C17" s="801">
        <v>2.16</v>
      </c>
      <c r="D17" s="801">
        <f>C17*12*D8</f>
        <v>30741.120000000003</v>
      </c>
    </row>
    <row r="18" spans="1:4">
      <c r="A18" s="159" t="s">
        <v>108</v>
      </c>
      <c r="B18" s="160" t="s">
        <v>17</v>
      </c>
      <c r="C18" s="801"/>
      <c r="D18" s="801"/>
    </row>
    <row r="19" spans="1:4">
      <c r="A19" s="159" t="s">
        <v>109</v>
      </c>
      <c r="B19" s="160" t="s">
        <v>17</v>
      </c>
      <c r="C19" s="801"/>
      <c r="D19" s="801"/>
    </row>
    <row r="20" spans="1:4">
      <c r="A20" s="161" t="s">
        <v>20</v>
      </c>
      <c r="B20" s="499" t="s">
        <v>21</v>
      </c>
      <c r="C20" s="801"/>
      <c r="D20" s="801"/>
    </row>
    <row r="21" spans="1:4">
      <c r="A21" s="804" t="s">
        <v>22</v>
      </c>
      <c r="B21" s="804"/>
      <c r="C21" s="801"/>
      <c r="D21" s="801"/>
    </row>
    <row r="22" spans="1:4" ht="22.5">
      <c r="A22" s="161" t="s">
        <v>110</v>
      </c>
      <c r="B22" s="499" t="s">
        <v>24</v>
      </c>
      <c r="C22" s="801"/>
      <c r="D22" s="801"/>
    </row>
    <row r="23" spans="1:4">
      <c r="A23" s="804" t="s">
        <v>111</v>
      </c>
      <c r="B23" s="804"/>
      <c r="C23" s="804"/>
      <c r="D23" s="804"/>
    </row>
    <row r="24" spans="1:4">
      <c r="A24" s="161" t="s">
        <v>28</v>
      </c>
      <c r="B24" s="499" t="s">
        <v>29</v>
      </c>
      <c r="C24" s="801">
        <v>0.2</v>
      </c>
      <c r="D24" s="801">
        <f>C24*12*D8</f>
        <v>2846.4000000000005</v>
      </c>
    </row>
    <row r="25" spans="1:4">
      <c r="A25" s="161" t="s">
        <v>26</v>
      </c>
      <c r="B25" s="499" t="s">
        <v>27</v>
      </c>
      <c r="C25" s="801"/>
      <c r="D25" s="801"/>
    </row>
    <row r="26" spans="1:4">
      <c r="A26" s="805" t="s">
        <v>112</v>
      </c>
      <c r="B26" s="805"/>
      <c r="C26" s="805"/>
      <c r="D26" s="805"/>
    </row>
    <row r="27" spans="1:4">
      <c r="A27" s="804" t="s">
        <v>113</v>
      </c>
      <c r="B27" s="804"/>
      <c r="C27" s="804"/>
      <c r="D27" s="804"/>
    </row>
    <row r="28" spans="1:4" ht="33.75">
      <c r="A28" s="159" t="s">
        <v>114</v>
      </c>
      <c r="B28" s="499" t="s">
        <v>106</v>
      </c>
      <c r="C28" s="801">
        <v>0.79</v>
      </c>
      <c r="D28" s="801">
        <f>C28*12*D8</f>
        <v>11243.28</v>
      </c>
    </row>
    <row r="29" spans="1:4">
      <c r="A29" s="159" t="s">
        <v>115</v>
      </c>
      <c r="B29" s="499" t="s">
        <v>34</v>
      </c>
      <c r="C29" s="801"/>
      <c r="D29" s="801"/>
    </row>
    <row r="30" spans="1:4" ht="22.5">
      <c r="A30" s="159" t="s">
        <v>116</v>
      </c>
      <c r="B30" s="499" t="s">
        <v>34</v>
      </c>
      <c r="C30" s="801"/>
      <c r="D30" s="801"/>
    </row>
    <row r="31" spans="1:4" ht="33.75">
      <c r="A31" s="159" t="s">
        <v>117</v>
      </c>
      <c r="B31" s="499" t="s">
        <v>106</v>
      </c>
      <c r="C31" s="801"/>
      <c r="D31" s="801"/>
    </row>
    <row r="32" spans="1:4">
      <c r="A32" s="159" t="s">
        <v>118</v>
      </c>
      <c r="B32" s="499" t="s">
        <v>34</v>
      </c>
      <c r="C32" s="801"/>
      <c r="D32" s="801"/>
    </row>
    <row r="33" spans="1:4" ht="33.75">
      <c r="A33" s="161" t="s">
        <v>119</v>
      </c>
      <c r="B33" s="499" t="s">
        <v>106</v>
      </c>
      <c r="C33" s="801"/>
      <c r="D33" s="801"/>
    </row>
    <row r="34" spans="1:4">
      <c r="A34" s="804" t="s">
        <v>120</v>
      </c>
      <c r="B34" s="804"/>
      <c r="C34" s="804"/>
      <c r="D34" s="804"/>
    </row>
    <row r="35" spans="1:4" ht="33.75">
      <c r="A35" s="159" t="s">
        <v>114</v>
      </c>
      <c r="B35" s="499" t="s">
        <v>106</v>
      </c>
      <c r="C35" s="801">
        <v>1.29</v>
      </c>
      <c r="D35" s="801">
        <f>C35*12*D8</f>
        <v>18359.28</v>
      </c>
    </row>
    <row r="36" spans="1:4" ht="22.5">
      <c r="A36" s="159" t="s">
        <v>121</v>
      </c>
      <c r="B36" s="499" t="s">
        <v>34</v>
      </c>
      <c r="C36" s="801"/>
      <c r="D36" s="801"/>
    </row>
    <row r="37" spans="1:4" ht="22.5">
      <c r="A37" s="159" t="s">
        <v>122</v>
      </c>
      <c r="B37" s="499" t="s">
        <v>34</v>
      </c>
      <c r="C37" s="801"/>
      <c r="D37" s="801"/>
    </row>
    <row r="38" spans="1:4" ht="33.75">
      <c r="A38" s="159" t="s">
        <v>42</v>
      </c>
      <c r="B38" s="499" t="s">
        <v>106</v>
      </c>
      <c r="C38" s="801"/>
      <c r="D38" s="801"/>
    </row>
    <row r="39" spans="1:4" ht="33.75">
      <c r="A39" s="161" t="s">
        <v>123</v>
      </c>
      <c r="B39" s="499" t="s">
        <v>106</v>
      </c>
      <c r="C39" s="801"/>
      <c r="D39" s="801"/>
    </row>
    <row r="40" spans="1:4">
      <c r="A40" s="159" t="s">
        <v>118</v>
      </c>
      <c r="B40" s="499" t="s">
        <v>34</v>
      </c>
      <c r="C40" s="801"/>
      <c r="D40" s="801"/>
    </row>
    <row r="41" spans="1:4">
      <c r="A41" s="803" t="s">
        <v>124</v>
      </c>
      <c r="B41" s="803"/>
      <c r="C41" s="803"/>
      <c r="D41" s="803"/>
    </row>
    <row r="42" spans="1:4">
      <c r="A42" s="159" t="s">
        <v>45</v>
      </c>
      <c r="B42" s="499" t="s">
        <v>34</v>
      </c>
      <c r="C42" s="801">
        <v>0.91</v>
      </c>
      <c r="D42" s="801">
        <f>C42*12*D8</f>
        <v>12951.12</v>
      </c>
    </row>
    <row r="43" spans="1:4">
      <c r="A43" s="159" t="s">
        <v>46</v>
      </c>
      <c r="B43" s="499" t="s">
        <v>34</v>
      </c>
      <c r="C43" s="801"/>
      <c r="D43" s="801"/>
    </row>
    <row r="44" spans="1:4" ht="33.75">
      <c r="A44" s="161" t="s">
        <v>47</v>
      </c>
      <c r="B44" s="499" t="s">
        <v>106</v>
      </c>
      <c r="C44" s="163"/>
      <c r="D44" s="163"/>
    </row>
    <row r="45" spans="1:4">
      <c r="A45" s="804" t="s">
        <v>125</v>
      </c>
      <c r="B45" s="804"/>
      <c r="C45" s="804"/>
      <c r="D45" s="804"/>
    </row>
    <row r="46" spans="1:4" ht="22.5">
      <c r="A46" s="159" t="s">
        <v>126</v>
      </c>
      <c r="B46" s="499" t="s">
        <v>29</v>
      </c>
      <c r="C46" s="801">
        <v>2.72</v>
      </c>
      <c r="D46" s="801">
        <f>C46*12*D8</f>
        <v>38711.040000000001</v>
      </c>
    </row>
    <row r="47" spans="1:4">
      <c r="A47" s="159" t="s">
        <v>127</v>
      </c>
      <c r="B47" s="499" t="s">
        <v>51</v>
      </c>
      <c r="C47" s="801"/>
      <c r="D47" s="801"/>
    </row>
    <row r="48" spans="1:4" ht="22.5">
      <c r="A48" s="159" t="s">
        <v>116</v>
      </c>
      <c r="B48" s="499" t="s">
        <v>51</v>
      </c>
      <c r="C48" s="801"/>
      <c r="D48" s="801"/>
    </row>
    <row r="49" spans="1:4" ht="33.75">
      <c r="A49" s="159" t="s">
        <v>128</v>
      </c>
      <c r="B49" s="499" t="s">
        <v>54</v>
      </c>
      <c r="C49" s="801"/>
      <c r="D49" s="801"/>
    </row>
    <row r="50" spans="1:4" ht="33.75">
      <c r="A50" s="159" t="s">
        <v>129</v>
      </c>
      <c r="B50" s="499" t="s">
        <v>54</v>
      </c>
      <c r="C50" s="801"/>
      <c r="D50" s="801"/>
    </row>
    <row r="51" spans="1:4">
      <c r="A51" s="804" t="s">
        <v>56</v>
      </c>
      <c r="B51" s="804"/>
      <c r="C51" s="801"/>
      <c r="D51" s="801"/>
    </row>
    <row r="52" spans="1:4">
      <c r="A52" s="159" t="s">
        <v>130</v>
      </c>
      <c r="B52" s="499" t="s">
        <v>59</v>
      </c>
      <c r="C52" s="801"/>
      <c r="D52" s="801"/>
    </row>
    <row r="53" spans="1:4">
      <c r="A53" s="159" t="s">
        <v>131</v>
      </c>
      <c r="B53" s="499" t="s">
        <v>59</v>
      </c>
      <c r="C53" s="801"/>
      <c r="D53" s="801"/>
    </row>
    <row r="54" spans="1:4">
      <c r="A54" s="159" t="s">
        <v>132</v>
      </c>
      <c r="B54" s="499" t="s">
        <v>59</v>
      </c>
      <c r="C54" s="801"/>
      <c r="D54" s="801"/>
    </row>
    <row r="55" spans="1:4">
      <c r="A55" s="159" t="s">
        <v>133</v>
      </c>
      <c r="B55" s="499" t="s">
        <v>59</v>
      </c>
      <c r="C55" s="801"/>
      <c r="D55" s="801"/>
    </row>
    <row r="56" spans="1:4">
      <c r="A56" s="159" t="s">
        <v>134</v>
      </c>
      <c r="B56" s="499" t="s">
        <v>59</v>
      </c>
      <c r="C56" s="801"/>
      <c r="D56" s="801"/>
    </row>
    <row r="57" spans="1:4">
      <c r="A57" s="159" t="s">
        <v>63</v>
      </c>
      <c r="B57" s="499" t="s">
        <v>59</v>
      </c>
      <c r="C57" s="801"/>
      <c r="D57" s="801"/>
    </row>
    <row r="58" spans="1:4">
      <c r="A58" s="803" t="s">
        <v>135</v>
      </c>
      <c r="B58" s="803"/>
      <c r="C58" s="803"/>
      <c r="D58" s="803"/>
    </row>
    <row r="59" spans="1:4" ht="22.5">
      <c r="A59" s="159" t="s">
        <v>66</v>
      </c>
      <c r="B59" s="499" t="s">
        <v>67</v>
      </c>
      <c r="C59" s="163"/>
      <c r="D59" s="163"/>
    </row>
    <row r="60" spans="1:4" ht="22.5">
      <c r="A60" s="159" t="s">
        <v>136</v>
      </c>
      <c r="B60" s="499" t="s">
        <v>67</v>
      </c>
      <c r="C60" s="499">
        <v>2.27</v>
      </c>
      <c r="D60" s="499">
        <f>C60*12*D8</f>
        <v>32306.640000000003</v>
      </c>
    </row>
    <row r="61" spans="1:4" ht="22.5">
      <c r="A61" s="159" t="s">
        <v>137</v>
      </c>
      <c r="B61" s="499" t="s">
        <v>51</v>
      </c>
      <c r="C61" s="163"/>
      <c r="D61" s="163"/>
    </row>
    <row r="62" spans="1:4" ht="22.5">
      <c r="A62" s="159" t="s">
        <v>138</v>
      </c>
      <c r="B62" s="499" t="s">
        <v>67</v>
      </c>
      <c r="C62" s="163"/>
      <c r="D62" s="163"/>
    </row>
    <row r="63" spans="1:4" ht="33.75">
      <c r="A63" s="161" t="s">
        <v>71</v>
      </c>
      <c r="B63" s="499" t="s">
        <v>106</v>
      </c>
      <c r="C63" s="163"/>
      <c r="D63" s="163"/>
    </row>
    <row r="64" spans="1:4">
      <c r="A64" s="161" t="s">
        <v>139</v>
      </c>
      <c r="B64" s="499" t="s">
        <v>51</v>
      </c>
      <c r="C64" s="163"/>
      <c r="D64" s="163"/>
    </row>
    <row r="65" spans="1:4">
      <c r="A65" s="804" t="s">
        <v>140</v>
      </c>
      <c r="B65" s="804"/>
      <c r="C65" s="804"/>
      <c r="D65" s="804"/>
    </row>
    <row r="66" spans="1:4" ht="45">
      <c r="A66" s="161" t="s">
        <v>141</v>
      </c>
      <c r="B66" s="499" t="s">
        <v>142</v>
      </c>
      <c r="C66" s="499">
        <v>2.41</v>
      </c>
      <c r="D66" s="499">
        <f>C66*12*D8</f>
        <v>34299.120000000003</v>
      </c>
    </row>
    <row r="67" spans="1:4">
      <c r="A67" s="804" t="s">
        <v>143</v>
      </c>
      <c r="B67" s="804"/>
      <c r="C67" s="804"/>
      <c r="D67" s="804"/>
    </row>
    <row r="68" spans="1:4">
      <c r="A68" s="161" t="s">
        <v>144</v>
      </c>
      <c r="B68" s="499" t="s">
        <v>78</v>
      </c>
      <c r="C68" s="801">
        <v>2.14</v>
      </c>
      <c r="D68" s="801">
        <f>C68*12*D8</f>
        <v>30456.48</v>
      </c>
    </row>
    <row r="69" spans="1:4">
      <c r="A69" s="161" t="s">
        <v>145</v>
      </c>
      <c r="B69" s="499" t="s">
        <v>78</v>
      </c>
      <c r="C69" s="801"/>
      <c r="D69" s="801"/>
    </row>
    <row r="70" spans="1:4">
      <c r="A70" s="161" t="s">
        <v>146</v>
      </c>
      <c r="B70" s="499" t="s">
        <v>147</v>
      </c>
      <c r="C70" s="801"/>
      <c r="D70" s="801"/>
    </row>
    <row r="71" spans="1:4">
      <c r="A71" s="806" t="s">
        <v>84</v>
      </c>
      <c r="B71" s="806"/>
      <c r="C71" s="806"/>
      <c r="D71" s="806"/>
    </row>
    <row r="72" spans="1:4">
      <c r="A72" s="173" t="s">
        <v>86</v>
      </c>
      <c r="B72" s="173"/>
      <c r="C72" s="174">
        <v>0.46</v>
      </c>
      <c r="D72" s="174">
        <f>C72*12*D8</f>
        <v>6546.72</v>
      </c>
    </row>
    <row r="73" spans="1:4" ht="30" customHeight="1">
      <c r="A73" s="172" t="s">
        <v>213</v>
      </c>
      <c r="B73" s="501"/>
      <c r="C73" s="501">
        <v>0.9</v>
      </c>
      <c r="D73" s="501">
        <f>C73*12*D8</f>
        <v>12808.800000000001</v>
      </c>
    </row>
    <row r="74" spans="1:4" ht="67.5">
      <c r="A74" s="161" t="s">
        <v>167</v>
      </c>
      <c r="B74" s="499" t="s">
        <v>106</v>
      </c>
      <c r="C74" s="499">
        <v>4.3499999999999996</v>
      </c>
      <c r="D74" s="499">
        <f>C74*12*D8</f>
        <v>61909.2</v>
      </c>
    </row>
    <row r="75" spans="1:4" ht="15.75" customHeight="1">
      <c r="A75" s="166" t="s">
        <v>185</v>
      </c>
      <c r="B75" s="500"/>
      <c r="C75" s="168">
        <f>SUM(C13,C17,C24,C28,C35,C42,C46,C60,C66,C68,C72:C73,C74)</f>
        <v>21.619999999999997</v>
      </c>
      <c r="D75" s="168">
        <f>SUM(D13,D17,D24,D28,D35,D42,D46,D60,D66,D68,D72:D73,D74)</f>
        <v>307695.84000000003</v>
      </c>
    </row>
    <row r="76" spans="1:4" ht="15.75">
      <c r="A76" s="71"/>
    </row>
    <row r="77" spans="1:4" ht="15.75">
      <c r="A77" s="65"/>
    </row>
    <row r="78" spans="1:4" ht="15.75">
      <c r="A78" s="169"/>
    </row>
    <row r="79" spans="1:4" ht="15.75">
      <c r="A79" s="169"/>
      <c r="C79" s="37"/>
    </row>
    <row r="80" spans="1:4" ht="15.75">
      <c r="A80" s="169"/>
    </row>
    <row r="81" spans="1:1" ht="15.75">
      <c r="A81" s="169"/>
    </row>
    <row r="82" spans="1:1" ht="15.75">
      <c r="A82" s="169"/>
    </row>
    <row r="83" spans="1:1" ht="15.75">
      <c r="A83" s="65"/>
    </row>
  </sheetData>
  <mergeCells count="35">
    <mergeCell ref="A15:D15"/>
    <mergeCell ref="A16:D16"/>
    <mergeCell ref="C17:C22"/>
    <mergeCell ref="D17:D22"/>
    <mergeCell ref="A1:D1"/>
    <mergeCell ref="A10:A11"/>
    <mergeCell ref="B10:B11"/>
    <mergeCell ref="A12:D12"/>
    <mergeCell ref="B13:B14"/>
    <mergeCell ref="C13:C14"/>
    <mergeCell ref="D13:D14"/>
    <mergeCell ref="A21:B21"/>
    <mergeCell ref="A23:D23"/>
    <mergeCell ref="C24:C25"/>
    <mergeCell ref="D24:D25"/>
    <mergeCell ref="A26:D26"/>
    <mergeCell ref="A41:D41"/>
    <mergeCell ref="A27:D27"/>
    <mergeCell ref="C28:C33"/>
    <mergeCell ref="D28:D33"/>
    <mergeCell ref="A34:D34"/>
    <mergeCell ref="C35:C40"/>
    <mergeCell ref="D35:D40"/>
    <mergeCell ref="C42:C43"/>
    <mergeCell ref="D42:D43"/>
    <mergeCell ref="A45:D45"/>
    <mergeCell ref="C46:C57"/>
    <mergeCell ref="D46:D57"/>
    <mergeCell ref="A51:B51"/>
    <mergeCell ref="A65:D65"/>
    <mergeCell ref="A71:D71"/>
    <mergeCell ref="A58:D58"/>
    <mergeCell ref="A67:D67"/>
    <mergeCell ref="C68:C70"/>
    <mergeCell ref="D68:D7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72"/>
  <sheetViews>
    <sheetView topLeftCell="A58" workbookViewId="0">
      <selection activeCell="D69" sqref="D69"/>
    </sheetView>
  </sheetViews>
  <sheetFormatPr defaultRowHeight="15"/>
  <cols>
    <col min="1" max="1" width="46.85546875" customWidth="1"/>
    <col min="2" max="2" width="10.5703125" customWidth="1"/>
    <col min="3" max="3" width="12.140625" customWidth="1"/>
    <col min="4" max="4" width="12" customWidth="1"/>
  </cols>
  <sheetData>
    <row r="1" spans="1:7" ht="24.75" customHeight="1">
      <c r="A1" s="808" t="s">
        <v>218</v>
      </c>
      <c r="B1" s="809"/>
      <c r="C1" s="810"/>
      <c r="D1" s="126"/>
      <c r="E1" s="37"/>
      <c r="F1" s="37"/>
      <c r="G1" s="37"/>
    </row>
    <row r="2" spans="1:7">
      <c r="A2" s="179" t="s">
        <v>222</v>
      </c>
      <c r="B2" s="126"/>
      <c r="C2" s="126"/>
      <c r="D2" s="126"/>
      <c r="E2" s="37"/>
      <c r="F2" s="37"/>
      <c r="G2" s="37"/>
    </row>
    <row r="3" spans="1:7">
      <c r="A3" s="179" t="s">
        <v>225</v>
      </c>
      <c r="B3" s="126"/>
      <c r="C3" s="126"/>
      <c r="D3" s="126"/>
      <c r="E3" s="37"/>
      <c r="F3" s="37"/>
      <c r="G3" s="37"/>
    </row>
    <row r="4" spans="1:7">
      <c r="A4" s="126"/>
      <c r="B4" s="126"/>
      <c r="C4" s="126"/>
      <c r="D4" s="126"/>
      <c r="E4" s="37"/>
      <c r="F4" s="37"/>
      <c r="G4" s="37"/>
    </row>
    <row r="5" spans="1:7">
      <c r="A5" s="52"/>
      <c r="B5" s="126"/>
      <c r="C5" s="52" t="s">
        <v>1</v>
      </c>
      <c r="D5" s="180">
        <v>1973</v>
      </c>
      <c r="E5" s="37"/>
      <c r="F5" s="37"/>
      <c r="G5" s="37"/>
    </row>
    <row r="6" spans="1:7">
      <c r="A6" s="52"/>
      <c r="B6" s="126"/>
      <c r="C6" s="52" t="s">
        <v>2</v>
      </c>
      <c r="D6" s="180">
        <v>3</v>
      </c>
      <c r="E6" s="37"/>
      <c r="F6" s="37"/>
      <c r="G6" s="37"/>
    </row>
    <row r="7" spans="1:7">
      <c r="A7" s="52"/>
      <c r="B7" s="126"/>
      <c r="C7" s="52" t="s">
        <v>3</v>
      </c>
      <c r="D7" s="180">
        <v>2</v>
      </c>
      <c r="E7" s="37"/>
      <c r="F7" s="37"/>
      <c r="G7" s="37"/>
    </row>
    <row r="8" spans="1:7">
      <c r="A8" s="52"/>
      <c r="B8" s="126"/>
      <c r="C8" s="52" t="s">
        <v>4</v>
      </c>
      <c r="D8" s="180">
        <v>24</v>
      </c>
      <c r="E8" s="37"/>
      <c r="F8" s="37"/>
      <c r="G8" s="37"/>
    </row>
    <row r="9" spans="1:7">
      <c r="A9" s="52"/>
      <c r="B9" s="126"/>
      <c r="C9" s="52" t="s">
        <v>219</v>
      </c>
      <c r="D9" s="180">
        <v>1067.3</v>
      </c>
      <c r="E9" s="37"/>
      <c r="F9" s="37"/>
      <c r="G9" s="37"/>
    </row>
    <row r="10" spans="1:7">
      <c r="A10" s="52"/>
      <c r="B10" s="126"/>
      <c r="C10" s="52" t="s">
        <v>220</v>
      </c>
      <c r="D10" s="180">
        <v>91.2</v>
      </c>
      <c r="E10" s="37"/>
      <c r="F10" s="37"/>
      <c r="G10" s="37"/>
    </row>
    <row r="11" spans="1:7">
      <c r="A11" s="52"/>
      <c r="B11" s="126"/>
      <c r="C11" s="52" t="s">
        <v>221</v>
      </c>
      <c r="D11" s="180">
        <v>381</v>
      </c>
      <c r="E11" s="37"/>
      <c r="F11" s="37"/>
      <c r="G11" s="37"/>
    </row>
    <row r="12" spans="1:7" ht="22.5">
      <c r="A12" s="811" t="s">
        <v>8</v>
      </c>
      <c r="B12" s="811" t="s">
        <v>9</v>
      </c>
      <c r="C12" s="181" t="s">
        <v>152</v>
      </c>
      <c r="D12" s="181" t="s">
        <v>162</v>
      </c>
      <c r="E12" s="37"/>
      <c r="F12" s="37"/>
      <c r="G12" s="37"/>
    </row>
    <row r="13" spans="1:7">
      <c r="A13" s="812"/>
      <c r="B13" s="812"/>
      <c r="C13" s="182" t="s">
        <v>160</v>
      </c>
      <c r="D13" s="182" t="s">
        <v>160</v>
      </c>
      <c r="E13" s="37"/>
      <c r="F13" s="37"/>
      <c r="G13" s="37"/>
    </row>
    <row r="14" spans="1:7" ht="30" customHeight="1">
      <c r="A14" s="805" t="s">
        <v>10</v>
      </c>
      <c r="B14" s="805"/>
      <c r="C14" s="813"/>
      <c r="D14" s="813"/>
      <c r="E14" s="37"/>
      <c r="F14" s="37"/>
      <c r="G14" s="37"/>
    </row>
    <row r="15" spans="1:7" ht="146.25">
      <c r="A15" s="159" t="s">
        <v>104</v>
      </c>
      <c r="B15" s="801" t="s">
        <v>106</v>
      </c>
      <c r="C15" s="801">
        <v>1.08</v>
      </c>
      <c r="D15" s="801">
        <f>C15*12*D9</f>
        <v>13832.208000000001</v>
      </c>
      <c r="E15" s="37"/>
      <c r="F15" s="37"/>
      <c r="G15" s="37"/>
    </row>
    <row r="16" spans="1:7" ht="146.25">
      <c r="A16" s="159" t="s">
        <v>177</v>
      </c>
      <c r="B16" s="801"/>
      <c r="C16" s="801"/>
      <c r="D16" s="801"/>
      <c r="E16" s="37"/>
      <c r="F16" s="37"/>
      <c r="G16" s="37"/>
    </row>
    <row r="17" spans="1:7" ht="30" customHeight="1">
      <c r="A17" s="800" t="s">
        <v>14</v>
      </c>
      <c r="B17" s="800"/>
      <c r="C17" s="800"/>
      <c r="D17" s="800"/>
      <c r="E17" s="37"/>
      <c r="F17" s="37"/>
      <c r="G17" s="37"/>
    </row>
    <row r="18" spans="1:7">
      <c r="A18" s="803" t="s">
        <v>15</v>
      </c>
      <c r="B18" s="803"/>
      <c r="C18" s="803"/>
      <c r="D18" s="803"/>
      <c r="E18" s="37"/>
      <c r="F18" s="37"/>
      <c r="G18" s="37"/>
    </row>
    <row r="19" spans="1:7" ht="22.5">
      <c r="A19" s="159" t="s">
        <v>107</v>
      </c>
      <c r="B19" s="160" t="s">
        <v>17</v>
      </c>
      <c r="C19" s="163"/>
      <c r="D19" s="163"/>
      <c r="E19" s="37"/>
      <c r="F19" s="37"/>
      <c r="G19" s="37"/>
    </row>
    <row r="20" spans="1:7" ht="22.5">
      <c r="A20" s="159" t="s">
        <v>108</v>
      </c>
      <c r="B20" s="160" t="s">
        <v>17</v>
      </c>
      <c r="C20" s="163"/>
      <c r="D20" s="163"/>
      <c r="E20" s="37"/>
      <c r="F20" s="37"/>
      <c r="G20" s="37"/>
    </row>
    <row r="21" spans="1:7" ht="22.5">
      <c r="A21" s="159" t="s">
        <v>109</v>
      </c>
      <c r="B21" s="160" t="s">
        <v>17</v>
      </c>
      <c r="C21" s="176">
        <v>2.16</v>
      </c>
      <c r="D21" s="176">
        <f>C21*12*D9</f>
        <v>27664.416000000001</v>
      </c>
      <c r="E21" s="37"/>
      <c r="F21" s="37"/>
      <c r="G21" s="37"/>
    </row>
    <row r="22" spans="1:7">
      <c r="A22" s="161" t="s">
        <v>20</v>
      </c>
      <c r="B22" s="176" t="s">
        <v>21</v>
      </c>
      <c r="C22" s="163"/>
      <c r="D22" s="163"/>
      <c r="E22" s="37"/>
      <c r="F22" s="37"/>
      <c r="G22" s="37"/>
    </row>
    <row r="23" spans="1:7" ht="22.5" customHeight="1">
      <c r="A23" s="804" t="s">
        <v>22</v>
      </c>
      <c r="B23" s="804"/>
      <c r="C23" s="163"/>
      <c r="D23" s="163"/>
      <c r="E23" s="37"/>
      <c r="F23" s="37"/>
      <c r="G23" s="37"/>
    </row>
    <row r="24" spans="1:7" ht="22.5">
      <c r="A24" s="161" t="s">
        <v>110</v>
      </c>
      <c r="B24" s="176" t="s">
        <v>24</v>
      </c>
      <c r="C24" s="163"/>
      <c r="D24" s="163"/>
      <c r="E24" s="37"/>
      <c r="F24" s="37"/>
      <c r="G24" s="37"/>
    </row>
    <row r="25" spans="1:7" ht="33.75" customHeight="1">
      <c r="A25" s="804" t="s">
        <v>111</v>
      </c>
      <c r="B25" s="804"/>
      <c r="C25" s="804"/>
      <c r="D25" s="804"/>
      <c r="E25" s="37"/>
      <c r="F25" s="37"/>
      <c r="G25" s="37"/>
    </row>
    <row r="26" spans="1:7">
      <c r="A26" s="161" t="s">
        <v>28</v>
      </c>
      <c r="B26" s="176" t="s">
        <v>29</v>
      </c>
      <c r="C26" s="801">
        <v>0.2</v>
      </c>
      <c r="D26" s="801">
        <f>C26*12*D9</f>
        <v>2561.5200000000004</v>
      </c>
      <c r="E26" s="37"/>
      <c r="F26" s="37"/>
      <c r="G26" s="37"/>
    </row>
    <row r="27" spans="1:7" ht="22.5">
      <c r="A27" s="161" t="s">
        <v>26</v>
      </c>
      <c r="B27" s="176" t="s">
        <v>27</v>
      </c>
      <c r="C27" s="801"/>
      <c r="D27" s="801"/>
      <c r="E27" s="37"/>
      <c r="F27" s="37"/>
      <c r="G27" s="37"/>
    </row>
    <row r="28" spans="1:7" ht="45" customHeight="1">
      <c r="A28" s="805" t="s">
        <v>112</v>
      </c>
      <c r="B28" s="805"/>
      <c r="C28" s="805"/>
      <c r="D28" s="805"/>
      <c r="E28" s="37"/>
      <c r="F28" s="37"/>
      <c r="G28" s="37"/>
    </row>
    <row r="29" spans="1:7" ht="22.5" customHeight="1">
      <c r="A29" s="804" t="s">
        <v>113</v>
      </c>
      <c r="B29" s="804"/>
      <c r="C29" s="804"/>
      <c r="D29" s="804"/>
      <c r="E29" s="37"/>
      <c r="F29" s="37"/>
      <c r="G29" s="37"/>
    </row>
    <row r="30" spans="1:7" ht="45">
      <c r="A30" s="159" t="s">
        <v>114</v>
      </c>
      <c r="B30" s="176" t="s">
        <v>106</v>
      </c>
      <c r="C30" s="163"/>
      <c r="D30" s="163"/>
      <c r="E30" s="37"/>
      <c r="F30" s="37"/>
      <c r="G30" s="37"/>
    </row>
    <row r="31" spans="1:7" ht="22.5">
      <c r="A31" s="159" t="s">
        <v>115</v>
      </c>
      <c r="B31" s="176" t="s">
        <v>34</v>
      </c>
      <c r="C31" s="163"/>
      <c r="D31" s="163"/>
      <c r="E31" s="37"/>
      <c r="F31" s="37"/>
      <c r="G31" s="37"/>
    </row>
    <row r="32" spans="1:7" ht="22.5">
      <c r="A32" s="159" t="s">
        <v>116</v>
      </c>
      <c r="B32" s="176" t="s">
        <v>34</v>
      </c>
      <c r="C32" s="163"/>
      <c r="D32" s="163"/>
      <c r="E32" s="37"/>
      <c r="F32" s="37"/>
      <c r="G32" s="37"/>
    </row>
    <row r="33" spans="1:7" ht="45">
      <c r="A33" s="159" t="s">
        <v>117</v>
      </c>
      <c r="B33" s="176" t="s">
        <v>106</v>
      </c>
      <c r="C33" s="176">
        <v>0.66</v>
      </c>
      <c r="D33" s="176">
        <f>C33*12*D9</f>
        <v>8453.0159999999996</v>
      </c>
      <c r="E33" s="37"/>
      <c r="F33" s="37"/>
      <c r="G33" s="37"/>
    </row>
    <row r="34" spans="1:7">
      <c r="A34" s="159" t="s">
        <v>118</v>
      </c>
      <c r="B34" s="176" t="s">
        <v>34</v>
      </c>
      <c r="C34" s="163"/>
      <c r="D34" s="163"/>
      <c r="E34" s="37"/>
      <c r="F34" s="37"/>
      <c r="G34" s="37"/>
    </row>
    <row r="35" spans="1:7" ht="45">
      <c r="A35" s="161" t="s">
        <v>119</v>
      </c>
      <c r="B35" s="176" t="s">
        <v>106</v>
      </c>
      <c r="C35" s="163"/>
      <c r="D35" s="163"/>
      <c r="E35" s="37"/>
      <c r="F35" s="37"/>
      <c r="G35" s="37"/>
    </row>
    <row r="36" spans="1:7">
      <c r="A36" s="803" t="s">
        <v>124</v>
      </c>
      <c r="B36" s="803"/>
      <c r="C36" s="803"/>
      <c r="D36" s="803"/>
      <c r="E36" s="37"/>
      <c r="F36" s="37"/>
      <c r="G36" s="37"/>
    </row>
    <row r="37" spans="1:7" ht="45">
      <c r="A37" s="159" t="s">
        <v>45</v>
      </c>
      <c r="B37" s="176" t="s">
        <v>106</v>
      </c>
      <c r="C37" s="163"/>
      <c r="D37" s="163"/>
      <c r="E37" s="37"/>
      <c r="F37" s="37"/>
      <c r="G37" s="37"/>
    </row>
    <row r="38" spans="1:7" ht="45">
      <c r="A38" s="159" t="s">
        <v>46</v>
      </c>
      <c r="B38" s="176" t="s">
        <v>106</v>
      </c>
      <c r="C38" s="176">
        <v>0.76</v>
      </c>
      <c r="D38" s="176">
        <f>C38*12*D9</f>
        <v>9733.7759999999998</v>
      </c>
      <c r="E38" s="37"/>
      <c r="F38" s="37"/>
      <c r="G38" s="37"/>
    </row>
    <row r="39" spans="1:7" ht="45">
      <c r="A39" s="161" t="s">
        <v>47</v>
      </c>
      <c r="B39" s="176" t="s">
        <v>106</v>
      </c>
      <c r="C39" s="163"/>
      <c r="D39" s="163"/>
      <c r="E39" s="37"/>
      <c r="F39" s="37"/>
      <c r="G39" s="37"/>
    </row>
    <row r="40" spans="1:7">
      <c r="A40" s="804" t="s">
        <v>125</v>
      </c>
      <c r="B40" s="804"/>
      <c r="C40" s="804"/>
      <c r="D40" s="804"/>
      <c r="E40" s="37"/>
      <c r="F40" s="37"/>
      <c r="G40" s="37"/>
    </row>
    <row r="41" spans="1:7" ht="22.5">
      <c r="A41" s="159" t="s">
        <v>126</v>
      </c>
      <c r="B41" s="176" t="s">
        <v>29</v>
      </c>
      <c r="C41" s="163"/>
      <c r="D41" s="163"/>
      <c r="E41" s="37"/>
      <c r="F41" s="37"/>
      <c r="G41" s="37"/>
    </row>
    <row r="42" spans="1:7">
      <c r="A42" s="159" t="s">
        <v>127</v>
      </c>
      <c r="B42" s="176" t="s">
        <v>51</v>
      </c>
      <c r="C42" s="163"/>
      <c r="D42" s="163"/>
      <c r="E42" s="37"/>
      <c r="F42" s="37"/>
      <c r="G42" s="37"/>
    </row>
    <row r="43" spans="1:7" ht="22.5">
      <c r="A43" s="159" t="s">
        <v>116</v>
      </c>
      <c r="B43" s="176" t="s">
        <v>51</v>
      </c>
      <c r="C43" s="163"/>
      <c r="D43" s="163"/>
      <c r="E43" s="37"/>
      <c r="F43" s="37"/>
      <c r="G43" s="37"/>
    </row>
    <row r="44" spans="1:7" ht="33.75">
      <c r="A44" s="159" t="s">
        <v>128</v>
      </c>
      <c r="B44" s="176" t="s">
        <v>54</v>
      </c>
      <c r="C44" s="176">
        <v>2.77</v>
      </c>
      <c r="D44" s="176">
        <f>C44*12*D9</f>
        <v>35477.052000000003</v>
      </c>
      <c r="E44" s="37"/>
      <c r="F44" s="37"/>
      <c r="G44" s="37"/>
    </row>
    <row r="45" spans="1:7" ht="45">
      <c r="A45" s="159" t="s">
        <v>129</v>
      </c>
      <c r="B45" s="176" t="s">
        <v>54</v>
      </c>
      <c r="C45" s="163"/>
      <c r="D45" s="163"/>
      <c r="E45" s="37"/>
      <c r="F45" s="37"/>
      <c r="G45" s="37"/>
    </row>
    <row r="46" spans="1:7">
      <c r="A46" s="183" t="s">
        <v>56</v>
      </c>
      <c r="B46" s="176"/>
      <c r="C46" s="163"/>
      <c r="D46" s="163"/>
      <c r="E46" s="37"/>
      <c r="F46" s="37"/>
      <c r="G46" s="37"/>
    </row>
    <row r="47" spans="1:7">
      <c r="A47" s="159" t="s">
        <v>130</v>
      </c>
      <c r="B47" s="176" t="s">
        <v>59</v>
      </c>
      <c r="C47" s="163"/>
      <c r="D47" s="163"/>
      <c r="E47" s="37"/>
      <c r="F47" s="37"/>
      <c r="G47" s="37"/>
    </row>
    <row r="48" spans="1:7">
      <c r="A48" s="159" t="s">
        <v>131</v>
      </c>
      <c r="B48" s="176" t="s">
        <v>59</v>
      </c>
      <c r="C48" s="163"/>
      <c r="D48" s="163"/>
      <c r="E48" s="37"/>
      <c r="F48" s="37"/>
      <c r="G48" s="37"/>
    </row>
    <row r="49" spans="1:7">
      <c r="A49" s="159" t="s">
        <v>132</v>
      </c>
      <c r="B49" s="176" t="s">
        <v>59</v>
      </c>
      <c r="C49" s="163"/>
      <c r="D49" s="163"/>
      <c r="E49" s="37"/>
      <c r="F49" s="37"/>
      <c r="G49" s="37"/>
    </row>
    <row r="50" spans="1:7">
      <c r="A50" s="159" t="s">
        <v>133</v>
      </c>
      <c r="B50" s="176" t="s">
        <v>59</v>
      </c>
      <c r="C50" s="163"/>
      <c r="D50" s="163"/>
      <c r="E50" s="37"/>
      <c r="F50" s="37"/>
      <c r="G50" s="37"/>
    </row>
    <row r="51" spans="1:7">
      <c r="A51" s="159" t="s">
        <v>134</v>
      </c>
      <c r="B51" s="176" t="s">
        <v>59</v>
      </c>
      <c r="C51" s="163"/>
      <c r="D51" s="163"/>
      <c r="E51" s="37"/>
      <c r="F51" s="37"/>
      <c r="G51" s="37"/>
    </row>
    <row r="52" spans="1:7">
      <c r="A52" s="159" t="s">
        <v>63</v>
      </c>
      <c r="B52" s="176" t="s">
        <v>59</v>
      </c>
      <c r="C52" s="163"/>
      <c r="D52" s="163"/>
      <c r="E52" s="37"/>
      <c r="F52" s="37"/>
      <c r="G52" s="37"/>
    </row>
    <row r="53" spans="1:7">
      <c r="A53" s="803" t="s">
        <v>135</v>
      </c>
      <c r="B53" s="803"/>
      <c r="C53" s="803"/>
      <c r="D53" s="803"/>
      <c r="E53" s="37"/>
      <c r="F53" s="37"/>
      <c r="G53" s="37"/>
    </row>
    <row r="54" spans="1:7" ht="22.5">
      <c r="A54" s="159" t="s">
        <v>66</v>
      </c>
      <c r="B54" s="176" t="s">
        <v>67</v>
      </c>
      <c r="C54" s="163"/>
      <c r="D54" s="163"/>
      <c r="E54" s="37"/>
      <c r="F54" s="37"/>
      <c r="G54" s="37"/>
    </row>
    <row r="55" spans="1:7" ht="22.5">
      <c r="A55" s="159" t="s">
        <v>136</v>
      </c>
      <c r="B55" s="176" t="s">
        <v>67</v>
      </c>
      <c r="C55" s="163"/>
      <c r="D55" s="163"/>
      <c r="E55" s="37"/>
      <c r="F55" s="37"/>
      <c r="G55" s="37"/>
    </row>
    <row r="56" spans="1:7" ht="33.75">
      <c r="A56" s="159" t="s">
        <v>137</v>
      </c>
      <c r="B56" s="176" t="s">
        <v>51</v>
      </c>
      <c r="C56" s="163"/>
      <c r="D56" s="163"/>
      <c r="E56" s="37"/>
      <c r="F56" s="37"/>
      <c r="G56" s="37"/>
    </row>
    <row r="57" spans="1:7" ht="22.5">
      <c r="A57" s="159" t="s">
        <v>138</v>
      </c>
      <c r="B57" s="176" t="s">
        <v>67</v>
      </c>
      <c r="C57" s="176">
        <v>1.9</v>
      </c>
      <c r="D57" s="176">
        <f>C57*12*D9</f>
        <v>24334.439999999995</v>
      </c>
      <c r="E57" s="37"/>
      <c r="F57" s="37"/>
      <c r="G57" s="37"/>
    </row>
    <row r="58" spans="1:7" ht="45">
      <c r="A58" s="161" t="s">
        <v>71</v>
      </c>
      <c r="B58" s="176" t="s">
        <v>106</v>
      </c>
      <c r="C58" s="163"/>
      <c r="D58" s="163"/>
      <c r="E58" s="37"/>
      <c r="F58" s="37"/>
      <c r="G58" s="37"/>
    </row>
    <row r="59" spans="1:7">
      <c r="A59" s="161" t="s">
        <v>139</v>
      </c>
      <c r="B59" s="176" t="s">
        <v>51</v>
      </c>
      <c r="C59" s="163"/>
      <c r="D59" s="163"/>
      <c r="E59" s="37"/>
      <c r="F59" s="37"/>
      <c r="G59" s="37"/>
    </row>
    <row r="60" spans="1:7" ht="22.5" customHeight="1">
      <c r="A60" s="804" t="s">
        <v>140</v>
      </c>
      <c r="B60" s="804"/>
      <c r="C60" s="804"/>
      <c r="D60" s="804"/>
      <c r="E60" s="37"/>
      <c r="F60" s="37"/>
      <c r="G60" s="37"/>
    </row>
    <row r="61" spans="1:7" ht="56.25">
      <c r="A61" s="161" t="s">
        <v>141</v>
      </c>
      <c r="B61" s="176" t="s">
        <v>142</v>
      </c>
      <c r="C61" s="176">
        <v>2.41</v>
      </c>
      <c r="D61" s="176">
        <f>C61*12*D9</f>
        <v>30866.315999999999</v>
      </c>
      <c r="E61" s="37"/>
      <c r="F61" s="37"/>
      <c r="G61" s="37"/>
    </row>
    <row r="62" spans="1:7" ht="22.5" customHeight="1">
      <c r="A62" s="804" t="s">
        <v>143</v>
      </c>
      <c r="B62" s="804"/>
      <c r="C62" s="804"/>
      <c r="D62" s="804"/>
      <c r="E62" s="37"/>
      <c r="F62" s="37"/>
      <c r="G62" s="37"/>
    </row>
    <row r="63" spans="1:7" ht="22.5">
      <c r="A63" s="161" t="s">
        <v>144</v>
      </c>
      <c r="B63" s="176" t="s">
        <v>78</v>
      </c>
      <c r="C63" s="176"/>
      <c r="D63" s="176"/>
      <c r="E63" s="37"/>
      <c r="F63" s="37"/>
      <c r="G63" s="37"/>
    </row>
    <row r="64" spans="1:7">
      <c r="A64" s="161" t="s">
        <v>145</v>
      </c>
      <c r="B64" s="176" t="s">
        <v>78</v>
      </c>
      <c r="C64" s="176">
        <v>2.14</v>
      </c>
      <c r="D64" s="176">
        <f>C64*12*D9</f>
        <v>27408.263999999999</v>
      </c>
      <c r="E64" s="37"/>
      <c r="F64" s="37"/>
      <c r="G64" s="37"/>
    </row>
    <row r="65" spans="1:7">
      <c r="A65" s="161" t="s">
        <v>146</v>
      </c>
      <c r="B65" s="176" t="s">
        <v>147</v>
      </c>
      <c r="C65" s="163"/>
      <c r="D65" s="163"/>
      <c r="E65" s="37"/>
      <c r="F65" s="37"/>
      <c r="G65" s="37"/>
    </row>
    <row r="66" spans="1:7">
      <c r="A66" s="806" t="s">
        <v>84</v>
      </c>
      <c r="B66" s="806"/>
      <c r="C66" s="806"/>
      <c r="D66" s="806"/>
      <c r="E66" s="37"/>
      <c r="F66" s="37"/>
      <c r="G66" s="37"/>
    </row>
    <row r="67" spans="1:7">
      <c r="A67" s="161" t="s">
        <v>223</v>
      </c>
      <c r="B67" s="176"/>
      <c r="C67" s="176">
        <v>0.51</v>
      </c>
      <c r="D67" s="176">
        <f>C67*12*D9</f>
        <v>6531.8760000000002</v>
      </c>
      <c r="E67" s="37"/>
      <c r="F67" s="37"/>
      <c r="G67" s="37"/>
    </row>
    <row r="68" spans="1:7">
      <c r="A68" s="161" t="s">
        <v>224</v>
      </c>
      <c r="B68" s="176"/>
      <c r="C68" s="176">
        <v>0.55000000000000004</v>
      </c>
      <c r="D68" s="176">
        <f>C68*12*D9</f>
        <v>7044.18</v>
      </c>
      <c r="E68" s="37"/>
      <c r="F68" s="37"/>
      <c r="G68" s="37"/>
    </row>
    <row r="69" spans="1:7" ht="67.5">
      <c r="A69" s="161" t="s">
        <v>167</v>
      </c>
      <c r="B69" s="176" t="s">
        <v>106</v>
      </c>
      <c r="C69" s="176">
        <v>4.22</v>
      </c>
      <c r="D69" s="176">
        <f>C69*12*D9</f>
        <v>54048.072</v>
      </c>
      <c r="E69" s="37"/>
      <c r="F69" s="37"/>
      <c r="G69" s="37"/>
    </row>
    <row r="70" spans="1:7">
      <c r="A70" s="814" t="s">
        <v>149</v>
      </c>
      <c r="B70" s="814"/>
      <c r="C70" s="168">
        <f>SUM(C15,C21,C26,C33,C38,C44,C57,C61,C64,C67:C69)</f>
        <v>19.360000000000003</v>
      </c>
      <c r="D70" s="168">
        <f>SUM(D15,D21,D26,D33,D38,D44,D57,D61,D64,D67:D69)</f>
        <v>247955.136</v>
      </c>
      <c r="E70" s="37"/>
      <c r="F70" s="37"/>
      <c r="G70" s="37"/>
    </row>
    <row r="71" spans="1:7" ht="15.75">
      <c r="A71" s="71"/>
      <c r="C71" s="178"/>
    </row>
    <row r="72" spans="1:7" ht="15.75">
      <c r="A72" s="177"/>
    </row>
  </sheetData>
  <mergeCells count="22">
    <mergeCell ref="A70:B70"/>
    <mergeCell ref="C15:C16"/>
    <mergeCell ref="C26:C27"/>
    <mergeCell ref="A36:D36"/>
    <mergeCell ref="A40:D40"/>
    <mergeCell ref="A53:D53"/>
    <mergeCell ref="A60:D60"/>
    <mergeCell ref="A62:D62"/>
    <mergeCell ref="A66:D66"/>
    <mergeCell ref="A18:D18"/>
    <mergeCell ref="A23:B23"/>
    <mergeCell ref="A25:D25"/>
    <mergeCell ref="D26:D27"/>
    <mergeCell ref="A1:C1"/>
    <mergeCell ref="A28:D28"/>
    <mergeCell ref="A29:D29"/>
    <mergeCell ref="A12:A13"/>
    <mergeCell ref="B12:B13"/>
    <mergeCell ref="A14:D14"/>
    <mergeCell ref="B15:B16"/>
    <mergeCell ref="D15:D16"/>
    <mergeCell ref="A17:D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69"/>
  <sheetViews>
    <sheetView topLeftCell="A52" workbookViewId="0">
      <selection activeCell="D68" sqref="D68"/>
    </sheetView>
  </sheetViews>
  <sheetFormatPr defaultRowHeight="15"/>
  <cols>
    <col min="1" max="1" width="48" customWidth="1"/>
    <col min="2" max="2" width="13.28515625" customWidth="1"/>
    <col min="3" max="3" width="12.85546875" customWidth="1"/>
    <col min="7" max="7" width="9.5703125" bestFit="1" customWidth="1"/>
  </cols>
  <sheetData>
    <row r="1" spans="1:4">
      <c r="A1" s="815" t="s">
        <v>218</v>
      </c>
      <c r="B1" s="816"/>
      <c r="C1" s="817"/>
      <c r="D1" s="373"/>
    </row>
    <row r="2" spans="1:4">
      <c r="A2" s="341" t="s">
        <v>396</v>
      </c>
      <c r="B2" s="1"/>
      <c r="C2" s="1"/>
      <c r="D2" s="1"/>
    </row>
    <row r="3" spans="1:4">
      <c r="A3" s="341" t="s">
        <v>397</v>
      </c>
      <c r="B3" s="1"/>
      <c r="C3" s="1"/>
      <c r="D3" s="1"/>
    </row>
    <row r="4" spans="1:4">
      <c r="A4" s="170"/>
      <c r="B4" s="1"/>
      <c r="C4" s="170" t="s">
        <v>1</v>
      </c>
      <c r="D4" s="70">
        <v>1976</v>
      </c>
    </row>
    <row r="5" spans="1:4">
      <c r="A5" s="170"/>
      <c r="B5" s="1"/>
      <c r="C5" s="170" t="s">
        <v>2</v>
      </c>
      <c r="D5" s="70">
        <v>3</v>
      </c>
    </row>
    <row r="6" spans="1:4">
      <c r="A6" s="170"/>
      <c r="B6" s="1"/>
      <c r="C6" s="170" t="s">
        <v>3</v>
      </c>
      <c r="D6" s="70">
        <v>2</v>
      </c>
    </row>
    <row r="7" spans="1:4">
      <c r="A7" s="170"/>
      <c r="B7" s="1"/>
      <c r="C7" s="170" t="s">
        <v>4</v>
      </c>
      <c r="D7" s="70">
        <v>24</v>
      </c>
    </row>
    <row r="8" spans="1:4">
      <c r="A8" s="170"/>
      <c r="B8" s="1"/>
      <c r="C8" s="170" t="s">
        <v>202</v>
      </c>
      <c r="D8" s="70">
        <v>1072.8</v>
      </c>
    </row>
    <row r="9" spans="1:4" ht="15.75" thickBot="1">
      <c r="A9" s="170"/>
      <c r="B9" s="1"/>
      <c r="C9" s="170" t="s">
        <v>180</v>
      </c>
      <c r="D9" s="70">
        <v>88.7</v>
      </c>
    </row>
    <row r="10" spans="1:4" ht="22.5">
      <c r="A10" s="725" t="s">
        <v>8</v>
      </c>
      <c r="B10" s="725" t="s">
        <v>9</v>
      </c>
      <c r="C10" s="348" t="s">
        <v>152</v>
      </c>
      <c r="D10" s="348" t="s">
        <v>162</v>
      </c>
    </row>
    <row r="11" spans="1:4" ht="15.75" thickBot="1">
      <c r="A11" s="726"/>
      <c r="B11" s="726"/>
      <c r="C11" s="333" t="s">
        <v>160</v>
      </c>
      <c r="D11" s="333" t="s">
        <v>174</v>
      </c>
    </row>
    <row r="12" spans="1:4" ht="15.75" thickBot="1">
      <c r="A12" s="730" t="s">
        <v>10</v>
      </c>
      <c r="B12" s="731"/>
      <c r="C12" s="731"/>
      <c r="D12" s="732"/>
    </row>
    <row r="13" spans="1:4" ht="147" customHeight="1">
      <c r="A13" s="54" t="s">
        <v>104</v>
      </c>
      <c r="B13" s="725" t="s">
        <v>106</v>
      </c>
      <c r="C13" s="334">
        <v>1.54</v>
      </c>
      <c r="D13" s="349">
        <f>C13*$D$8*12</f>
        <v>19825.344000000001</v>
      </c>
    </row>
    <row r="14" spans="1:4" ht="146.25" customHeight="1" thickBot="1">
      <c r="A14" s="55" t="s">
        <v>105</v>
      </c>
      <c r="B14" s="726"/>
      <c r="C14" s="335"/>
      <c r="D14" s="350"/>
    </row>
    <row r="15" spans="1:4" ht="15.75" thickBot="1">
      <c r="A15" s="734" t="s">
        <v>14</v>
      </c>
      <c r="B15" s="735"/>
      <c r="C15" s="735"/>
      <c r="D15" s="736"/>
    </row>
    <row r="16" spans="1:4" ht="15.75" thickBot="1">
      <c r="A16" s="737" t="s">
        <v>15</v>
      </c>
      <c r="B16" s="738"/>
      <c r="C16" s="738"/>
      <c r="D16" s="739"/>
    </row>
    <row r="17" spans="1:4" ht="23.25" customHeight="1" thickBot="1">
      <c r="A17" s="55" t="s">
        <v>107</v>
      </c>
      <c r="B17" s="56" t="s">
        <v>17</v>
      </c>
      <c r="C17" s="351"/>
      <c r="D17" s="352"/>
    </row>
    <row r="18" spans="1:4" ht="11.25" customHeight="1" thickBot="1">
      <c r="A18" s="55" t="s">
        <v>108</v>
      </c>
      <c r="B18" s="56" t="s">
        <v>17</v>
      </c>
      <c r="C18" s="351"/>
      <c r="D18" s="353"/>
    </row>
    <row r="19" spans="1:4" ht="12" customHeight="1" thickBot="1">
      <c r="A19" s="55" t="s">
        <v>109</v>
      </c>
      <c r="B19" s="56" t="s">
        <v>17</v>
      </c>
      <c r="C19" s="351">
        <v>2.16</v>
      </c>
      <c r="D19" s="354">
        <f>C19*$D$8*12</f>
        <v>27806.976000000002</v>
      </c>
    </row>
    <row r="20" spans="1:4" ht="12" customHeight="1" thickBot="1">
      <c r="A20" s="336" t="s">
        <v>20</v>
      </c>
      <c r="B20" s="338" t="s">
        <v>21</v>
      </c>
      <c r="C20" s="261"/>
      <c r="D20" s="355"/>
    </row>
    <row r="21" spans="1:4" ht="15.75" thickBot="1">
      <c r="A21" s="727" t="s">
        <v>22</v>
      </c>
      <c r="B21" s="740"/>
      <c r="C21" s="356"/>
      <c r="D21" s="357"/>
    </row>
    <row r="22" spans="1:4" ht="27" customHeight="1" thickBot="1">
      <c r="A22" s="336" t="s">
        <v>110</v>
      </c>
      <c r="B22" s="338" t="s">
        <v>24</v>
      </c>
      <c r="C22" s="64"/>
      <c r="D22" s="358"/>
    </row>
    <row r="23" spans="1:4" ht="15.75" thickBot="1">
      <c r="A23" s="727" t="s">
        <v>111</v>
      </c>
      <c r="B23" s="728"/>
      <c r="C23" s="728"/>
      <c r="D23" s="729"/>
    </row>
    <row r="24" spans="1:4" ht="16.5" customHeight="1" thickBot="1">
      <c r="A24" s="57" t="s">
        <v>28</v>
      </c>
      <c r="B24" s="340" t="s">
        <v>29</v>
      </c>
      <c r="C24" s="337">
        <v>0.2</v>
      </c>
      <c r="D24" s="349">
        <f>C24*$D$8*12</f>
        <v>2574.7200000000003</v>
      </c>
    </row>
    <row r="25" spans="1:4" ht="18" customHeight="1" thickBot="1">
      <c r="A25" s="336" t="s">
        <v>26</v>
      </c>
      <c r="B25" s="338" t="s">
        <v>27</v>
      </c>
      <c r="C25" s="338"/>
      <c r="D25" s="359"/>
    </row>
    <row r="26" spans="1:4" ht="15.75" thickBot="1">
      <c r="A26" s="730" t="s">
        <v>112</v>
      </c>
      <c r="B26" s="731"/>
      <c r="C26" s="731"/>
      <c r="D26" s="732"/>
    </row>
    <row r="27" spans="1:4" ht="15.75" thickBot="1">
      <c r="A27" s="727" t="s">
        <v>113</v>
      </c>
      <c r="B27" s="728"/>
      <c r="C27" s="728"/>
      <c r="D27" s="733"/>
    </row>
    <row r="28" spans="1:4" ht="36" customHeight="1" thickBot="1">
      <c r="A28" s="55" t="s">
        <v>114</v>
      </c>
      <c r="B28" s="338" t="s">
        <v>106</v>
      </c>
      <c r="C28" s="261"/>
      <c r="D28" s="360"/>
    </row>
    <row r="29" spans="1:4" ht="22.5" customHeight="1" thickBot="1">
      <c r="A29" s="55" t="s">
        <v>115</v>
      </c>
      <c r="B29" s="338" t="s">
        <v>34</v>
      </c>
      <c r="C29" s="261"/>
      <c r="D29" s="361"/>
    </row>
    <row r="30" spans="1:4" ht="22.5" customHeight="1" thickBot="1">
      <c r="A30" s="55" t="s">
        <v>116</v>
      </c>
      <c r="B30" s="338" t="s">
        <v>34</v>
      </c>
      <c r="C30" s="261"/>
      <c r="D30" s="361"/>
    </row>
    <row r="31" spans="1:4" ht="33.75" customHeight="1" thickBot="1">
      <c r="A31" s="55" t="s">
        <v>117</v>
      </c>
      <c r="B31" s="338" t="s">
        <v>106</v>
      </c>
      <c r="C31" s="261">
        <v>0.54</v>
      </c>
      <c r="D31" s="354">
        <f>C31*$D$8*12</f>
        <v>6951.7440000000006</v>
      </c>
    </row>
    <row r="32" spans="1:4" ht="15" customHeight="1" thickBot="1">
      <c r="A32" s="55" t="s">
        <v>118</v>
      </c>
      <c r="B32" s="338" t="s">
        <v>34</v>
      </c>
      <c r="C32" s="261"/>
      <c r="D32" s="362"/>
    </row>
    <row r="33" spans="1:4" ht="36" customHeight="1" thickBot="1">
      <c r="A33" s="336" t="s">
        <v>119</v>
      </c>
      <c r="B33" s="338" t="s">
        <v>106</v>
      </c>
      <c r="C33" s="64"/>
      <c r="D33" s="363"/>
    </row>
    <row r="34" spans="1:4" ht="15.75" thickBot="1">
      <c r="A34" s="737" t="s">
        <v>124</v>
      </c>
      <c r="B34" s="738"/>
      <c r="C34" s="738"/>
      <c r="D34" s="743"/>
    </row>
    <row r="35" spans="1:4" ht="33" customHeight="1" thickBot="1">
      <c r="A35" s="55" t="s">
        <v>45</v>
      </c>
      <c r="B35" s="338" t="s">
        <v>106</v>
      </c>
      <c r="C35" s="261"/>
      <c r="D35" s="360"/>
    </row>
    <row r="36" spans="1:4" ht="35.25" customHeight="1" thickBot="1">
      <c r="A36" s="55" t="s">
        <v>46</v>
      </c>
      <c r="B36" s="338" t="s">
        <v>106</v>
      </c>
      <c r="C36" s="261">
        <v>0.76</v>
      </c>
      <c r="D36" s="354">
        <f>C36*$D$8*12</f>
        <v>9783.9359999999997</v>
      </c>
    </row>
    <row r="37" spans="1:4" ht="35.25" customHeight="1" thickBot="1">
      <c r="A37" s="336" t="s">
        <v>47</v>
      </c>
      <c r="B37" s="338" t="s">
        <v>106</v>
      </c>
      <c r="C37" s="64"/>
      <c r="D37" s="363"/>
    </row>
    <row r="38" spans="1:4" ht="15.75" thickBot="1">
      <c r="A38" s="727" t="s">
        <v>125</v>
      </c>
      <c r="B38" s="728"/>
      <c r="C38" s="728"/>
      <c r="D38" s="744"/>
    </row>
    <row r="39" spans="1:4" ht="33" customHeight="1" thickBot="1">
      <c r="A39" s="55" t="s">
        <v>126</v>
      </c>
      <c r="B39" s="338" t="s">
        <v>29</v>
      </c>
      <c r="C39" s="261"/>
      <c r="D39" s="360"/>
    </row>
    <row r="40" spans="1:4" ht="10.5" customHeight="1" thickBot="1">
      <c r="A40" s="55" t="s">
        <v>127</v>
      </c>
      <c r="B40" s="338" t="s">
        <v>51</v>
      </c>
      <c r="C40" s="261"/>
      <c r="D40" s="361"/>
    </row>
    <row r="41" spans="1:4" ht="23.25" customHeight="1" thickBot="1">
      <c r="A41" s="55" t="s">
        <v>116</v>
      </c>
      <c r="B41" s="338" t="s">
        <v>51</v>
      </c>
      <c r="C41" s="261"/>
      <c r="D41" s="361"/>
    </row>
    <row r="42" spans="1:4" ht="24" customHeight="1" thickBot="1">
      <c r="A42" s="55" t="s">
        <v>128</v>
      </c>
      <c r="B42" s="338" t="s">
        <v>54</v>
      </c>
      <c r="C42" s="261">
        <v>3.35</v>
      </c>
      <c r="D42" s="354">
        <f>C42*$D$8*12</f>
        <v>43126.559999999998</v>
      </c>
    </row>
    <row r="43" spans="1:4" ht="45.75" customHeight="1" thickBot="1">
      <c r="A43" s="55" t="s">
        <v>129</v>
      </c>
      <c r="B43" s="338" t="s">
        <v>54</v>
      </c>
      <c r="C43" s="261"/>
      <c r="D43" s="362"/>
    </row>
    <row r="44" spans="1:4" ht="11.25" customHeight="1" thickBot="1">
      <c r="A44" s="364" t="s">
        <v>56</v>
      </c>
      <c r="B44" s="338"/>
      <c r="C44" s="261"/>
      <c r="D44" s="362"/>
    </row>
    <row r="45" spans="1:4" ht="11.25" customHeight="1" thickBot="1">
      <c r="A45" s="55" t="s">
        <v>130</v>
      </c>
      <c r="B45" s="338" t="s">
        <v>59</v>
      </c>
      <c r="C45" s="261"/>
      <c r="D45" s="362"/>
    </row>
    <row r="46" spans="1:4" ht="11.25" customHeight="1" thickBot="1">
      <c r="A46" s="55" t="s">
        <v>131</v>
      </c>
      <c r="B46" s="338" t="s">
        <v>59</v>
      </c>
      <c r="C46" s="261"/>
      <c r="D46" s="362"/>
    </row>
    <row r="47" spans="1:4" ht="12.75" customHeight="1" thickBot="1">
      <c r="A47" s="55" t="s">
        <v>132</v>
      </c>
      <c r="B47" s="338" t="s">
        <v>59</v>
      </c>
      <c r="C47" s="261"/>
      <c r="D47" s="362"/>
    </row>
    <row r="48" spans="1:4" ht="11.25" customHeight="1" thickBot="1">
      <c r="A48" s="55" t="s">
        <v>133</v>
      </c>
      <c r="B48" s="338" t="s">
        <v>59</v>
      </c>
      <c r="C48" s="261"/>
      <c r="D48" s="362"/>
    </row>
    <row r="49" spans="1:4" ht="12" customHeight="1" thickBot="1">
      <c r="A49" s="55" t="s">
        <v>134</v>
      </c>
      <c r="B49" s="338" t="s">
        <v>59</v>
      </c>
      <c r="C49" s="261"/>
      <c r="D49" s="362"/>
    </row>
    <row r="50" spans="1:4" ht="11.25" customHeight="1" thickBot="1">
      <c r="A50" s="55" t="s">
        <v>63</v>
      </c>
      <c r="B50" s="338" t="s">
        <v>59</v>
      </c>
      <c r="C50" s="64"/>
      <c r="D50" s="363"/>
    </row>
    <row r="51" spans="1:4" ht="15.75" thickBot="1">
      <c r="A51" s="737" t="s">
        <v>135</v>
      </c>
      <c r="B51" s="738"/>
      <c r="C51" s="738"/>
      <c r="D51" s="743"/>
    </row>
    <row r="52" spans="1:4" ht="12" customHeight="1" thickBot="1">
      <c r="A52" s="55" t="s">
        <v>66</v>
      </c>
      <c r="B52" s="338" t="s">
        <v>67</v>
      </c>
      <c r="C52" s="261"/>
      <c r="D52" s="360"/>
    </row>
    <row r="53" spans="1:4" ht="22.5" customHeight="1" thickBot="1">
      <c r="A53" s="55" t="s">
        <v>136</v>
      </c>
      <c r="B53" s="338" t="s">
        <v>67</v>
      </c>
      <c r="C53" s="261"/>
      <c r="D53" s="361"/>
    </row>
    <row r="54" spans="1:4" ht="35.25" customHeight="1" thickBot="1">
      <c r="A54" s="55" t="s">
        <v>137</v>
      </c>
      <c r="B54" s="338" t="s">
        <v>51</v>
      </c>
      <c r="C54" s="261"/>
      <c r="D54" s="361"/>
    </row>
    <row r="55" spans="1:4" ht="15" customHeight="1" thickBot="1">
      <c r="A55" s="55" t="s">
        <v>138</v>
      </c>
      <c r="B55" s="338" t="s">
        <v>67</v>
      </c>
      <c r="C55" s="261">
        <v>1.54</v>
      </c>
      <c r="D55" s="354">
        <f>C55*$D$8*12</f>
        <v>19825.344000000001</v>
      </c>
    </row>
    <row r="56" spans="1:4" ht="35.25" customHeight="1" thickBot="1">
      <c r="A56" s="336" t="s">
        <v>71</v>
      </c>
      <c r="B56" s="338" t="s">
        <v>106</v>
      </c>
      <c r="C56" s="261"/>
      <c r="D56" s="362"/>
    </row>
    <row r="57" spans="1:4" ht="12" customHeight="1" thickBot="1">
      <c r="A57" s="336" t="s">
        <v>139</v>
      </c>
      <c r="B57" s="338" t="s">
        <v>51</v>
      </c>
      <c r="C57" s="64"/>
      <c r="D57" s="363"/>
    </row>
    <row r="58" spans="1:4" ht="15.75" thickBot="1">
      <c r="A58" s="727" t="s">
        <v>140</v>
      </c>
      <c r="B58" s="728"/>
      <c r="C58" s="728"/>
      <c r="D58" s="729"/>
    </row>
    <row r="59" spans="1:4" ht="56.25" customHeight="1" thickBot="1">
      <c r="A59" s="336" t="s">
        <v>141</v>
      </c>
      <c r="B59" s="338" t="s">
        <v>142</v>
      </c>
      <c r="C59" s="338">
        <v>2.41</v>
      </c>
      <c r="D59" s="349">
        <f>C59*$D$8*12</f>
        <v>31025.375999999997</v>
      </c>
    </row>
    <row r="60" spans="1:4" ht="15.75" thickBot="1">
      <c r="A60" s="727" t="s">
        <v>143</v>
      </c>
      <c r="B60" s="728"/>
      <c r="C60" s="728"/>
      <c r="D60" s="733"/>
    </row>
    <row r="61" spans="1:4" ht="24" customHeight="1" thickBot="1">
      <c r="A61" s="336" t="s">
        <v>144</v>
      </c>
      <c r="B61" s="338" t="s">
        <v>78</v>
      </c>
      <c r="C61" s="261"/>
      <c r="D61" s="349"/>
    </row>
    <row r="62" spans="1:4" ht="13.5" customHeight="1" thickBot="1">
      <c r="A62" s="336" t="s">
        <v>145</v>
      </c>
      <c r="B62" s="338" t="s">
        <v>78</v>
      </c>
      <c r="C62" s="261">
        <v>2.14</v>
      </c>
      <c r="D62" s="354">
        <f>C62*$D$8*12</f>
        <v>27549.504000000001</v>
      </c>
    </row>
    <row r="63" spans="1:4" ht="12" customHeight="1" thickBot="1">
      <c r="A63" s="336" t="s">
        <v>146</v>
      </c>
      <c r="B63" s="338" t="s">
        <v>147</v>
      </c>
      <c r="C63" s="64"/>
      <c r="D63" s="363"/>
    </row>
    <row r="64" spans="1:4" ht="12" customHeight="1" thickBot="1">
      <c r="A64" s="364" t="s">
        <v>84</v>
      </c>
      <c r="B64" s="260"/>
      <c r="C64" s="260"/>
      <c r="D64" s="365"/>
    </row>
    <row r="65" spans="1:7" ht="12.75" customHeight="1" thickBot="1">
      <c r="A65" s="57" t="s">
        <v>223</v>
      </c>
      <c r="B65" s="366"/>
      <c r="C65" s="339">
        <v>0.5</v>
      </c>
      <c r="D65" s="367">
        <f>C65*12*D8</f>
        <v>6436.7999999999993</v>
      </c>
    </row>
    <row r="66" spans="1:7" ht="69" customHeight="1" thickBot="1">
      <c r="A66" s="336" t="s">
        <v>240</v>
      </c>
      <c r="B66" s="338" t="s">
        <v>106</v>
      </c>
      <c r="C66" s="338">
        <v>4.22</v>
      </c>
      <c r="D66" s="354">
        <f>C66*$D$8*12</f>
        <v>54326.59199999999</v>
      </c>
    </row>
    <row r="67" spans="1:7" ht="13.5" customHeight="1" thickBot="1">
      <c r="A67" s="370" t="s">
        <v>176</v>
      </c>
      <c r="B67" s="328"/>
      <c r="C67" s="338"/>
      <c r="D67" s="369">
        <v>-12667.03</v>
      </c>
    </row>
    <row r="68" spans="1:7" ht="12" customHeight="1" thickBot="1">
      <c r="A68" s="741" t="s">
        <v>149</v>
      </c>
      <c r="B68" s="742"/>
      <c r="C68" s="579">
        <f>SUM(C13,C19,C24,C31,C36,C42,C55,C59,C62,C65,C66)</f>
        <v>19.36</v>
      </c>
      <c r="D68" s="403">
        <f>SUM(D13,D19,D24,D31,D36,D42,D55,D59,D62,D65,D66,D67)</f>
        <v>236565.86600000001</v>
      </c>
    </row>
    <row r="69" spans="1:7">
      <c r="G69" s="37"/>
    </row>
  </sheetData>
  <mergeCells count="17">
    <mergeCell ref="A16:D16"/>
    <mergeCell ref="A1:C1"/>
    <mergeCell ref="A10:A11"/>
    <mergeCell ref="B10:B11"/>
    <mergeCell ref="A12:D12"/>
    <mergeCell ref="B13:B14"/>
    <mergeCell ref="A15:D15"/>
    <mergeCell ref="A51:D51"/>
    <mergeCell ref="A58:D58"/>
    <mergeCell ref="A60:D60"/>
    <mergeCell ref="A68:B68"/>
    <mergeCell ref="A21:B21"/>
    <mergeCell ref="A23:D23"/>
    <mergeCell ref="A26:D26"/>
    <mergeCell ref="A27:D27"/>
    <mergeCell ref="A34:D34"/>
    <mergeCell ref="A38:D3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79"/>
  <sheetViews>
    <sheetView topLeftCell="A58" workbookViewId="0">
      <selection activeCell="A72" sqref="A72:D72"/>
    </sheetView>
  </sheetViews>
  <sheetFormatPr defaultRowHeight="15"/>
  <cols>
    <col min="1" max="1" width="45.7109375" style="37" customWidth="1"/>
    <col min="2" max="2" width="12" style="37" customWidth="1"/>
    <col min="3" max="3" width="13.85546875" style="37" customWidth="1"/>
    <col min="4" max="4" width="10.7109375" style="37" customWidth="1"/>
    <col min="5" max="5" width="0.140625" customWidth="1"/>
    <col min="7" max="7" width="10.85546875" customWidth="1"/>
  </cols>
  <sheetData>
    <row r="1" spans="1:7">
      <c r="A1" s="820" t="s">
        <v>87</v>
      </c>
      <c r="B1" s="820"/>
      <c r="C1" s="820"/>
      <c r="D1" s="820"/>
      <c r="E1" s="820"/>
      <c r="F1" s="820"/>
      <c r="G1" s="68"/>
    </row>
    <row r="2" spans="1:7">
      <c r="A2" s="807" t="s">
        <v>522</v>
      </c>
      <c r="B2" s="821"/>
      <c r="C2" s="821"/>
      <c r="D2" s="821"/>
      <c r="E2" s="821"/>
      <c r="F2" s="578"/>
      <c r="G2" s="68"/>
    </row>
    <row r="3" spans="1:7">
      <c r="A3" s="822" t="s">
        <v>523</v>
      </c>
      <c r="B3" s="823"/>
      <c r="C3" s="823"/>
      <c r="D3" s="823"/>
      <c r="E3" s="578"/>
      <c r="F3" s="578"/>
      <c r="G3" s="68"/>
    </row>
    <row r="4" spans="1:7">
      <c r="A4" s="126"/>
      <c r="B4" s="126"/>
      <c r="C4" s="52" t="s">
        <v>1</v>
      </c>
      <c r="D4" s="126">
        <v>1977</v>
      </c>
      <c r="E4" s="68"/>
      <c r="F4" s="68"/>
      <c r="G4" s="68"/>
    </row>
    <row r="5" spans="1:7">
      <c r="A5" s="126"/>
      <c r="B5" s="126"/>
      <c r="C5" s="52" t="s">
        <v>2</v>
      </c>
      <c r="D5" s="126">
        <v>5</v>
      </c>
      <c r="E5" s="68"/>
      <c r="F5" s="68"/>
      <c r="G5" s="68"/>
    </row>
    <row r="6" spans="1:7">
      <c r="A6" s="126"/>
      <c r="B6" s="126"/>
      <c r="C6" s="52" t="s">
        <v>3</v>
      </c>
      <c r="D6" s="126">
        <v>4</v>
      </c>
      <c r="E6" s="68"/>
      <c r="F6" s="68"/>
      <c r="G6" s="68"/>
    </row>
    <row r="7" spans="1:7">
      <c r="A7" s="126"/>
      <c r="B7" s="126"/>
      <c r="C7" s="52" t="s">
        <v>4</v>
      </c>
      <c r="D7" s="126">
        <v>56</v>
      </c>
      <c r="E7" s="68"/>
      <c r="F7" s="68"/>
      <c r="G7" s="68"/>
    </row>
    <row r="8" spans="1:7">
      <c r="A8" s="126"/>
      <c r="B8" s="126"/>
      <c r="C8" s="52" t="s">
        <v>202</v>
      </c>
      <c r="D8" s="188">
        <v>2682.4</v>
      </c>
      <c r="E8" s="126">
        <f>D9+D8</f>
        <v>3889.6000000000004</v>
      </c>
      <c r="F8" s="68"/>
      <c r="G8" s="68"/>
    </row>
    <row r="9" spans="1:7">
      <c r="A9" s="126"/>
      <c r="B9" s="825" t="s">
        <v>534</v>
      </c>
      <c r="C9" s="825"/>
      <c r="D9" s="188">
        <v>1207.2</v>
      </c>
      <c r="E9" s="68"/>
      <c r="F9" s="68"/>
      <c r="G9" s="68"/>
    </row>
    <row r="10" spans="1:7">
      <c r="A10" s="126"/>
      <c r="B10" s="126"/>
      <c r="C10" s="52" t="s">
        <v>96</v>
      </c>
      <c r="D10" s="126">
        <v>269.3</v>
      </c>
      <c r="E10" s="68"/>
      <c r="F10" s="68"/>
      <c r="G10" s="68"/>
    </row>
    <row r="11" spans="1:7" ht="22.5">
      <c r="A11" s="801" t="s">
        <v>8</v>
      </c>
      <c r="B11" s="824" t="s">
        <v>9</v>
      </c>
      <c r="C11" s="503" t="s">
        <v>152</v>
      </c>
      <c r="D11" s="503" t="s">
        <v>162</v>
      </c>
      <c r="E11" s="68"/>
      <c r="F11" s="68"/>
      <c r="G11" s="68"/>
    </row>
    <row r="12" spans="1:7">
      <c r="A12" s="801"/>
      <c r="B12" s="824"/>
      <c r="C12" s="504" t="s">
        <v>160</v>
      </c>
      <c r="D12" s="504" t="s">
        <v>174</v>
      </c>
      <c r="E12" s="68"/>
      <c r="F12" s="68"/>
      <c r="G12" s="68"/>
    </row>
    <row r="13" spans="1:7" ht="30" customHeight="1">
      <c r="A13" s="805" t="s">
        <v>10</v>
      </c>
      <c r="B13" s="805"/>
      <c r="C13" s="813"/>
      <c r="D13" s="813"/>
      <c r="E13" s="68"/>
      <c r="F13" s="68"/>
      <c r="G13" s="68"/>
    </row>
    <row r="14" spans="1:7" ht="146.25">
      <c r="A14" s="159" t="s">
        <v>158</v>
      </c>
      <c r="B14" s="801" t="s">
        <v>106</v>
      </c>
      <c r="C14" s="801">
        <v>1.04</v>
      </c>
      <c r="D14" s="801">
        <f>C14*12*E8</f>
        <v>48542.208000000006</v>
      </c>
      <c r="E14" s="68"/>
      <c r="F14" s="68"/>
      <c r="G14" s="68"/>
    </row>
    <row r="15" spans="1:7" ht="146.25">
      <c r="A15" s="159" t="s">
        <v>177</v>
      </c>
      <c r="B15" s="801"/>
      <c r="C15" s="801"/>
      <c r="D15" s="801"/>
      <c r="E15" s="68"/>
      <c r="F15" s="68"/>
      <c r="G15" s="68"/>
    </row>
    <row r="16" spans="1:7" ht="30" customHeight="1">
      <c r="A16" s="800" t="s">
        <v>14</v>
      </c>
      <c r="B16" s="800"/>
      <c r="C16" s="800"/>
      <c r="D16" s="800"/>
      <c r="E16" s="68"/>
      <c r="F16" s="68"/>
      <c r="G16" s="68"/>
    </row>
    <row r="17" spans="1:7">
      <c r="A17" s="803" t="s">
        <v>15</v>
      </c>
      <c r="B17" s="803"/>
      <c r="C17" s="803"/>
      <c r="D17" s="803"/>
      <c r="E17" s="68"/>
      <c r="F17" s="68"/>
      <c r="G17" s="68"/>
    </row>
    <row r="18" spans="1:7" ht="22.5">
      <c r="A18" s="159" t="s">
        <v>107</v>
      </c>
      <c r="B18" s="160" t="s">
        <v>17</v>
      </c>
      <c r="C18" s="801">
        <v>2.16</v>
      </c>
      <c r="D18" s="801">
        <f>C18*12*E8</f>
        <v>100818.43200000002</v>
      </c>
      <c r="E18" s="68"/>
      <c r="F18" s="68"/>
      <c r="G18" s="68"/>
    </row>
    <row r="19" spans="1:7">
      <c r="A19" s="159" t="s">
        <v>108</v>
      </c>
      <c r="B19" s="160" t="s">
        <v>17</v>
      </c>
      <c r="C19" s="801"/>
      <c r="D19" s="801"/>
      <c r="E19" s="68"/>
      <c r="F19" s="68"/>
      <c r="G19" s="68"/>
    </row>
    <row r="20" spans="1:7">
      <c r="A20" s="159" t="s">
        <v>109</v>
      </c>
      <c r="B20" s="160" t="s">
        <v>17</v>
      </c>
      <c r="C20" s="801"/>
      <c r="D20" s="801"/>
      <c r="E20" s="68"/>
      <c r="F20" s="68"/>
      <c r="G20" s="68"/>
    </row>
    <row r="21" spans="1:7">
      <c r="A21" s="161" t="s">
        <v>20</v>
      </c>
      <c r="B21" s="502" t="s">
        <v>21</v>
      </c>
      <c r="C21" s="801"/>
      <c r="D21" s="801"/>
      <c r="E21" s="68"/>
      <c r="F21" s="68"/>
      <c r="G21" s="68"/>
    </row>
    <row r="22" spans="1:7" ht="22.5" customHeight="1">
      <c r="A22" s="804" t="s">
        <v>22</v>
      </c>
      <c r="B22" s="804"/>
      <c r="C22" s="801"/>
      <c r="D22" s="801"/>
      <c r="E22" s="68"/>
      <c r="F22" s="68"/>
      <c r="G22" s="68"/>
    </row>
    <row r="23" spans="1:7" ht="22.5">
      <c r="A23" s="161" t="s">
        <v>110</v>
      </c>
      <c r="B23" s="502" t="s">
        <v>24</v>
      </c>
      <c r="C23" s="801"/>
      <c r="D23" s="801"/>
      <c r="E23" s="68"/>
      <c r="F23" s="68"/>
      <c r="G23" s="68"/>
    </row>
    <row r="24" spans="1:7" ht="33.75" customHeight="1">
      <c r="A24" s="804" t="s">
        <v>111</v>
      </c>
      <c r="B24" s="804"/>
      <c r="C24" s="804"/>
      <c r="D24" s="804"/>
      <c r="E24" s="68"/>
      <c r="F24" s="68"/>
      <c r="G24" s="68"/>
    </row>
    <row r="25" spans="1:7">
      <c r="A25" s="161" t="s">
        <v>28</v>
      </c>
      <c r="B25" s="502" t="s">
        <v>29</v>
      </c>
      <c r="C25" s="801">
        <v>0.2</v>
      </c>
      <c r="D25" s="801">
        <f>C25*12*E8</f>
        <v>9335.0400000000027</v>
      </c>
      <c r="E25" s="68"/>
      <c r="F25" s="68"/>
      <c r="G25" s="68"/>
    </row>
    <row r="26" spans="1:7">
      <c r="A26" s="161" t="s">
        <v>26</v>
      </c>
      <c r="B26" s="502" t="s">
        <v>27</v>
      </c>
      <c r="C26" s="801"/>
      <c r="D26" s="801"/>
      <c r="E26" s="68"/>
      <c r="F26" s="68"/>
      <c r="G26" s="68"/>
    </row>
    <row r="27" spans="1:7" ht="45" customHeight="1">
      <c r="A27" s="805" t="s">
        <v>112</v>
      </c>
      <c r="B27" s="805"/>
      <c r="C27" s="805"/>
      <c r="D27" s="805"/>
      <c r="E27" s="68"/>
      <c r="F27" s="68"/>
      <c r="G27" s="68"/>
    </row>
    <row r="28" spans="1:7" ht="22.5" customHeight="1">
      <c r="A28" s="804" t="s">
        <v>113</v>
      </c>
      <c r="B28" s="804"/>
      <c r="C28" s="804"/>
      <c r="D28" s="804"/>
      <c r="E28" s="68"/>
      <c r="F28" s="68"/>
      <c r="G28" s="68"/>
    </row>
    <row r="29" spans="1:7" ht="33.75">
      <c r="A29" s="159" t="s">
        <v>114</v>
      </c>
      <c r="B29" s="502" t="s">
        <v>106</v>
      </c>
      <c r="C29" s="801">
        <v>0.52</v>
      </c>
      <c r="D29" s="801">
        <f>C29*12*E8</f>
        <v>24271.104000000003</v>
      </c>
      <c r="E29" s="68"/>
      <c r="F29" s="68"/>
      <c r="G29" s="68"/>
    </row>
    <row r="30" spans="1:7" ht="22.5">
      <c r="A30" s="159" t="s">
        <v>115</v>
      </c>
      <c r="B30" s="502" t="s">
        <v>34</v>
      </c>
      <c r="C30" s="801"/>
      <c r="D30" s="801"/>
      <c r="E30" s="68"/>
      <c r="F30" s="68"/>
      <c r="G30" s="68"/>
    </row>
    <row r="31" spans="1:7" ht="22.5">
      <c r="A31" s="159" t="s">
        <v>116</v>
      </c>
      <c r="B31" s="502" t="s">
        <v>34</v>
      </c>
      <c r="C31" s="801"/>
      <c r="D31" s="801"/>
      <c r="E31" s="68"/>
      <c r="F31" s="68"/>
      <c r="G31" s="68"/>
    </row>
    <row r="32" spans="1:7" ht="33.75">
      <c r="A32" s="159" t="s">
        <v>117</v>
      </c>
      <c r="B32" s="502" t="s">
        <v>106</v>
      </c>
      <c r="C32" s="801"/>
      <c r="D32" s="801"/>
      <c r="E32" s="68"/>
      <c r="F32" s="68"/>
      <c r="G32" s="68"/>
    </row>
    <row r="33" spans="1:7">
      <c r="A33" s="159" t="s">
        <v>118</v>
      </c>
      <c r="B33" s="502" t="s">
        <v>34</v>
      </c>
      <c r="C33" s="801"/>
      <c r="D33" s="801"/>
      <c r="E33" s="68"/>
      <c r="F33" s="68"/>
      <c r="G33" s="68"/>
    </row>
    <row r="34" spans="1:7" ht="33.75">
      <c r="A34" s="161" t="s">
        <v>119</v>
      </c>
      <c r="B34" s="502" t="s">
        <v>106</v>
      </c>
      <c r="C34" s="801"/>
      <c r="D34" s="801"/>
      <c r="E34" s="68"/>
      <c r="F34" s="68"/>
      <c r="G34" s="68"/>
    </row>
    <row r="35" spans="1:7" ht="22.5" customHeight="1">
      <c r="A35" s="804" t="s">
        <v>120</v>
      </c>
      <c r="B35" s="804"/>
      <c r="C35" s="804"/>
      <c r="D35" s="804"/>
      <c r="E35" s="68"/>
      <c r="F35" s="68"/>
      <c r="G35" s="68"/>
    </row>
    <row r="36" spans="1:7" ht="33.75">
      <c r="A36" s="159" t="s">
        <v>114</v>
      </c>
      <c r="B36" s="502" t="s">
        <v>106</v>
      </c>
      <c r="C36" s="801">
        <v>0.86</v>
      </c>
      <c r="D36" s="801">
        <f>C36*12*E8</f>
        <v>40140.672000000006</v>
      </c>
      <c r="E36" s="68"/>
      <c r="F36" s="68"/>
      <c r="G36" s="68"/>
    </row>
    <row r="37" spans="1:7" ht="22.5">
      <c r="A37" s="159" t="s">
        <v>121</v>
      </c>
      <c r="B37" s="502" t="s">
        <v>34</v>
      </c>
      <c r="C37" s="801"/>
      <c r="D37" s="801"/>
      <c r="E37" s="68"/>
      <c r="F37" s="68"/>
      <c r="G37" s="68"/>
    </row>
    <row r="38" spans="1:7" ht="22.5">
      <c r="A38" s="159" t="s">
        <v>122</v>
      </c>
      <c r="B38" s="502" t="s">
        <v>34</v>
      </c>
      <c r="C38" s="801"/>
      <c r="D38" s="801"/>
      <c r="E38" s="68"/>
      <c r="F38" s="68"/>
      <c r="G38" s="68"/>
    </row>
    <row r="39" spans="1:7" ht="33.75">
      <c r="A39" s="159" t="s">
        <v>42</v>
      </c>
      <c r="B39" s="502" t="s">
        <v>106</v>
      </c>
      <c r="C39" s="801"/>
      <c r="D39" s="801"/>
      <c r="E39" s="68"/>
      <c r="F39" s="68"/>
      <c r="G39" s="68"/>
    </row>
    <row r="40" spans="1:7" ht="33.75">
      <c r="A40" s="161" t="s">
        <v>123</v>
      </c>
      <c r="B40" s="502" t="s">
        <v>106</v>
      </c>
      <c r="C40" s="801"/>
      <c r="D40" s="801"/>
      <c r="E40" s="68"/>
      <c r="F40" s="68"/>
      <c r="G40" s="68"/>
    </row>
    <row r="41" spans="1:7">
      <c r="A41" s="159" t="s">
        <v>118</v>
      </c>
      <c r="B41" s="502" t="s">
        <v>34</v>
      </c>
      <c r="C41" s="801"/>
      <c r="D41" s="801"/>
      <c r="E41" s="68"/>
      <c r="F41" s="68"/>
      <c r="G41" s="68"/>
    </row>
    <row r="42" spans="1:7">
      <c r="A42" s="803" t="s">
        <v>124</v>
      </c>
      <c r="B42" s="803"/>
      <c r="C42" s="803"/>
      <c r="D42" s="803"/>
      <c r="E42" s="68"/>
      <c r="F42" s="68"/>
      <c r="G42" s="68"/>
    </row>
    <row r="43" spans="1:7">
      <c r="A43" s="159" t="s">
        <v>45</v>
      </c>
      <c r="B43" s="502" t="s">
        <v>34</v>
      </c>
      <c r="C43" s="801">
        <v>0.61</v>
      </c>
      <c r="D43" s="801">
        <f>C43*12*E8</f>
        <v>28471.872000000003</v>
      </c>
      <c r="E43" s="68"/>
      <c r="F43" s="68"/>
      <c r="G43" s="68"/>
    </row>
    <row r="44" spans="1:7">
      <c r="A44" s="159" t="s">
        <v>46</v>
      </c>
      <c r="B44" s="502" t="s">
        <v>34</v>
      </c>
      <c r="C44" s="801"/>
      <c r="D44" s="801"/>
      <c r="E44" s="68"/>
      <c r="F44" s="68"/>
      <c r="G44" s="68"/>
    </row>
    <row r="45" spans="1:7" ht="33.75">
      <c r="A45" s="161" t="s">
        <v>47</v>
      </c>
      <c r="B45" s="502" t="s">
        <v>106</v>
      </c>
      <c r="C45" s="163"/>
      <c r="D45" s="163"/>
      <c r="E45" s="68"/>
      <c r="F45" s="68"/>
      <c r="G45" s="68"/>
    </row>
    <row r="46" spans="1:7">
      <c r="A46" s="804" t="s">
        <v>125</v>
      </c>
      <c r="B46" s="804"/>
      <c r="C46" s="804"/>
      <c r="D46" s="804"/>
      <c r="E46" s="68"/>
      <c r="F46" s="68"/>
      <c r="G46" s="68"/>
    </row>
    <row r="47" spans="1:7" ht="33.75">
      <c r="A47" s="159" t="s">
        <v>126</v>
      </c>
      <c r="B47" s="502" t="s">
        <v>29</v>
      </c>
      <c r="C47" s="801">
        <v>1.82</v>
      </c>
      <c r="D47" s="801">
        <f>C47*12*E8</f>
        <v>84948.864000000001</v>
      </c>
      <c r="E47" s="68"/>
      <c r="F47" s="68"/>
      <c r="G47" s="68"/>
    </row>
    <row r="48" spans="1:7">
      <c r="A48" s="159" t="s">
        <v>127</v>
      </c>
      <c r="B48" s="502" t="s">
        <v>51</v>
      </c>
      <c r="C48" s="801"/>
      <c r="D48" s="801"/>
      <c r="E48" s="68"/>
      <c r="F48" s="68"/>
      <c r="G48" s="68"/>
    </row>
    <row r="49" spans="1:7" ht="22.5">
      <c r="A49" s="159" t="s">
        <v>116</v>
      </c>
      <c r="B49" s="502" t="s">
        <v>51</v>
      </c>
      <c r="C49" s="801"/>
      <c r="D49" s="801"/>
      <c r="E49" s="68"/>
      <c r="F49" s="68"/>
      <c r="G49" s="68"/>
    </row>
    <row r="50" spans="1:7" ht="22.5">
      <c r="A50" s="159" t="s">
        <v>128</v>
      </c>
      <c r="B50" s="502" t="s">
        <v>54</v>
      </c>
      <c r="C50" s="801"/>
      <c r="D50" s="801"/>
      <c r="E50" s="68"/>
      <c r="F50" s="68"/>
      <c r="G50" s="68"/>
    </row>
    <row r="51" spans="1:7" ht="45">
      <c r="A51" s="159" t="s">
        <v>129</v>
      </c>
      <c r="B51" s="502" t="s">
        <v>54</v>
      </c>
      <c r="C51" s="801"/>
      <c r="D51" s="801"/>
      <c r="E51" s="68"/>
      <c r="F51" s="68"/>
      <c r="G51" s="68"/>
    </row>
    <row r="52" spans="1:7" ht="33.75" customHeight="1">
      <c r="A52" s="804" t="s">
        <v>56</v>
      </c>
      <c r="B52" s="804"/>
      <c r="C52" s="801"/>
      <c r="D52" s="801"/>
      <c r="E52" s="68"/>
      <c r="F52" s="68"/>
      <c r="G52" s="68"/>
    </row>
    <row r="53" spans="1:7">
      <c r="A53" s="159" t="s">
        <v>130</v>
      </c>
      <c r="B53" s="502" t="s">
        <v>59</v>
      </c>
      <c r="C53" s="801"/>
      <c r="D53" s="801"/>
      <c r="E53" s="68"/>
      <c r="F53" s="68"/>
      <c r="G53" s="68"/>
    </row>
    <row r="54" spans="1:7">
      <c r="A54" s="159" t="s">
        <v>131</v>
      </c>
      <c r="B54" s="502" t="s">
        <v>59</v>
      </c>
      <c r="C54" s="801"/>
      <c r="D54" s="801"/>
      <c r="E54" s="68"/>
      <c r="F54" s="68"/>
      <c r="G54" s="68"/>
    </row>
    <row r="55" spans="1:7">
      <c r="A55" s="159" t="s">
        <v>132</v>
      </c>
      <c r="B55" s="502" t="s">
        <v>59</v>
      </c>
      <c r="C55" s="801"/>
      <c r="D55" s="801"/>
      <c r="E55" s="68"/>
      <c r="F55" s="68"/>
      <c r="G55" s="68"/>
    </row>
    <row r="56" spans="1:7">
      <c r="A56" s="159" t="s">
        <v>133</v>
      </c>
      <c r="B56" s="502" t="s">
        <v>59</v>
      </c>
      <c r="C56" s="801"/>
      <c r="D56" s="801"/>
      <c r="E56" s="68"/>
      <c r="F56" s="68"/>
      <c r="G56" s="68"/>
    </row>
    <row r="57" spans="1:7">
      <c r="A57" s="159" t="s">
        <v>134</v>
      </c>
      <c r="B57" s="502" t="s">
        <v>59</v>
      </c>
      <c r="C57" s="801"/>
      <c r="D57" s="801"/>
      <c r="E57" s="68"/>
      <c r="F57" s="68"/>
      <c r="G57" s="68"/>
    </row>
    <row r="58" spans="1:7">
      <c r="A58" s="159" t="s">
        <v>63</v>
      </c>
      <c r="B58" s="502" t="s">
        <v>59</v>
      </c>
      <c r="C58" s="801"/>
      <c r="D58" s="801"/>
      <c r="E58" s="68"/>
      <c r="F58" s="68"/>
      <c r="G58" s="68"/>
    </row>
    <row r="59" spans="1:7">
      <c r="A59" s="803" t="s">
        <v>135</v>
      </c>
      <c r="B59" s="803"/>
      <c r="C59" s="818"/>
      <c r="D59" s="818"/>
      <c r="E59" s="68"/>
      <c r="F59" s="68"/>
      <c r="G59" s="68"/>
    </row>
    <row r="60" spans="1:7">
      <c r="A60" s="159" t="s">
        <v>66</v>
      </c>
      <c r="B60" s="506" t="s">
        <v>67</v>
      </c>
      <c r="C60" s="192"/>
      <c r="D60" s="192"/>
      <c r="E60" s="68"/>
      <c r="F60" s="68"/>
      <c r="G60" s="68"/>
    </row>
    <row r="61" spans="1:7" ht="22.5">
      <c r="A61" s="159" t="s">
        <v>136</v>
      </c>
      <c r="B61" s="506" t="s">
        <v>67</v>
      </c>
      <c r="C61" s="505">
        <v>1.57</v>
      </c>
      <c r="D61" s="505">
        <f>C61*12*E8</f>
        <v>73280.064000000013</v>
      </c>
      <c r="E61" s="68"/>
      <c r="F61" s="68"/>
      <c r="G61" s="68"/>
    </row>
    <row r="62" spans="1:7" ht="33.75">
      <c r="A62" s="159" t="s">
        <v>137</v>
      </c>
      <c r="B62" s="506" t="s">
        <v>51</v>
      </c>
      <c r="C62" s="194"/>
      <c r="D62" s="194"/>
      <c r="E62" s="68"/>
      <c r="F62" s="68"/>
      <c r="G62" s="68"/>
    </row>
    <row r="63" spans="1:7">
      <c r="A63" s="159" t="s">
        <v>138</v>
      </c>
      <c r="B63" s="506" t="s">
        <v>67</v>
      </c>
      <c r="C63" s="194"/>
      <c r="D63" s="194"/>
      <c r="E63" s="68"/>
      <c r="F63" s="68"/>
      <c r="G63" s="68"/>
    </row>
    <row r="64" spans="1:7" ht="33.75">
      <c r="A64" s="161" t="s">
        <v>71</v>
      </c>
      <c r="B64" s="506" t="s">
        <v>106</v>
      </c>
      <c r="C64" s="194"/>
      <c r="D64" s="194"/>
      <c r="E64" s="68"/>
      <c r="F64" s="68"/>
      <c r="G64" s="68"/>
    </row>
    <row r="65" spans="1:7">
      <c r="A65" s="166" t="s">
        <v>139</v>
      </c>
      <c r="B65" s="506" t="s">
        <v>51</v>
      </c>
      <c r="C65" s="191"/>
      <c r="D65" s="191"/>
      <c r="E65" s="68"/>
      <c r="F65" s="68"/>
      <c r="G65" s="68"/>
    </row>
    <row r="66" spans="1:7" ht="22.5" customHeight="1">
      <c r="A66" s="804" t="s">
        <v>140</v>
      </c>
      <c r="B66" s="804"/>
      <c r="C66" s="819"/>
      <c r="D66" s="819"/>
      <c r="E66" s="68"/>
      <c r="F66" s="68"/>
      <c r="G66" s="68"/>
    </row>
    <row r="67" spans="1:7" ht="56.25">
      <c r="A67" s="161" t="s">
        <v>141</v>
      </c>
      <c r="B67" s="502" t="s">
        <v>142</v>
      </c>
      <c r="C67" s="502">
        <v>2.41</v>
      </c>
      <c r="D67" s="502">
        <f>C67*12*E8</f>
        <v>112487.23200000002</v>
      </c>
      <c r="E67" s="68"/>
      <c r="F67" s="68"/>
      <c r="G67" s="68"/>
    </row>
    <row r="68" spans="1:7" ht="22.5" customHeight="1">
      <c r="A68" s="804" t="s">
        <v>143</v>
      </c>
      <c r="B68" s="804"/>
      <c r="C68" s="804"/>
      <c r="D68" s="804"/>
      <c r="E68" s="68"/>
      <c r="F68" s="68"/>
      <c r="G68" s="68"/>
    </row>
    <row r="69" spans="1:7" ht="22.5">
      <c r="A69" s="161" t="s">
        <v>144</v>
      </c>
      <c r="B69" s="502" t="s">
        <v>78</v>
      </c>
      <c r="C69" s="801">
        <v>2.14</v>
      </c>
      <c r="D69" s="801">
        <f>C69*12*E8</f>
        <v>99884.928000000014</v>
      </c>
      <c r="E69" s="68"/>
      <c r="F69" s="68"/>
      <c r="G69" s="68"/>
    </row>
    <row r="70" spans="1:7">
      <c r="A70" s="161" t="s">
        <v>145</v>
      </c>
      <c r="B70" s="502" t="s">
        <v>78</v>
      </c>
      <c r="C70" s="801"/>
      <c r="D70" s="801"/>
      <c r="E70" s="68"/>
      <c r="F70" s="68"/>
      <c r="G70" s="68"/>
    </row>
    <row r="71" spans="1:7">
      <c r="A71" s="161" t="s">
        <v>146</v>
      </c>
      <c r="B71" s="502" t="s">
        <v>147</v>
      </c>
      <c r="C71" s="801"/>
      <c r="D71" s="801"/>
      <c r="E71" s="68"/>
      <c r="F71" s="68"/>
      <c r="G71" s="68"/>
    </row>
    <row r="72" spans="1:7">
      <c r="A72" s="806" t="s">
        <v>84</v>
      </c>
      <c r="B72" s="806"/>
      <c r="C72" s="806"/>
      <c r="D72" s="806"/>
      <c r="E72" s="68"/>
      <c r="F72" s="68"/>
      <c r="G72" s="68"/>
    </row>
    <row r="73" spans="1:7" ht="14.25" customHeight="1">
      <c r="A73" s="164" t="s">
        <v>226</v>
      </c>
      <c r="B73" s="165"/>
      <c r="C73" s="165">
        <v>0.09</v>
      </c>
      <c r="D73" s="165">
        <f>C73*12*E8</f>
        <v>4200.7680000000009</v>
      </c>
      <c r="E73" s="68"/>
      <c r="F73" s="68"/>
      <c r="G73" s="68"/>
    </row>
    <row r="74" spans="1:7">
      <c r="A74" s="195" t="s">
        <v>227</v>
      </c>
      <c r="B74" s="195"/>
      <c r="C74" s="165">
        <v>3.7</v>
      </c>
      <c r="D74" s="195">
        <f>C74*12*E8</f>
        <v>172698.24000000005</v>
      </c>
      <c r="E74" s="68"/>
      <c r="F74" s="68"/>
      <c r="G74" s="68"/>
    </row>
    <row r="75" spans="1:7">
      <c r="A75" s="161" t="s">
        <v>228</v>
      </c>
      <c r="B75" s="502"/>
      <c r="C75" s="502">
        <v>0.15</v>
      </c>
      <c r="D75" s="502">
        <f>C75*12*E8</f>
        <v>7001.28</v>
      </c>
      <c r="E75" s="68"/>
      <c r="F75" s="68"/>
      <c r="G75" s="68"/>
    </row>
    <row r="76" spans="1:7" ht="67.5">
      <c r="A76" s="161" t="s">
        <v>167</v>
      </c>
      <c r="B76" s="502" t="s">
        <v>106</v>
      </c>
      <c r="C76" s="502">
        <v>4.3499999999999996</v>
      </c>
      <c r="D76" s="502">
        <f>C76*12*E8</f>
        <v>203037.12</v>
      </c>
      <c r="E76" s="68"/>
      <c r="F76" s="68"/>
      <c r="G76" s="68"/>
    </row>
    <row r="77" spans="1:7">
      <c r="A77" s="44" t="s">
        <v>176</v>
      </c>
      <c r="B77" s="502"/>
      <c r="C77" s="502"/>
      <c r="D77" s="502">
        <v>-13745.09</v>
      </c>
      <c r="E77" s="68"/>
      <c r="F77" s="68"/>
      <c r="G77" s="68"/>
    </row>
    <row r="78" spans="1:7">
      <c r="A78" s="814" t="s">
        <v>149</v>
      </c>
      <c r="B78" s="814"/>
      <c r="C78" s="168">
        <f>SUM(C14,C18,C25,C29,C36,C43,C47,C61,C67,C69,C73:C76)</f>
        <v>21.619999999999997</v>
      </c>
      <c r="D78" s="168">
        <f>SUM(D14,D18,D25,D29,D36,D43,D47,D61,D67,D69,D73:D76)+D77</f>
        <v>995372.73400000017</v>
      </c>
      <c r="E78" s="68"/>
      <c r="F78" s="68"/>
      <c r="G78" s="68"/>
    </row>
    <row r="79" spans="1:7" ht="15.75">
      <c r="A79" s="492"/>
    </row>
  </sheetData>
  <mergeCells count="39">
    <mergeCell ref="A16:D16"/>
    <mergeCell ref="A1:F1"/>
    <mergeCell ref="A2:E2"/>
    <mergeCell ref="A3:D3"/>
    <mergeCell ref="A11:A12"/>
    <mergeCell ref="B11:B12"/>
    <mergeCell ref="A13:D13"/>
    <mergeCell ref="B14:B15"/>
    <mergeCell ref="D14:D15"/>
    <mergeCell ref="B9:C9"/>
    <mergeCell ref="D43:D44"/>
    <mergeCell ref="C43:C44"/>
    <mergeCell ref="A17:D17"/>
    <mergeCell ref="D18:D23"/>
    <mergeCell ref="A22:B22"/>
    <mergeCell ref="A24:D24"/>
    <mergeCell ref="D25:D26"/>
    <mergeCell ref="A27:D27"/>
    <mergeCell ref="A28:D28"/>
    <mergeCell ref="D29:D34"/>
    <mergeCell ref="A35:D35"/>
    <mergeCell ref="D36:D41"/>
    <mergeCell ref="A42:D42"/>
    <mergeCell ref="C69:C71"/>
    <mergeCell ref="D69:D71"/>
    <mergeCell ref="A72:D72"/>
    <mergeCell ref="A78:B78"/>
    <mergeCell ref="C14:C15"/>
    <mergeCell ref="C18:C23"/>
    <mergeCell ref="C25:C26"/>
    <mergeCell ref="C29:C34"/>
    <mergeCell ref="C36:C41"/>
    <mergeCell ref="A46:D46"/>
    <mergeCell ref="D47:D58"/>
    <mergeCell ref="A52:B52"/>
    <mergeCell ref="A59:D59"/>
    <mergeCell ref="A66:D66"/>
    <mergeCell ref="A68:D68"/>
    <mergeCell ref="C47:C58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81"/>
  <sheetViews>
    <sheetView topLeftCell="A67" workbookViewId="0">
      <selection activeCell="D80" sqref="D80"/>
    </sheetView>
  </sheetViews>
  <sheetFormatPr defaultRowHeight="15"/>
  <cols>
    <col min="1" max="1" width="41.42578125" customWidth="1"/>
    <col min="2" max="2" width="13.7109375" customWidth="1"/>
    <col min="3" max="4" width="12.7109375" customWidth="1"/>
    <col min="5" max="5" width="9.140625" hidden="1" customWidth="1"/>
  </cols>
  <sheetData>
    <row r="1" spans="1:7" ht="18.75" customHeight="1">
      <c r="A1" s="826" t="s">
        <v>87</v>
      </c>
      <c r="B1" s="826"/>
      <c r="C1" s="826"/>
      <c r="D1" s="826"/>
      <c r="E1" s="826"/>
      <c r="F1" s="826"/>
      <c r="G1" s="126"/>
    </row>
    <row r="2" spans="1:7">
      <c r="A2" s="827" t="s">
        <v>236</v>
      </c>
      <c r="B2" s="828"/>
      <c r="C2" s="828"/>
      <c r="D2" s="828"/>
      <c r="E2" s="828"/>
      <c r="F2" s="126"/>
      <c r="G2" s="126"/>
    </row>
    <row r="3" spans="1:7">
      <c r="A3" s="827" t="s">
        <v>229</v>
      </c>
      <c r="B3" s="828"/>
      <c r="C3" s="828"/>
      <c r="D3" s="828"/>
      <c r="E3" s="188"/>
      <c r="F3" s="126"/>
      <c r="G3" s="126"/>
    </row>
    <row r="4" spans="1:7">
      <c r="A4" s="188"/>
      <c r="B4" s="188"/>
      <c r="C4" s="189" t="s">
        <v>1</v>
      </c>
      <c r="D4" s="188">
        <v>1986</v>
      </c>
      <c r="E4" s="188"/>
      <c r="F4" s="126"/>
      <c r="G4" s="126"/>
    </row>
    <row r="5" spans="1:7">
      <c r="A5" s="188"/>
      <c r="B5" s="188"/>
      <c r="C5" s="189" t="s">
        <v>2</v>
      </c>
      <c r="D5" s="188">
        <v>5</v>
      </c>
      <c r="E5" s="188"/>
      <c r="F5" s="126"/>
      <c r="G5" s="126"/>
    </row>
    <row r="6" spans="1:7">
      <c r="A6" s="188"/>
      <c r="B6" s="188"/>
      <c r="C6" s="189" t="s">
        <v>3</v>
      </c>
      <c r="D6" s="188">
        <v>3</v>
      </c>
      <c r="E6" s="188"/>
      <c r="F6" s="126"/>
      <c r="G6" s="126"/>
    </row>
    <row r="7" spans="1:7">
      <c r="A7" s="188"/>
      <c r="B7" s="188"/>
      <c r="C7" s="189" t="s">
        <v>4</v>
      </c>
      <c r="D7" s="188">
        <v>105</v>
      </c>
      <c r="E7" s="188">
        <f>D8+D9</f>
        <v>5060.6000000000004</v>
      </c>
      <c r="F7" s="126"/>
      <c r="G7" s="126"/>
    </row>
    <row r="8" spans="1:7">
      <c r="A8" s="188"/>
      <c r="B8" s="188"/>
      <c r="C8" s="189" t="s">
        <v>89</v>
      </c>
      <c r="D8" s="188">
        <v>3975.3</v>
      </c>
      <c r="E8" s="188"/>
      <c r="F8" s="126"/>
      <c r="G8" s="126"/>
    </row>
    <row r="9" spans="1:7">
      <c r="A9" s="188"/>
      <c r="B9" s="616" t="s">
        <v>535</v>
      </c>
      <c r="C9" s="616"/>
      <c r="D9" s="188">
        <v>1085.3</v>
      </c>
      <c r="E9" s="188"/>
      <c r="F9" s="126"/>
      <c r="G9" s="126"/>
    </row>
    <row r="10" spans="1:7">
      <c r="A10" s="188"/>
      <c r="B10" s="188"/>
      <c r="C10" s="189" t="s">
        <v>180</v>
      </c>
      <c r="D10" s="188">
        <v>538.79999999999995</v>
      </c>
      <c r="E10" s="188"/>
      <c r="F10" s="126"/>
      <c r="G10" s="126"/>
    </row>
    <row r="11" spans="1:7" ht="22.5">
      <c r="A11" s="801" t="s">
        <v>8</v>
      </c>
      <c r="B11" s="824" t="s">
        <v>9</v>
      </c>
      <c r="C11" s="185" t="s">
        <v>152</v>
      </c>
      <c r="D11" s="185" t="s">
        <v>162</v>
      </c>
      <c r="E11" s="126"/>
      <c r="F11" s="126"/>
      <c r="G11" s="126"/>
    </row>
    <row r="12" spans="1:7">
      <c r="A12" s="801"/>
      <c r="B12" s="824"/>
      <c r="C12" s="186" t="s">
        <v>160</v>
      </c>
      <c r="D12" s="186" t="s">
        <v>174</v>
      </c>
      <c r="E12" s="126"/>
      <c r="F12" s="126"/>
      <c r="G12" s="126"/>
    </row>
    <row r="13" spans="1:7" ht="11.25" customHeight="1">
      <c r="A13" s="805" t="s">
        <v>10</v>
      </c>
      <c r="B13" s="805"/>
      <c r="C13" s="813"/>
      <c r="D13" s="813"/>
      <c r="E13" s="126"/>
      <c r="F13" s="126"/>
      <c r="G13" s="126"/>
    </row>
    <row r="14" spans="1:7" ht="168.75">
      <c r="A14" s="159" t="s">
        <v>158</v>
      </c>
      <c r="B14" s="801" t="s">
        <v>106</v>
      </c>
      <c r="C14" s="801">
        <v>1.04</v>
      </c>
      <c r="D14" s="801">
        <f>C14*12*E7</f>
        <v>63156.288000000008</v>
      </c>
      <c r="E14" s="126"/>
      <c r="F14" s="126"/>
      <c r="G14" s="126"/>
    </row>
    <row r="15" spans="1:7" ht="168.75">
      <c r="A15" s="159" t="s">
        <v>105</v>
      </c>
      <c r="B15" s="801"/>
      <c r="C15" s="801"/>
      <c r="D15" s="801"/>
      <c r="E15" s="126"/>
      <c r="F15" s="126"/>
      <c r="G15" s="126"/>
    </row>
    <row r="16" spans="1:7" ht="30" customHeight="1">
      <c r="A16" s="800" t="s">
        <v>14</v>
      </c>
      <c r="B16" s="800"/>
      <c r="C16" s="800"/>
      <c r="D16" s="800"/>
      <c r="E16" s="126"/>
      <c r="F16" s="126"/>
      <c r="G16" s="126"/>
    </row>
    <row r="17" spans="1:7">
      <c r="A17" s="803" t="s">
        <v>15</v>
      </c>
      <c r="B17" s="803"/>
      <c r="C17" s="803"/>
      <c r="D17" s="803"/>
      <c r="E17" s="126"/>
      <c r="F17" s="126"/>
      <c r="G17" s="126"/>
    </row>
    <row r="18" spans="1:7" ht="22.5">
      <c r="A18" s="159" t="s">
        <v>107</v>
      </c>
      <c r="B18" s="160" t="s">
        <v>17</v>
      </c>
      <c r="C18" s="801">
        <v>2.16</v>
      </c>
      <c r="D18" s="801">
        <f>C18*12*E7</f>
        <v>131170.75200000001</v>
      </c>
      <c r="E18" s="126"/>
      <c r="F18" s="126"/>
      <c r="G18" s="126"/>
    </row>
    <row r="19" spans="1:7" ht="22.5">
      <c r="A19" s="159" t="s">
        <v>108</v>
      </c>
      <c r="B19" s="160" t="s">
        <v>17</v>
      </c>
      <c r="C19" s="801"/>
      <c r="D19" s="801"/>
      <c r="E19" s="126"/>
      <c r="F19" s="126"/>
      <c r="G19" s="126"/>
    </row>
    <row r="20" spans="1:7">
      <c r="A20" s="159" t="s">
        <v>109</v>
      </c>
      <c r="B20" s="160" t="s">
        <v>17</v>
      </c>
      <c r="C20" s="801"/>
      <c r="D20" s="801"/>
      <c r="E20" s="126"/>
      <c r="F20" s="126"/>
      <c r="G20" s="126"/>
    </row>
    <row r="21" spans="1:7">
      <c r="A21" s="161" t="s">
        <v>20</v>
      </c>
      <c r="B21" s="184" t="s">
        <v>21</v>
      </c>
      <c r="C21" s="801"/>
      <c r="D21" s="801"/>
      <c r="E21" s="126"/>
      <c r="F21" s="126"/>
      <c r="G21" s="126"/>
    </row>
    <row r="22" spans="1:7" ht="22.5" customHeight="1">
      <c r="A22" s="804" t="s">
        <v>22</v>
      </c>
      <c r="B22" s="804"/>
      <c r="C22" s="801"/>
      <c r="D22" s="801"/>
      <c r="E22" s="126"/>
      <c r="F22" s="126"/>
      <c r="G22" s="126"/>
    </row>
    <row r="23" spans="1:7" ht="22.5">
      <c r="A23" s="161" t="s">
        <v>110</v>
      </c>
      <c r="B23" s="184" t="s">
        <v>24</v>
      </c>
      <c r="C23" s="801"/>
      <c r="D23" s="801"/>
      <c r="E23" s="126"/>
      <c r="F23" s="126"/>
      <c r="G23" s="126"/>
    </row>
    <row r="24" spans="1:7" ht="33.75" customHeight="1">
      <c r="A24" s="804" t="s">
        <v>111</v>
      </c>
      <c r="B24" s="804"/>
      <c r="C24" s="804"/>
      <c r="D24" s="804"/>
      <c r="E24" s="126"/>
      <c r="F24" s="126"/>
      <c r="G24" s="126"/>
    </row>
    <row r="25" spans="1:7">
      <c r="A25" s="161" t="s">
        <v>28</v>
      </c>
      <c r="B25" s="184" t="s">
        <v>29</v>
      </c>
      <c r="C25" s="801">
        <v>0.2</v>
      </c>
      <c r="D25" s="801">
        <f>C25*12*E7</f>
        <v>12145.440000000002</v>
      </c>
      <c r="E25" s="126"/>
      <c r="F25" s="126"/>
      <c r="G25" s="126"/>
    </row>
    <row r="26" spans="1:7">
      <c r="A26" s="161" t="s">
        <v>26</v>
      </c>
      <c r="B26" s="184" t="s">
        <v>27</v>
      </c>
      <c r="C26" s="801"/>
      <c r="D26" s="801"/>
      <c r="E26" s="126"/>
      <c r="F26" s="126"/>
      <c r="G26" s="126"/>
    </row>
    <row r="27" spans="1:7" ht="15" customHeight="1">
      <c r="A27" s="805" t="s">
        <v>112</v>
      </c>
      <c r="B27" s="805"/>
      <c r="C27" s="805"/>
      <c r="D27" s="805"/>
      <c r="E27" s="126"/>
      <c r="F27" s="126"/>
      <c r="G27" s="126"/>
    </row>
    <row r="28" spans="1:7" ht="15" customHeight="1">
      <c r="A28" s="804" t="s">
        <v>113</v>
      </c>
      <c r="B28" s="804"/>
      <c r="C28" s="804"/>
      <c r="D28" s="804"/>
      <c r="E28" s="126"/>
      <c r="F28" s="126"/>
      <c r="G28" s="126"/>
    </row>
    <row r="29" spans="1:7" ht="33.75">
      <c r="A29" s="159" t="s">
        <v>114</v>
      </c>
      <c r="B29" s="184" t="s">
        <v>106</v>
      </c>
      <c r="C29" s="801">
        <v>0.79</v>
      </c>
      <c r="D29" s="801">
        <f>C29*12*E7</f>
        <v>47974.488000000005</v>
      </c>
      <c r="E29" s="126"/>
      <c r="F29" s="126"/>
      <c r="G29" s="126"/>
    </row>
    <row r="30" spans="1:7" ht="22.5">
      <c r="A30" s="159" t="s">
        <v>115</v>
      </c>
      <c r="B30" s="184" t="s">
        <v>34</v>
      </c>
      <c r="C30" s="801"/>
      <c r="D30" s="801"/>
      <c r="E30" s="126"/>
      <c r="F30" s="126"/>
      <c r="G30" s="126"/>
    </row>
    <row r="31" spans="1:7" ht="22.5">
      <c r="A31" s="159" t="s">
        <v>116</v>
      </c>
      <c r="B31" s="184" t="s">
        <v>34</v>
      </c>
      <c r="C31" s="801"/>
      <c r="D31" s="801"/>
      <c r="E31" s="126"/>
      <c r="F31" s="126"/>
      <c r="G31" s="126"/>
    </row>
    <row r="32" spans="1:7" ht="33.75">
      <c r="A32" s="159" t="s">
        <v>117</v>
      </c>
      <c r="B32" s="184" t="s">
        <v>106</v>
      </c>
      <c r="C32" s="801"/>
      <c r="D32" s="801"/>
      <c r="E32" s="126"/>
      <c r="F32" s="126"/>
      <c r="G32" s="126"/>
    </row>
    <row r="33" spans="1:7">
      <c r="A33" s="159" t="s">
        <v>118</v>
      </c>
      <c r="B33" s="184" t="s">
        <v>34</v>
      </c>
      <c r="C33" s="801"/>
      <c r="D33" s="801"/>
      <c r="E33" s="126"/>
      <c r="F33" s="126"/>
      <c r="G33" s="126"/>
    </row>
    <row r="34" spans="1:7" ht="33.75">
      <c r="A34" s="161" t="s">
        <v>119</v>
      </c>
      <c r="B34" s="184" t="s">
        <v>106</v>
      </c>
      <c r="C34" s="801"/>
      <c r="D34" s="801"/>
      <c r="E34" s="126"/>
      <c r="F34" s="126"/>
      <c r="G34" s="126"/>
    </row>
    <row r="35" spans="1:7" ht="11.25" customHeight="1">
      <c r="A35" s="804" t="s">
        <v>120</v>
      </c>
      <c r="B35" s="804"/>
      <c r="C35" s="804"/>
      <c r="D35" s="804"/>
      <c r="E35" s="126"/>
      <c r="F35" s="126"/>
      <c r="G35" s="126"/>
    </row>
    <row r="36" spans="1:7" ht="33.75">
      <c r="A36" s="159" t="s">
        <v>114</v>
      </c>
      <c r="B36" s="184" t="s">
        <v>106</v>
      </c>
      <c r="C36" s="801">
        <v>0.82</v>
      </c>
      <c r="D36" s="801">
        <f>C36*12*E7</f>
        <v>49796.304000000004</v>
      </c>
      <c r="E36" s="126"/>
      <c r="F36" s="126"/>
      <c r="G36" s="126"/>
    </row>
    <row r="37" spans="1:7" ht="22.5">
      <c r="A37" s="159" t="s">
        <v>121</v>
      </c>
      <c r="B37" s="184" t="s">
        <v>34</v>
      </c>
      <c r="C37" s="801"/>
      <c r="D37" s="801"/>
      <c r="E37" s="126"/>
      <c r="F37" s="126"/>
      <c r="G37" s="126"/>
    </row>
    <row r="38" spans="1:7" ht="22.5">
      <c r="A38" s="159" t="s">
        <v>122</v>
      </c>
      <c r="B38" s="184" t="s">
        <v>34</v>
      </c>
      <c r="C38" s="801"/>
      <c r="D38" s="801"/>
      <c r="E38" s="126"/>
      <c r="F38" s="126"/>
      <c r="G38" s="126"/>
    </row>
    <row r="39" spans="1:7" ht="33.75">
      <c r="A39" s="159" t="s">
        <v>42</v>
      </c>
      <c r="B39" s="184" t="s">
        <v>106</v>
      </c>
      <c r="C39" s="801"/>
      <c r="D39" s="801"/>
      <c r="E39" s="126"/>
      <c r="F39" s="126"/>
      <c r="G39" s="126"/>
    </row>
    <row r="40" spans="1:7" ht="33.75">
      <c r="A40" s="161" t="s">
        <v>123</v>
      </c>
      <c r="B40" s="184" t="s">
        <v>106</v>
      </c>
      <c r="C40" s="801"/>
      <c r="D40" s="801"/>
      <c r="E40" s="126"/>
      <c r="F40" s="126"/>
      <c r="G40" s="126"/>
    </row>
    <row r="41" spans="1:7">
      <c r="A41" s="159" t="s">
        <v>118</v>
      </c>
      <c r="B41" s="184" t="s">
        <v>34</v>
      </c>
      <c r="C41" s="801"/>
      <c r="D41" s="801"/>
      <c r="E41" s="126"/>
      <c r="F41" s="126"/>
      <c r="G41" s="126"/>
    </row>
    <row r="42" spans="1:7" ht="12" customHeight="1">
      <c r="A42" s="803" t="s">
        <v>124</v>
      </c>
      <c r="B42" s="803"/>
      <c r="C42" s="818"/>
      <c r="D42" s="818"/>
      <c r="E42" s="126"/>
      <c r="F42" s="126"/>
      <c r="G42" s="126"/>
    </row>
    <row r="43" spans="1:7">
      <c r="A43" s="159" t="s">
        <v>45</v>
      </c>
      <c r="B43" s="190" t="s">
        <v>34</v>
      </c>
      <c r="C43" s="811">
        <v>0.65</v>
      </c>
      <c r="D43" s="811">
        <f>C43*12*E7</f>
        <v>39472.680000000008</v>
      </c>
      <c r="E43" s="126"/>
      <c r="F43" s="126"/>
      <c r="G43" s="126"/>
    </row>
    <row r="44" spans="1:7">
      <c r="A44" s="159" t="s">
        <v>46</v>
      </c>
      <c r="B44" s="190" t="s">
        <v>34</v>
      </c>
      <c r="C44" s="829"/>
      <c r="D44" s="829"/>
      <c r="E44" s="126"/>
      <c r="F44" s="126"/>
      <c r="G44" s="126"/>
    </row>
    <row r="45" spans="1:7" ht="33.75">
      <c r="A45" s="161" t="s">
        <v>47</v>
      </c>
      <c r="B45" s="190" t="s">
        <v>106</v>
      </c>
      <c r="C45" s="191"/>
      <c r="D45" s="191"/>
      <c r="E45" s="126"/>
      <c r="F45" s="126"/>
      <c r="G45" s="126"/>
    </row>
    <row r="46" spans="1:7">
      <c r="A46" s="804" t="s">
        <v>125</v>
      </c>
      <c r="B46" s="804"/>
      <c r="C46" s="819"/>
      <c r="D46" s="819"/>
      <c r="E46" s="126"/>
      <c r="F46" s="126"/>
      <c r="G46" s="126"/>
    </row>
    <row r="47" spans="1:7" ht="33.75">
      <c r="A47" s="159" t="s">
        <v>126</v>
      </c>
      <c r="B47" s="184" t="s">
        <v>29</v>
      </c>
      <c r="C47" s="801">
        <v>1.38</v>
      </c>
      <c r="D47" s="801">
        <f>C47*12*E7</f>
        <v>83803.535999999993</v>
      </c>
      <c r="E47" s="126"/>
      <c r="F47" s="126"/>
      <c r="G47" s="126"/>
    </row>
    <row r="48" spans="1:7">
      <c r="A48" s="159" t="s">
        <v>127</v>
      </c>
      <c r="B48" s="184" t="s">
        <v>51</v>
      </c>
      <c r="C48" s="801"/>
      <c r="D48" s="801"/>
      <c r="E48" s="126"/>
      <c r="F48" s="126"/>
      <c r="G48" s="126"/>
    </row>
    <row r="49" spans="1:7" ht="22.5">
      <c r="A49" s="159" t="s">
        <v>116</v>
      </c>
      <c r="B49" s="184" t="s">
        <v>51</v>
      </c>
      <c r="C49" s="801"/>
      <c r="D49" s="801"/>
      <c r="E49" s="126"/>
      <c r="F49" s="126"/>
      <c r="G49" s="126"/>
    </row>
    <row r="50" spans="1:7" ht="22.5">
      <c r="A50" s="159" t="s">
        <v>128</v>
      </c>
      <c r="B50" s="184" t="s">
        <v>54</v>
      </c>
      <c r="C50" s="801"/>
      <c r="D50" s="801"/>
      <c r="E50" s="126"/>
      <c r="F50" s="126"/>
      <c r="G50" s="126"/>
    </row>
    <row r="51" spans="1:7" ht="45">
      <c r="A51" s="159" t="s">
        <v>129</v>
      </c>
      <c r="B51" s="184" t="s">
        <v>54</v>
      </c>
      <c r="C51" s="801"/>
      <c r="D51" s="801"/>
      <c r="E51" s="126"/>
      <c r="F51" s="126"/>
      <c r="G51" s="126"/>
    </row>
    <row r="52" spans="1:7" ht="12" customHeight="1">
      <c r="A52" s="804" t="s">
        <v>56</v>
      </c>
      <c r="B52" s="804"/>
      <c r="C52" s="801"/>
      <c r="D52" s="801"/>
      <c r="E52" s="126"/>
      <c r="F52" s="126"/>
      <c r="G52" s="126"/>
    </row>
    <row r="53" spans="1:7">
      <c r="A53" s="159" t="s">
        <v>130</v>
      </c>
      <c r="B53" s="184" t="s">
        <v>59</v>
      </c>
      <c r="C53" s="801"/>
      <c r="D53" s="801"/>
      <c r="E53" s="126"/>
      <c r="F53" s="126"/>
      <c r="G53" s="126"/>
    </row>
    <row r="54" spans="1:7">
      <c r="A54" s="159" t="s">
        <v>131</v>
      </c>
      <c r="B54" s="184" t="s">
        <v>59</v>
      </c>
      <c r="C54" s="801"/>
      <c r="D54" s="801"/>
      <c r="E54" s="126"/>
      <c r="F54" s="126"/>
      <c r="G54" s="126"/>
    </row>
    <row r="55" spans="1:7">
      <c r="A55" s="159" t="s">
        <v>132</v>
      </c>
      <c r="B55" s="184" t="s">
        <v>59</v>
      </c>
      <c r="C55" s="801"/>
      <c r="D55" s="801"/>
      <c r="E55" s="126"/>
      <c r="F55" s="126"/>
      <c r="G55" s="126"/>
    </row>
    <row r="56" spans="1:7">
      <c r="A56" s="159" t="s">
        <v>133</v>
      </c>
      <c r="B56" s="184" t="s">
        <v>59</v>
      </c>
      <c r="C56" s="801"/>
      <c r="D56" s="801"/>
      <c r="E56" s="126"/>
      <c r="F56" s="126"/>
      <c r="G56" s="126"/>
    </row>
    <row r="57" spans="1:7">
      <c r="A57" s="159" t="s">
        <v>134</v>
      </c>
      <c r="B57" s="184" t="s">
        <v>59</v>
      </c>
      <c r="C57" s="801"/>
      <c r="D57" s="801"/>
      <c r="E57" s="126"/>
      <c r="F57" s="126"/>
      <c r="G57" s="126"/>
    </row>
    <row r="58" spans="1:7">
      <c r="A58" s="159" t="s">
        <v>63</v>
      </c>
      <c r="B58" s="184" t="s">
        <v>59</v>
      </c>
      <c r="C58" s="801"/>
      <c r="D58" s="801"/>
      <c r="E58" s="126"/>
      <c r="F58" s="126"/>
      <c r="G58" s="126"/>
    </row>
    <row r="59" spans="1:7">
      <c r="A59" s="803" t="s">
        <v>135</v>
      </c>
      <c r="B59" s="803"/>
      <c r="C59" s="818"/>
      <c r="D59" s="818"/>
      <c r="E59" s="126"/>
      <c r="F59" s="126"/>
      <c r="G59" s="126"/>
    </row>
    <row r="60" spans="1:7">
      <c r="A60" s="159" t="s">
        <v>66</v>
      </c>
      <c r="B60" s="190" t="s">
        <v>67</v>
      </c>
      <c r="C60" s="192"/>
      <c r="D60" s="192"/>
      <c r="E60" s="126"/>
      <c r="F60" s="126"/>
      <c r="G60" s="126"/>
    </row>
    <row r="61" spans="1:7" ht="22.5">
      <c r="A61" s="159" t="s">
        <v>136</v>
      </c>
      <c r="B61" s="190" t="s">
        <v>67</v>
      </c>
      <c r="C61" s="193">
        <v>1.17</v>
      </c>
      <c r="D61" s="193">
        <f>C61*12*E7</f>
        <v>71050.824000000008</v>
      </c>
      <c r="E61" s="126"/>
      <c r="F61" s="126"/>
      <c r="G61" s="126"/>
    </row>
    <row r="62" spans="1:7" ht="33.75">
      <c r="A62" s="159" t="s">
        <v>137</v>
      </c>
      <c r="B62" s="190" t="s">
        <v>51</v>
      </c>
      <c r="C62" s="194"/>
      <c r="D62" s="194"/>
      <c r="E62" s="126"/>
      <c r="F62" s="126"/>
      <c r="G62" s="126"/>
    </row>
    <row r="63" spans="1:7" ht="22.5">
      <c r="A63" s="159" t="s">
        <v>138</v>
      </c>
      <c r="B63" s="190" t="s">
        <v>67</v>
      </c>
      <c r="C63" s="194"/>
      <c r="D63" s="194"/>
      <c r="E63" s="126"/>
      <c r="F63" s="126"/>
      <c r="G63" s="126"/>
    </row>
    <row r="64" spans="1:7" ht="33.75">
      <c r="A64" s="161" t="s">
        <v>71</v>
      </c>
      <c r="B64" s="190" t="s">
        <v>106</v>
      </c>
      <c r="C64" s="194"/>
      <c r="D64" s="194"/>
      <c r="E64" s="126"/>
      <c r="F64" s="126"/>
      <c r="G64" s="126"/>
    </row>
    <row r="65" spans="1:7">
      <c r="A65" s="161" t="s">
        <v>139</v>
      </c>
      <c r="B65" s="190" t="s">
        <v>51</v>
      </c>
      <c r="C65" s="191"/>
      <c r="D65" s="191"/>
      <c r="E65" s="126"/>
      <c r="F65" s="126"/>
      <c r="G65" s="126"/>
    </row>
    <row r="66" spans="1:7" ht="22.5" customHeight="1">
      <c r="A66" s="804" t="s">
        <v>140</v>
      </c>
      <c r="B66" s="804"/>
      <c r="C66" s="819"/>
      <c r="D66" s="819"/>
      <c r="E66" s="126"/>
      <c r="F66" s="126"/>
      <c r="G66" s="126"/>
    </row>
    <row r="67" spans="1:7" ht="56.25">
      <c r="A67" s="161" t="s">
        <v>141</v>
      </c>
      <c r="B67" s="184" t="s">
        <v>142</v>
      </c>
      <c r="C67" s="184">
        <v>2.41</v>
      </c>
      <c r="D67" s="184">
        <f>C67*12*E7</f>
        <v>146352.55200000003</v>
      </c>
      <c r="E67" s="126"/>
      <c r="F67" s="126"/>
      <c r="G67" s="126"/>
    </row>
    <row r="68" spans="1:7" ht="22.5" customHeight="1">
      <c r="A68" s="804" t="s">
        <v>143</v>
      </c>
      <c r="B68" s="804"/>
      <c r="C68" s="804"/>
      <c r="D68" s="804"/>
      <c r="E68" s="126"/>
      <c r="F68" s="126"/>
      <c r="G68" s="126"/>
    </row>
    <row r="69" spans="1:7" ht="22.5">
      <c r="A69" s="161" t="s">
        <v>144</v>
      </c>
      <c r="B69" s="184" t="s">
        <v>78</v>
      </c>
      <c r="C69" s="801">
        <v>2.14</v>
      </c>
      <c r="D69" s="801">
        <f>C69*12*E7</f>
        <v>129956.20800000001</v>
      </c>
      <c r="E69" s="126"/>
      <c r="F69" s="126"/>
      <c r="G69" s="126"/>
    </row>
    <row r="70" spans="1:7">
      <c r="A70" s="161" t="s">
        <v>145</v>
      </c>
      <c r="B70" s="184" t="s">
        <v>78</v>
      </c>
      <c r="C70" s="801"/>
      <c r="D70" s="801"/>
      <c r="E70" s="126"/>
      <c r="F70" s="126"/>
      <c r="G70" s="126"/>
    </row>
    <row r="71" spans="1:7" ht="22.5">
      <c r="A71" s="161" t="s">
        <v>146</v>
      </c>
      <c r="B71" s="184" t="s">
        <v>147</v>
      </c>
      <c r="C71" s="801"/>
      <c r="D71" s="801"/>
      <c r="E71" s="126"/>
      <c r="F71" s="126"/>
      <c r="G71" s="126"/>
    </row>
    <row r="72" spans="1:7">
      <c r="A72" s="806" t="s">
        <v>84</v>
      </c>
      <c r="B72" s="806"/>
      <c r="C72" s="806"/>
      <c r="D72" s="806"/>
      <c r="E72" s="126"/>
      <c r="F72" s="126"/>
      <c r="G72" s="126"/>
    </row>
    <row r="73" spans="1:7">
      <c r="A73" s="164" t="s">
        <v>231</v>
      </c>
      <c r="B73" s="165"/>
      <c r="C73" s="165">
        <v>0.23</v>
      </c>
      <c r="D73" s="165">
        <f>C73*12*E7</f>
        <v>13967.256000000003</v>
      </c>
      <c r="E73" s="126"/>
      <c r="F73" s="126"/>
      <c r="G73" s="126"/>
    </row>
    <row r="74" spans="1:7">
      <c r="A74" s="195" t="s">
        <v>234</v>
      </c>
      <c r="B74" s="195"/>
      <c r="C74" s="165">
        <v>0.28999999999999998</v>
      </c>
      <c r="D74" s="195">
        <f>C74*12*E7</f>
        <v>17610.887999999999</v>
      </c>
      <c r="E74" s="126"/>
      <c r="F74" s="126"/>
      <c r="G74" s="126"/>
    </row>
    <row r="75" spans="1:7">
      <c r="A75" s="164" t="s">
        <v>230</v>
      </c>
      <c r="B75" s="165"/>
      <c r="C75" s="165">
        <v>0.33</v>
      </c>
      <c r="D75" s="165">
        <f>C75*12*E7</f>
        <v>20039.976000000002</v>
      </c>
      <c r="E75" s="126"/>
      <c r="F75" s="126"/>
      <c r="G75" s="126"/>
    </row>
    <row r="76" spans="1:7" ht="22.5">
      <c r="A76" s="164" t="s">
        <v>233</v>
      </c>
      <c r="B76" s="165"/>
      <c r="C76" s="165">
        <v>0.01</v>
      </c>
      <c r="D76" s="165">
        <f>C76*12*E7</f>
        <v>607.27200000000005</v>
      </c>
      <c r="E76" s="126"/>
      <c r="F76" s="126"/>
      <c r="G76" s="126"/>
    </row>
    <row r="77" spans="1:7">
      <c r="A77" s="164" t="s">
        <v>232</v>
      </c>
      <c r="B77" s="165"/>
      <c r="C77" s="165">
        <v>2.5299999999999998</v>
      </c>
      <c r="D77" s="165">
        <f>C77*12*E7</f>
        <v>153639.81600000002</v>
      </c>
      <c r="E77" s="126"/>
      <c r="F77" s="126"/>
      <c r="G77" s="126"/>
    </row>
    <row r="78" spans="1:7">
      <c r="A78" s="195" t="s">
        <v>235</v>
      </c>
      <c r="B78" s="195"/>
      <c r="C78" s="165">
        <v>1.1200000000000001</v>
      </c>
      <c r="D78" s="195">
        <f>C78*12*E7</f>
        <v>68014.464000000007</v>
      </c>
      <c r="E78" s="126"/>
      <c r="F78" s="126"/>
      <c r="G78" s="126"/>
    </row>
    <row r="79" spans="1:7" ht="78.75">
      <c r="A79" s="164" t="s">
        <v>167</v>
      </c>
      <c r="B79" s="165" t="s">
        <v>106</v>
      </c>
      <c r="C79" s="165">
        <v>4.3499999999999996</v>
      </c>
      <c r="D79" s="165">
        <f>C79*12*E7</f>
        <v>264163.32</v>
      </c>
      <c r="E79" s="126"/>
      <c r="F79" s="126"/>
      <c r="G79" s="126"/>
    </row>
    <row r="80" spans="1:7">
      <c r="A80" s="814" t="s">
        <v>149</v>
      </c>
      <c r="B80" s="814"/>
      <c r="C80" s="168">
        <f>SUM(C14,C18,C25,C29,C36,C43,C47,C61,C67,C69,C73:C79)</f>
        <v>21.620000000000005</v>
      </c>
      <c r="D80" s="168">
        <f>SUM(D14,D18,D25,D29,D36,D43,D47,D61,D67,D69,D73:D79)</f>
        <v>1312922.0640000002</v>
      </c>
      <c r="E80" s="126"/>
      <c r="F80" s="126"/>
      <c r="G80" s="126"/>
    </row>
    <row r="81" spans="1:1" ht="15.75">
      <c r="A81" s="65"/>
    </row>
  </sheetData>
  <mergeCells count="38">
    <mergeCell ref="C69:C71"/>
    <mergeCell ref="A1:F1"/>
    <mergeCell ref="A2:E2"/>
    <mergeCell ref="A3:D3"/>
    <mergeCell ref="D69:D71"/>
    <mergeCell ref="A35:D35"/>
    <mergeCell ref="D36:D41"/>
    <mergeCell ref="A42:D42"/>
    <mergeCell ref="D43:D44"/>
    <mergeCell ref="C43:C44"/>
    <mergeCell ref="A17:D17"/>
    <mergeCell ref="D18:D23"/>
    <mergeCell ref="A22:B22"/>
    <mergeCell ref="A24:D24"/>
    <mergeCell ref="D25:D26"/>
    <mergeCell ref="A27:D27"/>
    <mergeCell ref="A72:D72"/>
    <mergeCell ref="A80:B80"/>
    <mergeCell ref="C14:C15"/>
    <mergeCell ref="C18:C23"/>
    <mergeCell ref="C25:C26"/>
    <mergeCell ref="C29:C34"/>
    <mergeCell ref="C36:C41"/>
    <mergeCell ref="A46:D46"/>
    <mergeCell ref="D47:D58"/>
    <mergeCell ref="A52:B52"/>
    <mergeCell ref="A59:D59"/>
    <mergeCell ref="A66:D66"/>
    <mergeCell ref="A68:D68"/>
    <mergeCell ref="C47:C58"/>
    <mergeCell ref="A28:D28"/>
    <mergeCell ref="D29:D34"/>
    <mergeCell ref="A16:D16"/>
    <mergeCell ref="A11:A12"/>
    <mergeCell ref="B11:B12"/>
    <mergeCell ref="A13:D13"/>
    <mergeCell ref="B14:B15"/>
    <mergeCell ref="D14:D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81"/>
  <sheetViews>
    <sheetView topLeftCell="A64" workbookViewId="0">
      <selection activeCell="D69" sqref="D69:D71"/>
    </sheetView>
  </sheetViews>
  <sheetFormatPr defaultRowHeight="15"/>
  <cols>
    <col min="1" max="1" width="36.140625" style="17" customWidth="1"/>
    <col min="2" max="2" width="18.85546875" style="17" customWidth="1"/>
    <col min="3" max="4" width="12.5703125" style="17" customWidth="1"/>
    <col min="5" max="5" width="0.140625" customWidth="1"/>
  </cols>
  <sheetData>
    <row r="1" spans="1:8">
      <c r="A1" s="831" t="s">
        <v>87</v>
      </c>
      <c r="B1" s="831"/>
      <c r="C1" s="831"/>
      <c r="D1" s="831"/>
      <c r="E1" s="831"/>
      <c r="F1" s="831"/>
      <c r="G1" s="1"/>
      <c r="H1" s="1"/>
    </row>
    <row r="2" spans="1:8">
      <c r="A2" s="832" t="s">
        <v>524</v>
      </c>
      <c r="B2" s="833"/>
      <c r="C2" s="833"/>
      <c r="D2" s="833"/>
      <c r="E2" s="833"/>
      <c r="F2" s="566"/>
      <c r="G2" s="1"/>
      <c r="H2" s="1"/>
    </row>
    <row r="3" spans="1:8">
      <c r="A3" s="832" t="s">
        <v>525</v>
      </c>
      <c r="B3" s="833"/>
      <c r="C3" s="833"/>
      <c r="D3" s="833"/>
      <c r="E3" s="592"/>
      <c r="F3" s="566"/>
      <c r="G3" s="1"/>
      <c r="H3" s="1"/>
    </row>
    <row r="4" spans="1:8">
      <c r="A4" s="197"/>
      <c r="B4" s="197"/>
      <c r="C4" s="198" t="s">
        <v>1</v>
      </c>
      <c r="D4" s="197">
        <v>1985</v>
      </c>
      <c r="E4" s="197"/>
      <c r="F4" s="17"/>
      <c r="G4" s="1"/>
      <c r="H4" s="1"/>
    </row>
    <row r="5" spans="1:8">
      <c r="A5" s="197"/>
      <c r="B5" s="197"/>
      <c r="C5" s="198" t="s">
        <v>2</v>
      </c>
      <c r="D5" s="197">
        <v>5</v>
      </c>
      <c r="E5" s="197"/>
      <c r="F5" s="17"/>
      <c r="G5" s="1"/>
      <c r="H5" s="1"/>
    </row>
    <row r="6" spans="1:8">
      <c r="A6" s="197"/>
      <c r="B6" s="197"/>
      <c r="C6" s="198" t="s">
        <v>3</v>
      </c>
      <c r="D6" s="197">
        <v>4</v>
      </c>
      <c r="E6" s="197"/>
      <c r="F6" s="17"/>
      <c r="G6" s="1"/>
      <c r="H6" s="1"/>
    </row>
    <row r="7" spans="1:8">
      <c r="A7" s="197"/>
      <c r="B7" s="197"/>
      <c r="C7" s="198" t="s">
        <v>4</v>
      </c>
      <c r="D7" s="197">
        <v>59</v>
      </c>
      <c r="E7" s="209">
        <f>D8+D9</f>
        <v>3068.9</v>
      </c>
      <c r="F7" s="17"/>
      <c r="G7" s="1"/>
      <c r="H7" s="1"/>
    </row>
    <row r="8" spans="1:8">
      <c r="A8" s="197"/>
      <c r="B8" s="197"/>
      <c r="C8" s="198" t="s">
        <v>202</v>
      </c>
      <c r="D8" s="197">
        <v>2999.5</v>
      </c>
      <c r="E8" s="197"/>
      <c r="F8" s="17"/>
      <c r="G8" s="1"/>
      <c r="H8" s="1"/>
    </row>
    <row r="9" spans="1:8">
      <c r="A9" s="188"/>
      <c r="B9" s="616" t="s">
        <v>535</v>
      </c>
      <c r="C9" s="616"/>
      <c r="D9" s="188">
        <v>69.400000000000006</v>
      </c>
      <c r="E9" s="188"/>
      <c r="F9" s="126"/>
      <c r="G9" s="126"/>
    </row>
    <row r="10" spans="1:8">
      <c r="A10" s="197"/>
      <c r="B10" s="197"/>
      <c r="C10" s="198" t="s">
        <v>96</v>
      </c>
      <c r="D10" s="197">
        <v>356</v>
      </c>
      <c r="E10" s="197"/>
      <c r="F10" s="17"/>
      <c r="G10" s="1"/>
      <c r="H10" s="1"/>
    </row>
    <row r="11" spans="1:8" ht="24">
      <c r="A11" s="830" t="s">
        <v>8</v>
      </c>
      <c r="B11" s="839" t="s">
        <v>9</v>
      </c>
      <c r="C11" s="593" t="s">
        <v>152</v>
      </c>
      <c r="D11" s="593" t="s">
        <v>162</v>
      </c>
      <c r="E11" s="1"/>
      <c r="F11" s="1"/>
      <c r="G11" s="1"/>
      <c r="H11" s="1"/>
    </row>
    <row r="12" spans="1:8">
      <c r="A12" s="830"/>
      <c r="B12" s="839"/>
      <c r="C12" s="594" t="s">
        <v>160</v>
      </c>
      <c r="D12" s="594" t="s">
        <v>174</v>
      </c>
      <c r="E12" s="1"/>
      <c r="F12" s="1"/>
      <c r="G12" s="1"/>
      <c r="H12" s="1"/>
    </row>
    <row r="13" spans="1:8" ht="15" customHeight="1">
      <c r="A13" s="658" t="s">
        <v>10</v>
      </c>
      <c r="B13" s="658"/>
      <c r="C13" s="840"/>
      <c r="D13" s="840"/>
      <c r="E13" s="1"/>
      <c r="F13" s="1"/>
      <c r="G13" s="1"/>
      <c r="H13" s="1"/>
    </row>
    <row r="14" spans="1:8" ht="216">
      <c r="A14" s="5" t="s">
        <v>237</v>
      </c>
      <c r="B14" s="830" t="s">
        <v>106</v>
      </c>
      <c r="C14" s="830">
        <v>1.04</v>
      </c>
      <c r="D14" s="830">
        <f>C14*12*E7</f>
        <v>38299.872000000003</v>
      </c>
      <c r="E14" s="1"/>
      <c r="F14" s="1"/>
      <c r="G14" s="1"/>
      <c r="H14" s="1"/>
    </row>
    <row r="15" spans="1:8" ht="216">
      <c r="A15" s="5" t="s">
        <v>105</v>
      </c>
      <c r="B15" s="830"/>
      <c r="C15" s="830"/>
      <c r="D15" s="830"/>
      <c r="E15" s="1"/>
      <c r="F15" s="1"/>
      <c r="G15" s="1"/>
      <c r="H15" s="1"/>
    </row>
    <row r="16" spans="1:8" ht="30" customHeight="1">
      <c r="A16" s="838" t="s">
        <v>14</v>
      </c>
      <c r="B16" s="838"/>
      <c r="C16" s="838"/>
      <c r="D16" s="838"/>
      <c r="E16" s="1"/>
      <c r="F16" s="1"/>
      <c r="G16" s="1"/>
      <c r="H16" s="1"/>
    </row>
    <row r="17" spans="1:8">
      <c r="A17" s="835" t="s">
        <v>15</v>
      </c>
      <c r="B17" s="835"/>
      <c r="C17" s="835"/>
      <c r="D17" s="835"/>
      <c r="E17" s="1"/>
      <c r="F17" s="1"/>
      <c r="G17" s="1"/>
      <c r="H17" s="1"/>
    </row>
    <row r="18" spans="1:8" ht="24">
      <c r="A18" s="5" t="s">
        <v>107</v>
      </c>
      <c r="B18" s="7" t="s">
        <v>17</v>
      </c>
      <c r="C18" s="830">
        <v>2.16</v>
      </c>
      <c r="D18" s="830">
        <f>C18*12*D8</f>
        <v>77747.040000000008</v>
      </c>
      <c r="E18" s="1"/>
      <c r="F18" s="1"/>
      <c r="G18" s="1"/>
      <c r="H18" s="1"/>
    </row>
    <row r="19" spans="1:8" ht="24">
      <c r="A19" s="5" t="s">
        <v>108</v>
      </c>
      <c r="B19" s="7" t="s">
        <v>17</v>
      </c>
      <c r="C19" s="830"/>
      <c r="D19" s="830"/>
      <c r="E19" s="1"/>
      <c r="F19" s="1"/>
      <c r="G19" s="1"/>
      <c r="H19" s="1"/>
    </row>
    <row r="20" spans="1:8" ht="24">
      <c r="A20" s="5" t="s">
        <v>109</v>
      </c>
      <c r="B20" s="7" t="s">
        <v>17</v>
      </c>
      <c r="C20" s="830"/>
      <c r="D20" s="830"/>
      <c r="E20" s="1"/>
      <c r="F20" s="1"/>
      <c r="G20" s="1"/>
      <c r="H20" s="1"/>
    </row>
    <row r="21" spans="1:8">
      <c r="A21" s="3" t="s">
        <v>20</v>
      </c>
      <c r="B21" s="32" t="s">
        <v>21</v>
      </c>
      <c r="C21" s="830"/>
      <c r="D21" s="830"/>
      <c r="E21" s="1"/>
      <c r="F21" s="1"/>
      <c r="G21" s="1"/>
      <c r="H21" s="1"/>
    </row>
    <row r="22" spans="1:8" ht="22.5" customHeight="1">
      <c r="A22" s="834" t="s">
        <v>22</v>
      </c>
      <c r="B22" s="834"/>
      <c r="C22" s="830"/>
      <c r="D22" s="830"/>
      <c r="E22" s="1"/>
      <c r="F22" s="1"/>
      <c r="G22" s="1"/>
      <c r="H22" s="1"/>
    </row>
    <row r="23" spans="1:8" ht="24">
      <c r="A23" s="3" t="s">
        <v>110</v>
      </c>
      <c r="B23" s="32" t="s">
        <v>24</v>
      </c>
      <c r="C23" s="830"/>
      <c r="D23" s="830"/>
      <c r="E23" s="1"/>
      <c r="F23" s="1"/>
      <c r="G23" s="1"/>
      <c r="H23" s="1"/>
    </row>
    <row r="24" spans="1:8" ht="13.5" customHeight="1">
      <c r="A24" s="834" t="s">
        <v>111</v>
      </c>
      <c r="B24" s="834"/>
      <c r="C24" s="834"/>
      <c r="D24" s="834"/>
      <c r="E24" s="1"/>
      <c r="F24" s="1"/>
      <c r="G24" s="1"/>
      <c r="H24" s="1"/>
    </row>
    <row r="25" spans="1:8" ht="24">
      <c r="A25" s="3" t="s">
        <v>28</v>
      </c>
      <c r="B25" s="32" t="s">
        <v>29</v>
      </c>
      <c r="C25" s="830">
        <v>0.2</v>
      </c>
      <c r="D25" s="830">
        <f>C25*12*E7</f>
        <v>7365.3600000000015</v>
      </c>
      <c r="E25" s="1"/>
      <c r="F25" s="1"/>
      <c r="G25" s="1"/>
      <c r="H25" s="1"/>
    </row>
    <row r="26" spans="1:8">
      <c r="A26" s="3" t="s">
        <v>26</v>
      </c>
      <c r="B26" s="32" t="s">
        <v>27</v>
      </c>
      <c r="C26" s="830"/>
      <c r="D26" s="830"/>
      <c r="E26" s="1"/>
      <c r="F26" s="1"/>
      <c r="G26" s="1"/>
      <c r="H26" s="1"/>
    </row>
    <row r="27" spans="1:8" ht="15.75" customHeight="1">
      <c r="A27" s="658" t="s">
        <v>112</v>
      </c>
      <c r="B27" s="658"/>
      <c r="C27" s="658"/>
      <c r="D27" s="658"/>
      <c r="E27" s="1"/>
      <c r="F27" s="1"/>
      <c r="G27" s="1"/>
      <c r="H27" s="1"/>
    </row>
    <row r="28" spans="1:8" ht="13.5" customHeight="1">
      <c r="A28" s="834" t="s">
        <v>113</v>
      </c>
      <c r="B28" s="834"/>
      <c r="C28" s="834"/>
      <c r="D28" s="834"/>
      <c r="E28" s="1"/>
      <c r="F28" s="1"/>
      <c r="G28" s="1"/>
      <c r="H28" s="1"/>
    </row>
    <row r="29" spans="1:8" ht="24">
      <c r="A29" s="5" t="s">
        <v>114</v>
      </c>
      <c r="B29" s="32" t="s">
        <v>106</v>
      </c>
      <c r="C29" s="830">
        <v>0.92</v>
      </c>
      <c r="D29" s="830">
        <f>C29*12*E7</f>
        <v>33880.656000000003</v>
      </c>
      <c r="E29" s="1"/>
      <c r="F29" s="1"/>
      <c r="G29" s="1"/>
      <c r="H29" s="1"/>
    </row>
    <row r="30" spans="1:8" ht="24">
      <c r="A30" s="5" t="s">
        <v>115</v>
      </c>
      <c r="B30" s="32" t="s">
        <v>34</v>
      </c>
      <c r="C30" s="830"/>
      <c r="D30" s="830"/>
      <c r="E30" s="1"/>
      <c r="F30" s="1"/>
      <c r="G30" s="1"/>
      <c r="H30" s="1"/>
    </row>
    <row r="31" spans="1:8" ht="24">
      <c r="A31" s="5" t="s">
        <v>116</v>
      </c>
      <c r="B31" s="32" t="s">
        <v>34</v>
      </c>
      <c r="C31" s="830"/>
      <c r="D31" s="830"/>
      <c r="E31" s="1"/>
      <c r="F31" s="1"/>
      <c r="G31" s="1"/>
      <c r="H31" s="1"/>
    </row>
    <row r="32" spans="1:8" ht="24">
      <c r="A32" s="5" t="s">
        <v>117</v>
      </c>
      <c r="B32" s="32" t="s">
        <v>106</v>
      </c>
      <c r="C32" s="830"/>
      <c r="D32" s="830"/>
      <c r="E32" s="1"/>
      <c r="F32" s="1"/>
      <c r="G32" s="1"/>
      <c r="H32" s="1"/>
    </row>
    <row r="33" spans="1:8">
      <c r="A33" s="5" t="s">
        <v>118</v>
      </c>
      <c r="B33" s="32" t="s">
        <v>34</v>
      </c>
      <c r="C33" s="830"/>
      <c r="D33" s="830"/>
      <c r="E33" s="1"/>
      <c r="F33" s="1"/>
      <c r="G33" s="1"/>
      <c r="H33" s="1"/>
    </row>
    <row r="34" spans="1:8" ht="24">
      <c r="A34" s="3" t="s">
        <v>119</v>
      </c>
      <c r="B34" s="32" t="s">
        <v>106</v>
      </c>
      <c r="C34" s="830"/>
      <c r="D34" s="830"/>
      <c r="E34" s="1"/>
      <c r="F34" s="1"/>
      <c r="G34" s="1"/>
      <c r="H34" s="1"/>
    </row>
    <row r="35" spans="1:8" ht="11.25" customHeight="1">
      <c r="A35" s="834" t="s">
        <v>120</v>
      </c>
      <c r="B35" s="834"/>
      <c r="C35" s="834"/>
      <c r="D35" s="834"/>
      <c r="E35" s="1"/>
      <c r="F35" s="1"/>
      <c r="G35" s="1"/>
      <c r="H35" s="1"/>
    </row>
    <row r="36" spans="1:8" ht="24">
      <c r="A36" s="5" t="s">
        <v>114</v>
      </c>
      <c r="B36" s="32" t="s">
        <v>106</v>
      </c>
      <c r="C36" s="830">
        <v>1.19</v>
      </c>
      <c r="D36" s="830">
        <f>C36*12*E7</f>
        <v>43823.892</v>
      </c>
      <c r="E36" s="1"/>
      <c r="F36" s="1"/>
      <c r="G36" s="1"/>
      <c r="H36" s="1"/>
    </row>
    <row r="37" spans="1:8" ht="24">
      <c r="A37" s="5" t="s">
        <v>121</v>
      </c>
      <c r="B37" s="32" t="s">
        <v>34</v>
      </c>
      <c r="C37" s="830"/>
      <c r="D37" s="830"/>
      <c r="E37" s="1"/>
      <c r="F37" s="1"/>
      <c r="G37" s="1"/>
      <c r="H37" s="1"/>
    </row>
    <row r="38" spans="1:8" ht="24">
      <c r="A38" s="5" t="s">
        <v>122</v>
      </c>
      <c r="B38" s="32" t="s">
        <v>34</v>
      </c>
      <c r="C38" s="830"/>
      <c r="D38" s="830"/>
      <c r="E38" s="1"/>
      <c r="F38" s="1"/>
      <c r="G38" s="1"/>
      <c r="H38" s="1"/>
    </row>
    <row r="39" spans="1:8" ht="24">
      <c r="A39" s="5" t="s">
        <v>42</v>
      </c>
      <c r="B39" s="32" t="s">
        <v>106</v>
      </c>
      <c r="C39" s="830"/>
      <c r="D39" s="830"/>
      <c r="E39" s="1"/>
      <c r="F39" s="1"/>
      <c r="G39" s="1"/>
      <c r="H39" s="1"/>
    </row>
    <row r="40" spans="1:8" ht="24">
      <c r="A40" s="3" t="s">
        <v>123</v>
      </c>
      <c r="B40" s="32" t="s">
        <v>106</v>
      </c>
      <c r="C40" s="830"/>
      <c r="D40" s="830"/>
      <c r="E40" s="1"/>
      <c r="F40" s="1"/>
      <c r="G40" s="1"/>
      <c r="H40" s="1"/>
    </row>
    <row r="41" spans="1:8">
      <c r="A41" s="5" t="s">
        <v>118</v>
      </c>
      <c r="B41" s="32" t="s">
        <v>34</v>
      </c>
      <c r="C41" s="830"/>
      <c r="D41" s="830"/>
      <c r="E41" s="1"/>
      <c r="F41" s="1"/>
      <c r="G41" s="1"/>
      <c r="H41" s="1"/>
    </row>
    <row r="42" spans="1:8" ht="10.5" customHeight="1">
      <c r="A42" s="835" t="s">
        <v>124</v>
      </c>
      <c r="B42" s="835"/>
      <c r="C42" s="835"/>
      <c r="D42" s="835"/>
      <c r="E42" s="1"/>
      <c r="F42" s="1"/>
      <c r="G42" s="1"/>
      <c r="H42" s="1"/>
    </row>
    <row r="43" spans="1:8">
      <c r="A43" s="5" t="s">
        <v>45</v>
      </c>
      <c r="B43" s="32" t="s">
        <v>34</v>
      </c>
      <c r="C43" s="830">
        <v>0.64</v>
      </c>
      <c r="D43" s="830">
        <f>C43*12*E7</f>
        <v>23569.151999999998</v>
      </c>
      <c r="E43" s="1"/>
      <c r="F43" s="1"/>
      <c r="G43" s="1"/>
      <c r="H43" s="1"/>
    </row>
    <row r="44" spans="1:8">
      <c r="A44" s="5" t="s">
        <v>46</v>
      </c>
      <c r="B44" s="32" t="s">
        <v>34</v>
      </c>
      <c r="C44" s="830"/>
      <c r="D44" s="830"/>
      <c r="E44" s="1"/>
      <c r="F44" s="1"/>
      <c r="G44" s="1"/>
      <c r="H44" s="1"/>
    </row>
    <row r="45" spans="1:8" ht="24">
      <c r="A45" s="3" t="s">
        <v>47</v>
      </c>
      <c r="B45" s="32" t="s">
        <v>106</v>
      </c>
      <c r="C45" s="12"/>
      <c r="D45" s="12"/>
      <c r="E45" s="1"/>
      <c r="F45" s="1"/>
      <c r="G45" s="1"/>
      <c r="H45" s="1"/>
    </row>
    <row r="46" spans="1:8" ht="13.5" customHeight="1">
      <c r="A46" s="834" t="s">
        <v>125</v>
      </c>
      <c r="B46" s="834"/>
      <c r="C46" s="834"/>
      <c r="D46" s="834"/>
      <c r="E46" s="1"/>
      <c r="F46" s="1"/>
      <c r="G46" s="1"/>
      <c r="H46" s="1"/>
    </row>
    <row r="47" spans="1:8" ht="36">
      <c r="A47" s="5" t="s">
        <v>126</v>
      </c>
      <c r="B47" s="32" t="s">
        <v>29</v>
      </c>
      <c r="C47" s="830">
        <v>1.79</v>
      </c>
      <c r="D47" s="830">
        <f>C47*12*E7</f>
        <v>65919.972000000009</v>
      </c>
      <c r="E47" s="1"/>
      <c r="F47" s="1"/>
      <c r="G47" s="1"/>
      <c r="H47" s="1"/>
    </row>
    <row r="48" spans="1:8" ht="24">
      <c r="A48" s="5" t="s">
        <v>127</v>
      </c>
      <c r="B48" s="32" t="s">
        <v>51</v>
      </c>
      <c r="C48" s="830"/>
      <c r="D48" s="830"/>
      <c r="E48" s="1"/>
      <c r="F48" s="1"/>
      <c r="G48" s="1"/>
      <c r="H48" s="1"/>
    </row>
    <row r="49" spans="1:8" ht="24">
      <c r="A49" s="5" t="s">
        <v>116</v>
      </c>
      <c r="B49" s="32" t="s">
        <v>51</v>
      </c>
      <c r="C49" s="830"/>
      <c r="D49" s="830"/>
      <c r="E49" s="1"/>
      <c r="F49" s="1"/>
      <c r="G49" s="1"/>
      <c r="H49" s="1"/>
    </row>
    <row r="50" spans="1:8">
      <c r="A50" s="5" t="s">
        <v>128</v>
      </c>
      <c r="B50" s="32" t="s">
        <v>54</v>
      </c>
      <c r="C50" s="830"/>
      <c r="D50" s="830"/>
      <c r="E50" s="1"/>
      <c r="F50" s="1"/>
      <c r="G50" s="1"/>
      <c r="H50" s="1"/>
    </row>
    <row r="51" spans="1:8" ht="60">
      <c r="A51" s="5" t="s">
        <v>129</v>
      </c>
      <c r="B51" s="32" t="s">
        <v>54</v>
      </c>
      <c r="C51" s="830"/>
      <c r="D51" s="830"/>
      <c r="E51" s="1"/>
      <c r="F51" s="1"/>
      <c r="G51" s="1"/>
      <c r="H51" s="1"/>
    </row>
    <row r="52" spans="1:8" ht="11.25" customHeight="1">
      <c r="A52" s="834" t="s">
        <v>56</v>
      </c>
      <c r="B52" s="834"/>
      <c r="C52" s="830"/>
      <c r="D52" s="830"/>
      <c r="E52" s="1"/>
      <c r="F52" s="1"/>
      <c r="G52" s="1"/>
      <c r="H52" s="1"/>
    </row>
    <row r="53" spans="1:8">
      <c r="A53" s="5" t="s">
        <v>130</v>
      </c>
      <c r="B53" s="32" t="s">
        <v>59</v>
      </c>
      <c r="C53" s="830"/>
      <c r="D53" s="830"/>
      <c r="E53" s="1"/>
      <c r="F53" s="1"/>
      <c r="G53" s="1"/>
      <c r="H53" s="1"/>
    </row>
    <row r="54" spans="1:8">
      <c r="A54" s="5" t="s">
        <v>131</v>
      </c>
      <c r="B54" s="32" t="s">
        <v>59</v>
      </c>
      <c r="C54" s="830"/>
      <c r="D54" s="830"/>
      <c r="E54" s="1"/>
      <c r="F54" s="1"/>
      <c r="G54" s="1"/>
      <c r="H54" s="1"/>
    </row>
    <row r="55" spans="1:8">
      <c r="A55" s="5" t="s">
        <v>132</v>
      </c>
      <c r="B55" s="32" t="s">
        <v>59</v>
      </c>
      <c r="C55" s="830"/>
      <c r="D55" s="830"/>
      <c r="E55" s="1"/>
      <c r="F55" s="1"/>
      <c r="G55" s="1"/>
      <c r="H55" s="1"/>
    </row>
    <row r="56" spans="1:8">
      <c r="A56" s="5" t="s">
        <v>133</v>
      </c>
      <c r="B56" s="32" t="s">
        <v>59</v>
      </c>
      <c r="C56" s="830"/>
      <c r="D56" s="830"/>
      <c r="E56" s="1"/>
      <c r="F56" s="1"/>
      <c r="G56" s="1"/>
      <c r="H56" s="1"/>
    </row>
    <row r="57" spans="1:8">
      <c r="A57" s="5" t="s">
        <v>134</v>
      </c>
      <c r="B57" s="32" t="s">
        <v>59</v>
      </c>
      <c r="C57" s="830"/>
      <c r="D57" s="830"/>
      <c r="E57" s="1"/>
      <c r="F57" s="1"/>
      <c r="G57" s="1"/>
      <c r="H57" s="1"/>
    </row>
    <row r="58" spans="1:8">
      <c r="A58" s="5" t="s">
        <v>63</v>
      </c>
      <c r="B58" s="32" t="s">
        <v>59</v>
      </c>
      <c r="C58" s="830"/>
      <c r="D58" s="830"/>
      <c r="E58" s="1"/>
      <c r="F58" s="1"/>
      <c r="G58" s="1"/>
      <c r="H58" s="1"/>
    </row>
    <row r="59" spans="1:8" ht="12" customHeight="1">
      <c r="A59" s="835" t="s">
        <v>135</v>
      </c>
      <c r="B59" s="835"/>
      <c r="C59" s="835"/>
      <c r="D59" s="835"/>
      <c r="E59" s="1"/>
      <c r="F59" s="1"/>
      <c r="G59" s="1"/>
      <c r="H59" s="1"/>
    </row>
    <row r="60" spans="1:8">
      <c r="A60" s="5" t="s">
        <v>66</v>
      </c>
      <c r="B60" s="32" t="s">
        <v>67</v>
      </c>
      <c r="C60" s="12"/>
      <c r="D60" s="12"/>
      <c r="E60" s="1"/>
      <c r="F60" s="1"/>
      <c r="G60" s="1"/>
      <c r="H60" s="1"/>
    </row>
    <row r="61" spans="1:8" ht="24">
      <c r="A61" s="5" t="s">
        <v>136</v>
      </c>
      <c r="B61" s="32" t="s">
        <v>67</v>
      </c>
      <c r="C61" s="32">
        <v>1.57</v>
      </c>
      <c r="D61" s="32">
        <f>C61*12*E7+1746.96</f>
        <v>59565.036</v>
      </c>
      <c r="E61" s="1"/>
      <c r="F61" s="1"/>
      <c r="G61" s="1"/>
      <c r="H61" s="1"/>
    </row>
    <row r="62" spans="1:8" ht="48">
      <c r="A62" s="5" t="s">
        <v>137</v>
      </c>
      <c r="B62" s="32" t="s">
        <v>51</v>
      </c>
      <c r="C62" s="12"/>
      <c r="D62" s="12"/>
      <c r="E62" s="1"/>
      <c r="F62" s="1"/>
      <c r="G62" s="1"/>
      <c r="H62" s="1"/>
    </row>
    <row r="63" spans="1:8" ht="24">
      <c r="A63" s="5" t="s">
        <v>138</v>
      </c>
      <c r="B63" s="32" t="s">
        <v>67</v>
      </c>
      <c r="C63" s="12"/>
      <c r="D63" s="12"/>
      <c r="E63" s="1"/>
      <c r="F63" s="1"/>
      <c r="G63" s="1"/>
      <c r="H63" s="1"/>
    </row>
    <row r="64" spans="1:8" ht="24">
      <c r="A64" s="3" t="s">
        <v>71</v>
      </c>
      <c r="B64" s="32" t="s">
        <v>106</v>
      </c>
      <c r="C64" s="12"/>
      <c r="D64" s="12"/>
      <c r="E64" s="1"/>
      <c r="F64" s="1"/>
      <c r="G64" s="1"/>
      <c r="H64" s="1"/>
    </row>
    <row r="65" spans="1:8">
      <c r="A65" s="3" t="s">
        <v>139</v>
      </c>
      <c r="B65" s="32" t="s">
        <v>51</v>
      </c>
      <c r="C65" s="12"/>
      <c r="D65" s="12"/>
      <c r="E65" s="1"/>
      <c r="F65" s="1"/>
      <c r="G65" s="1"/>
      <c r="H65" s="1"/>
    </row>
    <row r="66" spans="1:8" ht="12.75" customHeight="1">
      <c r="A66" s="834" t="s">
        <v>140</v>
      </c>
      <c r="B66" s="834"/>
      <c r="C66" s="834"/>
      <c r="D66" s="834"/>
      <c r="E66" s="1"/>
      <c r="F66" s="1"/>
      <c r="G66" s="1"/>
      <c r="H66" s="1"/>
    </row>
    <row r="67" spans="1:8" ht="72">
      <c r="A67" s="3" t="s">
        <v>141</v>
      </c>
      <c r="B67" s="32" t="s">
        <v>142</v>
      </c>
      <c r="C67" s="32">
        <v>2.41</v>
      </c>
      <c r="D67" s="32">
        <f>C67*12*E7</f>
        <v>88752.588000000003</v>
      </c>
      <c r="E67" s="1"/>
      <c r="F67" s="1"/>
      <c r="G67" s="1"/>
      <c r="H67" s="1"/>
    </row>
    <row r="68" spans="1:8" ht="14.25" customHeight="1">
      <c r="A68" s="834" t="s">
        <v>143</v>
      </c>
      <c r="B68" s="834"/>
      <c r="C68" s="834"/>
      <c r="D68" s="834"/>
      <c r="E68" s="1"/>
      <c r="F68" s="1"/>
      <c r="G68" s="1"/>
      <c r="H68" s="1"/>
    </row>
    <row r="69" spans="1:8" ht="24">
      <c r="A69" s="3" t="s">
        <v>144</v>
      </c>
      <c r="B69" s="32" t="s">
        <v>78</v>
      </c>
      <c r="C69" s="830">
        <v>2.14</v>
      </c>
      <c r="D69" s="830">
        <f>C69*12*E7</f>
        <v>78809.351999999999</v>
      </c>
      <c r="E69" s="1"/>
      <c r="F69" s="1"/>
      <c r="G69" s="1"/>
      <c r="H69" s="1"/>
    </row>
    <row r="70" spans="1:8" ht="24">
      <c r="A70" s="3" t="s">
        <v>145</v>
      </c>
      <c r="B70" s="32" t="s">
        <v>78</v>
      </c>
      <c r="C70" s="830"/>
      <c r="D70" s="830"/>
      <c r="E70" s="1"/>
      <c r="F70" s="1"/>
      <c r="G70" s="1"/>
      <c r="H70" s="1"/>
    </row>
    <row r="71" spans="1:8" ht="24">
      <c r="A71" s="3" t="s">
        <v>146</v>
      </c>
      <c r="B71" s="32" t="s">
        <v>147</v>
      </c>
      <c r="C71" s="830"/>
      <c r="D71" s="830"/>
      <c r="E71" s="1"/>
      <c r="F71" s="1"/>
      <c r="G71" s="1"/>
      <c r="H71" s="1"/>
    </row>
    <row r="72" spans="1:8" ht="12" customHeight="1">
      <c r="A72" s="836" t="s">
        <v>84</v>
      </c>
      <c r="B72" s="836"/>
      <c r="C72" s="836"/>
      <c r="D72" s="836"/>
      <c r="E72" s="1"/>
      <c r="F72" s="1"/>
      <c r="G72" s="1"/>
      <c r="H72" s="1"/>
    </row>
    <row r="73" spans="1:8">
      <c r="A73" s="199" t="s">
        <v>238</v>
      </c>
      <c r="B73" s="50"/>
      <c r="C73" s="50">
        <v>1.72</v>
      </c>
      <c r="D73" s="50">
        <f>C73*12*E7</f>
        <v>63342.096000000005</v>
      </c>
      <c r="E73" s="94"/>
      <c r="F73" s="94"/>
      <c r="G73" s="94"/>
      <c r="H73" s="1"/>
    </row>
    <row r="74" spans="1:8">
      <c r="A74" s="199" t="s">
        <v>239</v>
      </c>
      <c r="B74" s="50"/>
      <c r="C74" s="50">
        <v>1.49</v>
      </c>
      <c r="D74" s="50">
        <f>C74*12*E7</f>
        <v>54871.932000000001</v>
      </c>
      <c r="E74" s="94"/>
      <c r="F74" s="94"/>
      <c r="G74" s="94"/>
      <c r="H74" s="1"/>
    </row>
    <row r="75" spans="1:8" ht="110.25" customHeight="1">
      <c r="A75" s="3" t="s">
        <v>167</v>
      </c>
      <c r="B75" s="32" t="s">
        <v>106</v>
      </c>
      <c r="C75" s="32">
        <v>4.3499999999999996</v>
      </c>
      <c r="D75" s="32">
        <f>C75*12*E7</f>
        <v>160196.57999999999</v>
      </c>
      <c r="E75" s="1"/>
      <c r="F75" s="1"/>
      <c r="G75" s="1"/>
      <c r="H75" s="1"/>
    </row>
    <row r="76" spans="1:8" ht="11.25" customHeight="1">
      <c r="A76" s="837" t="s">
        <v>149</v>
      </c>
      <c r="B76" s="837"/>
      <c r="C76" s="38">
        <f>SUM(C14,C18,C25,C29,C36,C43,C47,C61,C67,C69,C73:C75)</f>
        <v>21.619999999999997</v>
      </c>
      <c r="D76" s="38">
        <f>SUM(D14,D18,D25,D29,D36,D43,D47,D61,D67,D69,D73:D75)</f>
        <v>796143.52800000005</v>
      </c>
      <c r="E76" s="1"/>
      <c r="F76" s="1"/>
      <c r="G76" s="1"/>
      <c r="H76" s="1"/>
    </row>
    <row r="77" spans="1:8">
      <c r="C77" s="518"/>
    </row>
    <row r="78" spans="1:8">
      <c r="C78" s="94"/>
    </row>
    <row r="81" spans="4:4">
      <c r="D81" s="94"/>
    </row>
  </sheetData>
  <mergeCells count="38">
    <mergeCell ref="A16:D16"/>
    <mergeCell ref="A11:A12"/>
    <mergeCell ref="B11:B12"/>
    <mergeCell ref="A13:D13"/>
    <mergeCell ref="B14:B15"/>
    <mergeCell ref="D14:D15"/>
    <mergeCell ref="A72:D72"/>
    <mergeCell ref="A76:B76"/>
    <mergeCell ref="C14:C15"/>
    <mergeCell ref="C18:C23"/>
    <mergeCell ref="C25:C26"/>
    <mergeCell ref="C29:C34"/>
    <mergeCell ref="C36:C41"/>
    <mergeCell ref="A46:D46"/>
    <mergeCell ref="D47:D58"/>
    <mergeCell ref="A52:B52"/>
    <mergeCell ref="A59:D59"/>
    <mergeCell ref="A66:D66"/>
    <mergeCell ref="A68:D68"/>
    <mergeCell ref="C47:C58"/>
    <mergeCell ref="A28:D28"/>
    <mergeCell ref="D29:D34"/>
    <mergeCell ref="C69:C71"/>
    <mergeCell ref="A1:F1"/>
    <mergeCell ref="A2:E2"/>
    <mergeCell ref="A3:D3"/>
    <mergeCell ref="D69:D71"/>
    <mergeCell ref="A35:D35"/>
    <mergeCell ref="D36:D41"/>
    <mergeCell ref="A42:D42"/>
    <mergeCell ref="D43:D44"/>
    <mergeCell ref="C43:C44"/>
    <mergeCell ref="A17:D17"/>
    <mergeCell ref="D18:D23"/>
    <mergeCell ref="A22:B22"/>
    <mergeCell ref="A24:D24"/>
    <mergeCell ref="D25:D26"/>
    <mergeCell ref="A27:D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70"/>
  <sheetViews>
    <sheetView topLeftCell="A61" workbookViewId="0">
      <selection activeCell="C11" sqref="C11:D12"/>
    </sheetView>
  </sheetViews>
  <sheetFormatPr defaultRowHeight="15"/>
  <cols>
    <col min="1" max="1" width="48.42578125" customWidth="1"/>
  </cols>
  <sheetData>
    <row r="1" spans="1:6" ht="32.25" customHeight="1">
      <c r="A1" s="841" t="s">
        <v>218</v>
      </c>
      <c r="B1" s="842"/>
      <c r="C1" s="843"/>
      <c r="D1" s="121"/>
      <c r="E1" s="121"/>
      <c r="F1" s="121"/>
    </row>
    <row r="2" spans="1:6">
      <c r="A2" s="205" t="s">
        <v>241</v>
      </c>
      <c r="B2" s="121"/>
      <c r="C2" s="121"/>
      <c r="D2" s="121"/>
      <c r="E2" s="121"/>
      <c r="F2" s="121"/>
    </row>
    <row r="3" spans="1:6">
      <c r="A3" s="205" t="s">
        <v>225</v>
      </c>
      <c r="B3" s="121"/>
      <c r="C3" s="121"/>
      <c r="D3" s="121"/>
      <c r="E3" s="121"/>
      <c r="F3" s="121"/>
    </row>
    <row r="4" spans="1:6">
      <c r="A4" s="68"/>
      <c r="B4" s="121"/>
      <c r="C4" s="121"/>
      <c r="D4" s="121"/>
      <c r="E4" s="121"/>
      <c r="F4" s="121"/>
    </row>
    <row r="5" spans="1:6">
      <c r="A5" s="170"/>
      <c r="B5" s="121"/>
      <c r="C5" s="170" t="s">
        <v>1</v>
      </c>
      <c r="D5" s="121">
        <v>1987</v>
      </c>
      <c r="E5" s="121"/>
      <c r="F5" s="121"/>
    </row>
    <row r="6" spans="1:6">
      <c r="A6" s="170"/>
      <c r="B6" s="121"/>
      <c r="C6" s="170" t="s">
        <v>2</v>
      </c>
      <c r="D6" s="121">
        <v>5</v>
      </c>
      <c r="E6" s="121"/>
      <c r="F6" s="121"/>
    </row>
    <row r="7" spans="1:6">
      <c r="A7" s="170"/>
      <c r="B7" s="121"/>
      <c r="C7" s="170" t="s">
        <v>3</v>
      </c>
      <c r="D7" s="121">
        <v>4</v>
      </c>
      <c r="E7" s="121"/>
      <c r="F7" s="121"/>
    </row>
    <row r="8" spans="1:6">
      <c r="A8" s="170"/>
      <c r="B8" s="121"/>
      <c r="C8" s="170" t="s">
        <v>4</v>
      </c>
      <c r="D8" s="121">
        <v>40</v>
      </c>
      <c r="E8" s="121"/>
      <c r="F8" s="121"/>
    </row>
    <row r="9" spans="1:6">
      <c r="A9" s="170"/>
      <c r="B9" s="121"/>
      <c r="C9" s="170" t="s">
        <v>97</v>
      </c>
      <c r="D9" s="208">
        <v>2223.6999999999998</v>
      </c>
      <c r="E9" s="121"/>
      <c r="F9" s="121"/>
    </row>
    <row r="10" spans="1:6">
      <c r="A10" s="170"/>
      <c r="B10" s="121"/>
      <c r="C10" s="170" t="s">
        <v>96</v>
      </c>
      <c r="D10" s="121">
        <v>298.60000000000002</v>
      </c>
      <c r="E10" s="121"/>
      <c r="F10" s="121"/>
    </row>
    <row r="11" spans="1:6" ht="22.5">
      <c r="A11" s="783" t="s">
        <v>8</v>
      </c>
      <c r="B11" s="784" t="s">
        <v>9</v>
      </c>
      <c r="C11" s="203" t="s">
        <v>152</v>
      </c>
      <c r="D11" s="203" t="s">
        <v>162</v>
      </c>
      <c r="E11" s="121"/>
      <c r="F11" s="121"/>
    </row>
    <row r="12" spans="1:6">
      <c r="A12" s="783"/>
      <c r="B12" s="784"/>
      <c r="C12" s="120" t="s">
        <v>160</v>
      </c>
      <c r="D12" s="120" t="s">
        <v>174</v>
      </c>
      <c r="E12" s="121"/>
      <c r="F12" s="121"/>
    </row>
    <row r="13" spans="1:6" ht="30" customHeight="1">
      <c r="A13" s="785" t="s">
        <v>10</v>
      </c>
      <c r="B13" s="785"/>
      <c r="C13" s="793"/>
      <c r="D13" s="793"/>
      <c r="E13" s="121"/>
      <c r="F13" s="121"/>
    </row>
    <row r="14" spans="1:6" ht="157.5">
      <c r="A14" s="112" t="s">
        <v>158</v>
      </c>
      <c r="B14" s="783" t="s">
        <v>106</v>
      </c>
      <c r="C14" s="783">
        <v>1.1000000000000001</v>
      </c>
      <c r="D14" s="783">
        <f>C14*12*D9</f>
        <v>29352.84</v>
      </c>
      <c r="E14" s="121"/>
      <c r="F14" s="121"/>
    </row>
    <row r="15" spans="1:6" ht="146.25">
      <c r="A15" s="112" t="s">
        <v>177</v>
      </c>
      <c r="B15" s="783"/>
      <c r="C15" s="783"/>
      <c r="D15" s="783"/>
      <c r="E15" s="121"/>
      <c r="F15" s="121"/>
    </row>
    <row r="16" spans="1:6" ht="30" customHeight="1">
      <c r="A16" s="787" t="s">
        <v>14</v>
      </c>
      <c r="B16" s="787"/>
      <c r="C16" s="787"/>
      <c r="D16" s="787"/>
      <c r="E16" s="121"/>
      <c r="F16" s="121"/>
    </row>
    <row r="17" spans="1:6">
      <c r="A17" s="786" t="s">
        <v>15</v>
      </c>
      <c r="B17" s="786"/>
      <c r="C17" s="786"/>
      <c r="D17" s="786"/>
      <c r="E17" s="121"/>
      <c r="F17" s="121"/>
    </row>
    <row r="18" spans="1:6" ht="22.5">
      <c r="A18" s="112" t="s">
        <v>107</v>
      </c>
      <c r="B18" s="113" t="s">
        <v>17</v>
      </c>
      <c r="C18" s="206"/>
      <c r="D18" s="206"/>
      <c r="E18" s="121"/>
      <c r="F18" s="121"/>
    </row>
    <row r="19" spans="1:6" ht="22.5">
      <c r="A19" s="112" t="s">
        <v>108</v>
      </c>
      <c r="B19" s="113" t="s">
        <v>17</v>
      </c>
      <c r="C19" s="206"/>
      <c r="D19" s="206"/>
      <c r="E19" s="121"/>
      <c r="F19" s="121"/>
    </row>
    <row r="20" spans="1:6" ht="22.5">
      <c r="A20" s="112" t="s">
        <v>109</v>
      </c>
      <c r="B20" s="113" t="s">
        <v>17</v>
      </c>
      <c r="C20" s="201">
        <v>2.16</v>
      </c>
      <c r="D20" s="201">
        <f>C20*12*D9</f>
        <v>57638.303999999996</v>
      </c>
      <c r="E20" s="121"/>
      <c r="F20" s="121"/>
    </row>
    <row r="21" spans="1:6" ht="22.5">
      <c r="A21" s="114" t="s">
        <v>20</v>
      </c>
      <c r="B21" s="201" t="s">
        <v>21</v>
      </c>
      <c r="C21" s="122"/>
      <c r="D21" s="122"/>
      <c r="E21" s="121"/>
      <c r="F21" s="121"/>
    </row>
    <row r="22" spans="1:6" ht="22.5" customHeight="1">
      <c r="A22" s="781" t="s">
        <v>22</v>
      </c>
      <c r="B22" s="781"/>
      <c r="C22" s="122"/>
      <c r="D22" s="122"/>
      <c r="E22" s="121"/>
      <c r="F22" s="121"/>
    </row>
    <row r="23" spans="1:6" ht="33.75">
      <c r="A23" s="114" t="s">
        <v>110</v>
      </c>
      <c r="B23" s="201" t="s">
        <v>24</v>
      </c>
      <c r="C23" s="122"/>
      <c r="D23" s="122"/>
      <c r="E23" s="121"/>
      <c r="F23" s="121"/>
    </row>
    <row r="24" spans="1:6" ht="33.75" customHeight="1">
      <c r="A24" s="781" t="s">
        <v>111</v>
      </c>
      <c r="B24" s="781"/>
      <c r="C24" s="781"/>
      <c r="D24" s="781"/>
      <c r="E24" s="121"/>
      <c r="F24" s="121"/>
    </row>
    <row r="25" spans="1:6" ht="22.5">
      <c r="A25" s="114" t="s">
        <v>28</v>
      </c>
      <c r="B25" s="201" t="s">
        <v>29</v>
      </c>
      <c r="C25" s="783">
        <v>0.2</v>
      </c>
      <c r="D25" s="783">
        <f>C25*12*D9</f>
        <v>5336.88</v>
      </c>
      <c r="E25" s="121"/>
      <c r="F25" s="121"/>
    </row>
    <row r="26" spans="1:6" ht="22.5">
      <c r="A26" s="114" t="s">
        <v>26</v>
      </c>
      <c r="B26" s="201" t="s">
        <v>27</v>
      </c>
      <c r="C26" s="783"/>
      <c r="D26" s="783"/>
      <c r="E26" s="121"/>
      <c r="F26" s="121"/>
    </row>
    <row r="27" spans="1:6" ht="45" customHeight="1">
      <c r="A27" s="785" t="s">
        <v>112</v>
      </c>
      <c r="B27" s="785"/>
      <c r="C27" s="785"/>
      <c r="D27" s="785"/>
      <c r="E27" s="121"/>
      <c r="F27" s="121"/>
    </row>
    <row r="28" spans="1:6" ht="22.5" customHeight="1">
      <c r="A28" s="781" t="s">
        <v>113</v>
      </c>
      <c r="B28" s="781"/>
      <c r="C28" s="781"/>
      <c r="D28" s="781"/>
      <c r="E28" s="121"/>
      <c r="F28" s="121"/>
    </row>
    <row r="29" spans="1:6" ht="45">
      <c r="A29" s="112" t="s">
        <v>114</v>
      </c>
      <c r="B29" s="201" t="s">
        <v>106</v>
      </c>
      <c r="C29" s="206"/>
      <c r="D29" s="206"/>
      <c r="E29" s="121"/>
      <c r="F29" s="121"/>
    </row>
    <row r="30" spans="1:6" ht="22.5">
      <c r="A30" s="112" t="s">
        <v>115</v>
      </c>
      <c r="B30" s="201" t="s">
        <v>34</v>
      </c>
      <c r="C30" s="206"/>
      <c r="D30" s="206"/>
      <c r="E30" s="121"/>
      <c r="F30" s="121"/>
    </row>
    <row r="31" spans="1:6" ht="22.5">
      <c r="A31" s="112" t="s">
        <v>116</v>
      </c>
      <c r="B31" s="201" t="s">
        <v>34</v>
      </c>
      <c r="C31" s="206"/>
      <c r="D31" s="206"/>
      <c r="E31" s="121"/>
      <c r="F31" s="121"/>
    </row>
    <row r="32" spans="1:6" ht="45">
      <c r="A32" s="112" t="s">
        <v>117</v>
      </c>
      <c r="B32" s="201" t="s">
        <v>106</v>
      </c>
      <c r="C32" s="201">
        <v>1.1399999999999999</v>
      </c>
      <c r="D32" s="201">
        <f>C32*12*D9</f>
        <v>30420.215999999997</v>
      </c>
      <c r="E32" s="121"/>
      <c r="F32" s="121"/>
    </row>
    <row r="33" spans="1:6">
      <c r="A33" s="112" t="s">
        <v>118</v>
      </c>
      <c r="B33" s="201" t="s">
        <v>34</v>
      </c>
      <c r="C33" s="122"/>
      <c r="D33" s="122"/>
      <c r="E33" s="121"/>
      <c r="F33" s="121"/>
    </row>
    <row r="34" spans="1:6" ht="45">
      <c r="A34" s="114" t="s">
        <v>119</v>
      </c>
      <c r="B34" s="201" t="s">
        <v>106</v>
      </c>
      <c r="C34" s="122"/>
      <c r="D34" s="122"/>
      <c r="E34" s="121"/>
      <c r="F34" s="121"/>
    </row>
    <row r="35" spans="1:6">
      <c r="A35" s="786" t="s">
        <v>124</v>
      </c>
      <c r="B35" s="786"/>
      <c r="C35" s="786"/>
      <c r="D35" s="786"/>
      <c r="E35" s="121"/>
      <c r="F35" s="121"/>
    </row>
    <row r="36" spans="1:6" ht="45">
      <c r="A36" s="112" t="s">
        <v>45</v>
      </c>
      <c r="B36" s="201" t="s">
        <v>106</v>
      </c>
      <c r="C36" s="206"/>
      <c r="D36" s="206"/>
      <c r="E36" s="121"/>
      <c r="F36" s="121"/>
    </row>
    <row r="37" spans="1:6" ht="45">
      <c r="A37" s="112" t="s">
        <v>46</v>
      </c>
      <c r="B37" s="201" t="s">
        <v>106</v>
      </c>
      <c r="C37" s="201">
        <v>0.76</v>
      </c>
      <c r="D37" s="201">
        <f>C37*12*D9</f>
        <v>20280.144</v>
      </c>
      <c r="E37" s="121"/>
      <c r="F37" s="121"/>
    </row>
    <row r="38" spans="1:6" ht="45">
      <c r="A38" s="114" t="s">
        <v>47</v>
      </c>
      <c r="B38" s="201" t="s">
        <v>106</v>
      </c>
      <c r="C38" s="122"/>
      <c r="D38" s="122"/>
      <c r="E38" s="121"/>
      <c r="F38" s="121"/>
    </row>
    <row r="39" spans="1:6">
      <c r="A39" s="781" t="s">
        <v>125</v>
      </c>
      <c r="B39" s="781"/>
      <c r="C39" s="844"/>
      <c r="D39" s="844"/>
      <c r="E39" s="121"/>
      <c r="F39" s="121"/>
    </row>
    <row r="40" spans="1:6" ht="33.75">
      <c r="A40" s="112" t="s">
        <v>126</v>
      </c>
      <c r="B40" s="202" t="s">
        <v>29</v>
      </c>
      <c r="C40" s="152"/>
      <c r="D40" s="152"/>
      <c r="E40" s="121"/>
      <c r="F40" s="121"/>
    </row>
    <row r="41" spans="1:6">
      <c r="A41" s="112" t="s">
        <v>127</v>
      </c>
      <c r="B41" s="202" t="s">
        <v>51</v>
      </c>
      <c r="C41" s="207"/>
      <c r="D41" s="207"/>
      <c r="E41" s="121"/>
      <c r="F41" s="121"/>
    </row>
    <row r="42" spans="1:6" ht="22.5">
      <c r="A42" s="112" t="s">
        <v>116</v>
      </c>
      <c r="B42" s="202" t="s">
        <v>51</v>
      </c>
      <c r="C42" s="204">
        <v>2.46</v>
      </c>
      <c r="D42" s="204">
        <f>C42*12*D9</f>
        <v>65643.623999999996</v>
      </c>
      <c r="E42" s="121"/>
      <c r="F42" s="121"/>
    </row>
    <row r="43" spans="1:6" ht="45">
      <c r="A43" s="112" t="s">
        <v>128</v>
      </c>
      <c r="B43" s="202" t="s">
        <v>54</v>
      </c>
      <c r="C43" s="154"/>
      <c r="D43" s="154"/>
      <c r="E43" s="121"/>
      <c r="F43" s="121"/>
    </row>
    <row r="44" spans="1:6" ht="45">
      <c r="A44" s="112" t="s">
        <v>129</v>
      </c>
      <c r="B44" s="202" t="s">
        <v>54</v>
      </c>
      <c r="C44" s="154"/>
      <c r="D44" s="154"/>
      <c r="E44" s="121"/>
      <c r="F44" s="121"/>
    </row>
    <row r="45" spans="1:6">
      <c r="A45" s="200" t="s">
        <v>56</v>
      </c>
      <c r="B45" s="202"/>
      <c r="C45" s="154"/>
      <c r="D45" s="154"/>
      <c r="E45" s="121"/>
      <c r="F45" s="121"/>
    </row>
    <row r="46" spans="1:6">
      <c r="A46" s="112" t="s">
        <v>130</v>
      </c>
      <c r="B46" s="202" t="s">
        <v>59</v>
      </c>
      <c r="C46" s="154"/>
      <c r="D46" s="154"/>
      <c r="E46" s="121"/>
      <c r="F46" s="121"/>
    </row>
    <row r="47" spans="1:6">
      <c r="A47" s="112" t="s">
        <v>131</v>
      </c>
      <c r="B47" s="202" t="s">
        <v>59</v>
      </c>
      <c r="C47" s="154"/>
      <c r="D47" s="154"/>
      <c r="E47" s="121"/>
      <c r="F47" s="121"/>
    </row>
    <row r="48" spans="1:6">
      <c r="A48" s="112" t="s">
        <v>132</v>
      </c>
      <c r="B48" s="202" t="s">
        <v>59</v>
      </c>
      <c r="C48" s="154"/>
      <c r="D48" s="154"/>
      <c r="E48" s="121"/>
      <c r="F48" s="121"/>
    </row>
    <row r="49" spans="1:6">
      <c r="A49" s="112" t="s">
        <v>133</v>
      </c>
      <c r="B49" s="202" t="s">
        <v>59</v>
      </c>
      <c r="C49" s="154"/>
      <c r="D49" s="154"/>
      <c r="E49" s="121"/>
      <c r="F49" s="121"/>
    </row>
    <row r="50" spans="1:6">
      <c r="A50" s="112" t="s">
        <v>134</v>
      </c>
      <c r="B50" s="202" t="s">
        <v>59</v>
      </c>
      <c r="C50" s="154"/>
      <c r="D50" s="154"/>
      <c r="E50" s="121"/>
      <c r="F50" s="121"/>
    </row>
    <row r="51" spans="1:6">
      <c r="A51" s="112" t="s">
        <v>63</v>
      </c>
      <c r="B51" s="202" t="s">
        <v>59</v>
      </c>
      <c r="C51" s="155"/>
      <c r="D51" s="155"/>
      <c r="E51" s="121"/>
      <c r="F51" s="121"/>
    </row>
    <row r="52" spans="1:6">
      <c r="A52" s="786" t="s">
        <v>135</v>
      </c>
      <c r="B52" s="786"/>
      <c r="C52" s="845"/>
      <c r="D52" s="845"/>
      <c r="E52" s="121"/>
      <c r="F52" s="121"/>
    </row>
    <row r="53" spans="1:6" ht="22.5">
      <c r="A53" s="112" t="s">
        <v>66</v>
      </c>
      <c r="B53" s="202" t="s">
        <v>67</v>
      </c>
      <c r="C53" s="152"/>
      <c r="D53" s="152"/>
      <c r="E53" s="121"/>
      <c r="F53" s="121"/>
    </row>
    <row r="54" spans="1:6" ht="22.5">
      <c r="A54" s="112" t="s">
        <v>136</v>
      </c>
      <c r="B54" s="202" t="s">
        <v>67</v>
      </c>
      <c r="C54" s="207"/>
      <c r="D54" s="207"/>
      <c r="E54" s="121"/>
      <c r="F54" s="121"/>
    </row>
    <row r="55" spans="1:6" ht="33.75">
      <c r="A55" s="112" t="s">
        <v>137</v>
      </c>
      <c r="B55" s="202" t="s">
        <v>51</v>
      </c>
      <c r="C55" s="207"/>
      <c r="D55" s="207"/>
      <c r="E55" s="121"/>
      <c r="F55" s="121"/>
    </row>
    <row r="56" spans="1:6" ht="22.5">
      <c r="A56" s="112" t="s">
        <v>138</v>
      </c>
      <c r="B56" s="202" t="s">
        <v>67</v>
      </c>
      <c r="C56" s="204">
        <v>1.97</v>
      </c>
      <c r="D56" s="204">
        <f>C56*12*D9</f>
        <v>52568.267999999996</v>
      </c>
      <c r="E56" s="121"/>
      <c r="F56" s="121"/>
    </row>
    <row r="57" spans="1:6" ht="45">
      <c r="A57" s="114" t="s">
        <v>71</v>
      </c>
      <c r="B57" s="202" t="s">
        <v>106</v>
      </c>
      <c r="C57" s="154"/>
      <c r="D57" s="154"/>
      <c r="E57" s="121"/>
      <c r="F57" s="121"/>
    </row>
    <row r="58" spans="1:6">
      <c r="A58" s="114" t="s">
        <v>139</v>
      </c>
      <c r="B58" s="202" t="s">
        <v>51</v>
      </c>
      <c r="C58" s="155"/>
      <c r="D58" s="155"/>
      <c r="E58" s="121"/>
      <c r="F58" s="121"/>
    </row>
    <row r="59" spans="1:6" ht="22.5" customHeight="1">
      <c r="A59" s="781" t="s">
        <v>140</v>
      </c>
      <c r="B59" s="781"/>
      <c r="C59" s="782"/>
      <c r="D59" s="782"/>
      <c r="E59" s="121"/>
      <c r="F59" s="121"/>
    </row>
    <row r="60" spans="1:6" ht="56.25">
      <c r="A60" s="114" t="s">
        <v>141</v>
      </c>
      <c r="B60" s="201" t="s">
        <v>142</v>
      </c>
      <c r="C60" s="201">
        <v>2.41</v>
      </c>
      <c r="D60" s="201">
        <f>C60*12*D9</f>
        <v>64309.403999999995</v>
      </c>
      <c r="E60" s="121"/>
      <c r="F60" s="121"/>
    </row>
    <row r="61" spans="1:6" ht="22.5" customHeight="1">
      <c r="A61" s="781" t="s">
        <v>143</v>
      </c>
      <c r="B61" s="781"/>
      <c r="C61" s="781"/>
      <c r="D61" s="781"/>
      <c r="E61" s="121"/>
      <c r="F61" s="121"/>
    </row>
    <row r="62" spans="1:6" ht="22.5">
      <c r="A62" s="114" t="s">
        <v>144</v>
      </c>
      <c r="B62" s="201" t="s">
        <v>78</v>
      </c>
      <c r="C62" s="201"/>
      <c r="D62" s="201"/>
      <c r="E62" s="121"/>
      <c r="F62" s="121"/>
    </row>
    <row r="63" spans="1:6">
      <c r="A63" s="114" t="s">
        <v>145</v>
      </c>
      <c r="B63" s="201" t="s">
        <v>78</v>
      </c>
      <c r="C63" s="201">
        <v>2.14</v>
      </c>
      <c r="D63" s="201">
        <f>C63*12*D9</f>
        <v>57104.615999999995</v>
      </c>
      <c r="E63" s="121"/>
      <c r="F63" s="121"/>
    </row>
    <row r="64" spans="1:6">
      <c r="A64" s="114" t="s">
        <v>146</v>
      </c>
      <c r="B64" s="201" t="s">
        <v>147</v>
      </c>
      <c r="C64" s="122"/>
      <c r="D64" s="122"/>
      <c r="E64" s="121"/>
      <c r="F64" s="121"/>
    </row>
    <row r="65" spans="1:6">
      <c r="A65" s="780" t="s">
        <v>84</v>
      </c>
      <c r="B65" s="780"/>
      <c r="C65" s="780"/>
      <c r="D65" s="780"/>
      <c r="E65" s="121"/>
      <c r="F65" s="121"/>
    </row>
    <row r="66" spans="1:6">
      <c r="A66" s="124" t="s">
        <v>242</v>
      </c>
      <c r="B66" s="125"/>
      <c r="C66" s="125">
        <v>0.48</v>
      </c>
      <c r="D66" s="125">
        <f>C66*12*D9</f>
        <v>12808.511999999999</v>
      </c>
      <c r="E66" s="121"/>
      <c r="F66" s="121"/>
    </row>
    <row r="67" spans="1:6">
      <c r="A67" s="124" t="s">
        <v>243</v>
      </c>
      <c r="B67" s="125"/>
      <c r="C67" s="125">
        <v>0.32</v>
      </c>
      <c r="D67" s="125">
        <f>C67*12*D9</f>
        <v>8539.0079999999998</v>
      </c>
      <c r="E67" s="121"/>
      <c r="F67" s="121"/>
    </row>
    <row r="68" spans="1:6" ht="78.75">
      <c r="A68" s="114" t="s">
        <v>240</v>
      </c>
      <c r="B68" s="201" t="s">
        <v>106</v>
      </c>
      <c r="C68" s="201">
        <v>4.22</v>
      </c>
      <c r="D68" s="201">
        <f>C68*D9*12</f>
        <v>112608.16799999999</v>
      </c>
      <c r="E68" s="121"/>
      <c r="F68" s="121"/>
    </row>
    <row r="69" spans="1:6">
      <c r="A69" s="799" t="s">
        <v>149</v>
      </c>
      <c r="B69" s="799"/>
      <c r="C69" s="156">
        <f>SUM(C14,C20,C25,C32,C37,C42,C56,C60,C63,C66,C67,C68)</f>
        <v>19.360000000000003</v>
      </c>
      <c r="D69" s="156">
        <f>SUM(D14,D20,D25,D32,D37,D42,D56,D60,D63,D66,D67,D68)</f>
        <v>516609.98399999994</v>
      </c>
      <c r="E69" s="121"/>
      <c r="F69" s="121"/>
    </row>
    <row r="70" spans="1:6" ht="15.75">
      <c r="A70" s="71"/>
    </row>
  </sheetData>
  <mergeCells count="22">
    <mergeCell ref="A16:D16"/>
    <mergeCell ref="A11:A12"/>
    <mergeCell ref="B11:B12"/>
    <mergeCell ref="A13:D13"/>
    <mergeCell ref="B14:B15"/>
    <mergeCell ref="D14:D15"/>
    <mergeCell ref="A1:C1"/>
    <mergeCell ref="A69:B69"/>
    <mergeCell ref="C14:C15"/>
    <mergeCell ref="C25:C26"/>
    <mergeCell ref="A35:D35"/>
    <mergeCell ref="A39:D39"/>
    <mergeCell ref="A52:D52"/>
    <mergeCell ref="A59:D59"/>
    <mergeCell ref="A61:D61"/>
    <mergeCell ref="A65:D65"/>
    <mergeCell ref="A17:D17"/>
    <mergeCell ref="A22:B22"/>
    <mergeCell ref="A24:D24"/>
    <mergeCell ref="D25:D26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47"/>
  <sheetViews>
    <sheetView topLeftCell="A112" workbookViewId="0">
      <selection activeCell="D138" sqref="D138:D145"/>
    </sheetView>
  </sheetViews>
  <sheetFormatPr defaultRowHeight="15"/>
  <cols>
    <col min="1" max="1" width="44.140625" style="51" customWidth="1"/>
    <col min="2" max="2" width="11.140625" style="51" customWidth="1"/>
    <col min="3" max="3" width="13.140625" style="51" customWidth="1"/>
    <col min="4" max="4" width="15" style="51" customWidth="1"/>
  </cols>
  <sheetData>
    <row r="1" spans="1:7">
      <c r="A1" s="846" t="s">
        <v>87</v>
      </c>
      <c r="B1" s="846"/>
      <c r="C1" s="846"/>
      <c r="D1" s="846"/>
      <c r="E1" s="846"/>
      <c r="F1" s="846"/>
      <c r="G1" s="68"/>
    </row>
    <row r="2" spans="1:7">
      <c r="A2" s="847" t="s">
        <v>335</v>
      </c>
      <c r="B2" s="848"/>
      <c r="C2" s="848"/>
      <c r="D2" s="848"/>
      <c r="E2" s="848"/>
      <c r="F2" s="68"/>
      <c r="G2" s="68"/>
    </row>
    <row r="3" spans="1:7">
      <c r="A3" s="849" t="s">
        <v>94</v>
      </c>
      <c r="B3" s="850"/>
      <c r="C3" s="850"/>
      <c r="D3" s="850"/>
      <c r="E3" s="187"/>
      <c r="F3" s="68"/>
      <c r="G3" s="68"/>
    </row>
    <row r="4" spans="1:7">
      <c r="A4" s="209"/>
      <c r="B4" s="209"/>
      <c r="C4" s="210" t="s">
        <v>1</v>
      </c>
      <c r="D4" s="209">
        <v>1984</v>
      </c>
      <c r="E4" s="187"/>
      <c r="F4" s="68"/>
      <c r="G4" s="68"/>
    </row>
    <row r="5" spans="1:7">
      <c r="A5" s="209"/>
      <c r="B5" s="209"/>
      <c r="C5" s="210" t="s">
        <v>2</v>
      </c>
      <c r="D5" s="209">
        <v>5</v>
      </c>
      <c r="E5" s="187"/>
      <c r="F5" s="68"/>
      <c r="G5" s="68"/>
    </row>
    <row r="6" spans="1:7">
      <c r="A6" s="209"/>
      <c r="B6" s="209"/>
      <c r="C6" s="210" t="s">
        <v>3</v>
      </c>
      <c r="D6" s="209">
        <v>1</v>
      </c>
      <c r="E6" s="187"/>
      <c r="F6" s="68"/>
      <c r="G6" s="68"/>
    </row>
    <row r="7" spans="1:7">
      <c r="A7" s="209"/>
      <c r="B7" s="209"/>
      <c r="C7" s="210" t="s">
        <v>4</v>
      </c>
      <c r="D7" s="209">
        <v>53</v>
      </c>
      <c r="E7" s="187"/>
      <c r="F7" s="68"/>
      <c r="G7" s="68"/>
    </row>
    <row r="8" spans="1:7">
      <c r="A8" s="209"/>
      <c r="B8" s="209"/>
      <c r="C8" s="210" t="s">
        <v>212</v>
      </c>
      <c r="D8" s="209">
        <v>1951.2</v>
      </c>
      <c r="E8" s="187"/>
      <c r="F8" s="68"/>
      <c r="G8" s="68"/>
    </row>
    <row r="9" spans="1:7">
      <c r="A9" s="209"/>
      <c r="B9" s="209"/>
      <c r="C9" s="210" t="s">
        <v>96</v>
      </c>
      <c r="D9" s="209">
        <v>594.70000000000005</v>
      </c>
      <c r="E9" s="187"/>
      <c r="F9" s="68"/>
      <c r="G9" s="68"/>
    </row>
    <row r="10" spans="1:7" ht="24">
      <c r="A10" s="851" t="s">
        <v>8</v>
      </c>
      <c r="B10" s="854" t="s">
        <v>9</v>
      </c>
      <c r="C10" s="211" t="s">
        <v>152</v>
      </c>
      <c r="D10" s="211" t="s">
        <v>162</v>
      </c>
      <c r="E10" s="68"/>
      <c r="F10" s="68"/>
      <c r="G10" s="68"/>
    </row>
    <row r="11" spans="1:7">
      <c r="A11" s="851"/>
      <c r="B11" s="854"/>
      <c r="C11" s="212" t="s">
        <v>160</v>
      </c>
      <c r="D11" s="212" t="s">
        <v>174</v>
      </c>
      <c r="E11" s="68"/>
      <c r="F11" s="68"/>
      <c r="G11" s="68"/>
    </row>
    <row r="12" spans="1:7" ht="12.75" customHeight="1">
      <c r="A12" s="635" t="s">
        <v>10</v>
      </c>
      <c r="B12" s="635"/>
      <c r="C12" s="858"/>
      <c r="D12" s="858"/>
      <c r="E12" s="68"/>
      <c r="F12" s="68"/>
      <c r="G12" s="68"/>
    </row>
    <row r="13" spans="1:7" ht="56.25" hidden="1" customHeight="1">
      <c r="A13" s="213" t="s">
        <v>244</v>
      </c>
      <c r="B13" s="851" t="s">
        <v>106</v>
      </c>
      <c r="C13" s="851">
        <v>1.0900000000000001</v>
      </c>
      <c r="D13" s="851">
        <f>C13*12*D8</f>
        <v>25521.696000000004</v>
      </c>
      <c r="E13" s="68"/>
      <c r="F13" s="68"/>
      <c r="G13" s="68"/>
    </row>
    <row r="14" spans="1:7" ht="14.25" customHeight="1">
      <c r="A14" s="214" t="s">
        <v>245</v>
      </c>
      <c r="B14" s="859"/>
      <c r="C14" s="851"/>
      <c r="D14" s="851"/>
      <c r="E14" s="68"/>
      <c r="F14" s="68"/>
      <c r="G14" s="68"/>
    </row>
    <row r="15" spans="1:7" ht="14.25" customHeight="1">
      <c r="A15" s="215" t="s">
        <v>246</v>
      </c>
      <c r="B15" s="859"/>
      <c r="C15" s="851"/>
      <c r="D15" s="851"/>
      <c r="E15" s="68"/>
      <c r="F15" s="68"/>
      <c r="G15" s="68"/>
    </row>
    <row r="16" spans="1:7" ht="14.25" customHeight="1">
      <c r="A16" s="215" t="s">
        <v>247</v>
      </c>
      <c r="B16" s="859"/>
      <c r="C16" s="851"/>
      <c r="D16" s="851"/>
      <c r="E16" s="68"/>
      <c r="F16" s="68"/>
      <c r="G16" s="68"/>
    </row>
    <row r="17" spans="1:7" ht="14.25" customHeight="1">
      <c r="A17" s="215" t="s">
        <v>248</v>
      </c>
      <c r="B17" s="859"/>
      <c r="C17" s="851"/>
      <c r="D17" s="851"/>
      <c r="E17" s="68"/>
      <c r="F17" s="68"/>
      <c r="G17" s="68"/>
    </row>
    <row r="18" spans="1:7" ht="14.25" customHeight="1">
      <c r="A18" s="215" t="s">
        <v>249</v>
      </c>
      <c r="B18" s="859"/>
      <c r="C18" s="851"/>
      <c r="D18" s="851"/>
      <c r="E18" s="68"/>
      <c r="F18" s="68"/>
      <c r="G18" s="68"/>
    </row>
    <row r="19" spans="1:7" ht="14.25" customHeight="1">
      <c r="A19" s="215" t="s">
        <v>250</v>
      </c>
      <c r="B19" s="859"/>
      <c r="C19" s="851"/>
      <c r="D19" s="851"/>
      <c r="E19" s="68"/>
      <c r="F19" s="68"/>
      <c r="G19" s="68"/>
    </row>
    <row r="20" spans="1:7" ht="14.25" customHeight="1">
      <c r="A20" s="215" t="s">
        <v>251</v>
      </c>
      <c r="B20" s="859"/>
      <c r="C20" s="851"/>
      <c r="D20" s="851"/>
      <c r="E20" s="68"/>
      <c r="F20" s="68"/>
      <c r="G20" s="68"/>
    </row>
    <row r="21" spans="1:7" ht="14.25" customHeight="1">
      <c r="A21" s="215" t="s">
        <v>252</v>
      </c>
      <c r="B21" s="859"/>
      <c r="C21" s="851"/>
      <c r="D21" s="851"/>
      <c r="E21" s="68"/>
      <c r="F21" s="68"/>
      <c r="G21" s="68"/>
    </row>
    <row r="22" spans="1:7" ht="14.25" customHeight="1">
      <c r="A22" s="215" t="s">
        <v>253</v>
      </c>
      <c r="B22" s="859"/>
      <c r="C22" s="851"/>
      <c r="D22" s="851"/>
      <c r="E22" s="68"/>
      <c r="F22" s="68"/>
      <c r="G22" s="68"/>
    </row>
    <row r="23" spans="1:7" ht="14.25" customHeight="1">
      <c r="A23" s="215" t="s">
        <v>254</v>
      </c>
      <c r="B23" s="859"/>
      <c r="C23" s="851"/>
      <c r="D23" s="851"/>
      <c r="E23" s="68"/>
      <c r="F23" s="68"/>
      <c r="G23" s="68"/>
    </row>
    <row r="24" spans="1:7" ht="14.25" customHeight="1">
      <c r="A24" s="215" t="s">
        <v>255</v>
      </c>
      <c r="B24" s="859"/>
      <c r="C24" s="851"/>
      <c r="D24" s="851"/>
      <c r="E24" s="68"/>
      <c r="F24" s="68"/>
      <c r="G24" s="68"/>
    </row>
    <row r="25" spans="1:7" ht="14.25" customHeight="1">
      <c r="A25" s="215" t="s">
        <v>256</v>
      </c>
      <c r="B25" s="859"/>
      <c r="C25" s="851"/>
      <c r="D25" s="851"/>
      <c r="E25" s="68"/>
      <c r="F25" s="68"/>
      <c r="G25" s="68"/>
    </row>
    <row r="26" spans="1:7" ht="14.25" customHeight="1">
      <c r="A26" s="215" t="s">
        <v>257</v>
      </c>
      <c r="B26" s="859"/>
      <c r="C26" s="851"/>
      <c r="D26" s="851"/>
      <c r="E26" s="68"/>
      <c r="F26" s="68"/>
      <c r="G26" s="68"/>
    </row>
    <row r="27" spans="1:7" ht="14.25" customHeight="1">
      <c r="A27" s="215" t="s">
        <v>258</v>
      </c>
      <c r="B27" s="859"/>
      <c r="C27" s="851"/>
      <c r="D27" s="851"/>
      <c r="E27" s="68"/>
      <c r="F27" s="68"/>
      <c r="G27" s="68"/>
    </row>
    <row r="28" spans="1:7" ht="14.25" customHeight="1">
      <c r="A28" s="215" t="s">
        <v>259</v>
      </c>
      <c r="B28" s="859"/>
      <c r="C28" s="851"/>
      <c r="D28" s="851"/>
      <c r="E28" s="68"/>
      <c r="F28" s="68"/>
      <c r="G28" s="68"/>
    </row>
    <row r="29" spans="1:7" ht="14.25" customHeight="1">
      <c r="A29" s="216" t="s">
        <v>260</v>
      </c>
      <c r="B29" s="859"/>
      <c r="C29" s="851"/>
      <c r="D29" s="851"/>
      <c r="E29" s="68"/>
      <c r="F29" s="68"/>
      <c r="G29" s="68"/>
    </row>
    <row r="30" spans="1:7" ht="14.25" customHeight="1">
      <c r="A30" s="216" t="s">
        <v>261</v>
      </c>
      <c r="B30" s="859"/>
      <c r="C30" s="851"/>
      <c r="D30" s="851"/>
      <c r="E30" s="68"/>
      <c r="F30" s="68"/>
      <c r="G30" s="68"/>
    </row>
    <row r="31" spans="1:7" ht="14.25" customHeight="1">
      <c r="A31" s="216" t="s">
        <v>262</v>
      </c>
      <c r="B31" s="859"/>
      <c r="C31" s="851"/>
      <c r="D31" s="851"/>
      <c r="E31" s="68"/>
      <c r="F31" s="68"/>
      <c r="G31" s="68"/>
    </row>
    <row r="32" spans="1:7" ht="14.25" customHeight="1">
      <c r="A32" s="216" t="s">
        <v>263</v>
      </c>
      <c r="B32" s="859"/>
      <c r="C32" s="851"/>
      <c r="D32" s="851"/>
      <c r="E32" s="68"/>
      <c r="F32" s="68"/>
      <c r="G32" s="68"/>
    </row>
    <row r="33" spans="1:7" ht="14.25" customHeight="1">
      <c r="A33" s="216" t="s">
        <v>264</v>
      </c>
      <c r="B33" s="859"/>
      <c r="C33" s="851"/>
      <c r="D33" s="851"/>
      <c r="E33" s="68"/>
      <c r="F33" s="68"/>
      <c r="G33" s="68"/>
    </row>
    <row r="34" spans="1:7" ht="14.25" customHeight="1">
      <c r="A34" s="216" t="s">
        <v>265</v>
      </c>
      <c r="B34" s="859"/>
      <c r="C34" s="851"/>
      <c r="D34" s="851"/>
      <c r="E34" s="68"/>
      <c r="F34" s="68"/>
      <c r="G34" s="68"/>
    </row>
    <row r="35" spans="1:7" ht="14.25" customHeight="1">
      <c r="A35" s="216" t="s">
        <v>266</v>
      </c>
      <c r="B35" s="859"/>
      <c r="C35" s="851"/>
      <c r="D35" s="851"/>
      <c r="E35" s="68"/>
      <c r="F35" s="68"/>
      <c r="G35" s="68"/>
    </row>
    <row r="36" spans="1:7" ht="14.25" customHeight="1">
      <c r="A36" s="216" t="s">
        <v>267</v>
      </c>
      <c r="B36" s="859"/>
      <c r="C36" s="851"/>
      <c r="D36" s="851"/>
      <c r="E36" s="68"/>
      <c r="F36" s="68"/>
      <c r="G36" s="68"/>
    </row>
    <row r="37" spans="1:7" ht="14.25" customHeight="1">
      <c r="A37" s="216" t="s">
        <v>268</v>
      </c>
      <c r="B37" s="859"/>
      <c r="C37" s="851"/>
      <c r="D37" s="851"/>
      <c r="E37" s="68"/>
      <c r="F37" s="68"/>
      <c r="G37" s="68"/>
    </row>
    <row r="38" spans="1:7" ht="14.25" customHeight="1">
      <c r="A38" s="216" t="s">
        <v>269</v>
      </c>
      <c r="B38" s="859"/>
      <c r="C38" s="851"/>
      <c r="D38" s="851"/>
      <c r="E38" s="68"/>
      <c r="F38" s="68"/>
      <c r="G38" s="68"/>
    </row>
    <row r="39" spans="1:7" ht="14.25" customHeight="1">
      <c r="A39" s="216" t="s">
        <v>270</v>
      </c>
      <c r="B39" s="859"/>
      <c r="C39" s="851"/>
      <c r="D39" s="851"/>
      <c r="E39" s="68"/>
      <c r="F39" s="68"/>
      <c r="G39" s="68"/>
    </row>
    <row r="40" spans="1:7" ht="14.25" customHeight="1">
      <c r="A40" s="216" t="s">
        <v>271</v>
      </c>
      <c r="B40" s="859"/>
      <c r="C40" s="851"/>
      <c r="D40" s="851"/>
      <c r="E40" s="68"/>
      <c r="F40" s="68"/>
      <c r="G40" s="68"/>
    </row>
    <row r="41" spans="1:7" ht="14.25" customHeight="1">
      <c r="A41" s="216" t="s">
        <v>272</v>
      </c>
      <c r="B41" s="859"/>
      <c r="C41" s="851"/>
      <c r="D41" s="851"/>
      <c r="E41" s="68"/>
      <c r="F41" s="68"/>
      <c r="G41" s="68"/>
    </row>
    <row r="42" spans="1:7" ht="14.25" customHeight="1">
      <c r="A42" s="216" t="s">
        <v>273</v>
      </c>
      <c r="B42" s="859"/>
      <c r="C42" s="851"/>
      <c r="D42" s="851"/>
      <c r="E42" s="68"/>
      <c r="F42" s="68"/>
      <c r="G42" s="68"/>
    </row>
    <row r="43" spans="1:7" ht="14.25" customHeight="1">
      <c r="A43" s="216" t="s">
        <v>274</v>
      </c>
      <c r="B43" s="859"/>
      <c r="C43" s="851"/>
      <c r="D43" s="851"/>
      <c r="E43" s="68"/>
      <c r="F43" s="68"/>
      <c r="G43" s="68"/>
    </row>
    <row r="44" spans="1:7" ht="14.25" customHeight="1">
      <c r="A44" s="216" t="s">
        <v>275</v>
      </c>
      <c r="B44" s="859"/>
      <c r="C44" s="851"/>
      <c r="D44" s="851"/>
      <c r="E44" s="68"/>
      <c r="F44" s="68"/>
      <c r="G44" s="68"/>
    </row>
    <row r="45" spans="1:7" ht="14.25" customHeight="1">
      <c r="A45" s="217" t="s">
        <v>276</v>
      </c>
      <c r="B45" s="859"/>
      <c r="C45" s="851"/>
      <c r="D45" s="851"/>
      <c r="E45" s="68"/>
      <c r="F45" s="68"/>
      <c r="G45" s="68"/>
    </row>
    <row r="46" spans="1:7" ht="12" customHeight="1">
      <c r="A46" s="862" t="s">
        <v>14</v>
      </c>
      <c r="B46" s="863"/>
      <c r="C46" s="863"/>
      <c r="D46" s="863"/>
      <c r="E46" s="68"/>
      <c r="F46" s="68"/>
      <c r="G46" s="68"/>
    </row>
    <row r="47" spans="1:7">
      <c r="A47" s="852" t="s">
        <v>15</v>
      </c>
      <c r="B47" s="852"/>
      <c r="C47" s="852"/>
      <c r="D47" s="852"/>
      <c r="E47" s="68"/>
      <c r="F47" s="68"/>
      <c r="G47" s="68"/>
    </row>
    <row r="48" spans="1:7">
      <c r="A48" s="218" t="s">
        <v>277</v>
      </c>
      <c r="B48" s="861" t="s">
        <v>17</v>
      </c>
      <c r="C48" s="851">
        <v>2.16</v>
      </c>
      <c r="D48" s="851">
        <f>C48*12*D8</f>
        <v>50575.104000000007</v>
      </c>
      <c r="E48" s="68"/>
      <c r="F48" s="68"/>
      <c r="G48" s="68"/>
    </row>
    <row r="49" spans="1:7">
      <c r="A49" s="218" t="s">
        <v>278</v>
      </c>
      <c r="B49" s="861"/>
      <c r="C49" s="851"/>
      <c r="D49" s="851"/>
      <c r="E49" s="68"/>
      <c r="F49" s="68"/>
      <c r="G49" s="68"/>
    </row>
    <row r="50" spans="1:7">
      <c r="A50" s="218" t="s">
        <v>279</v>
      </c>
      <c r="B50" s="861"/>
      <c r="C50" s="851"/>
      <c r="D50" s="851"/>
      <c r="E50" s="68"/>
      <c r="F50" s="68"/>
      <c r="G50" s="68"/>
    </row>
    <row r="51" spans="1:7">
      <c r="A51" s="218" t="s">
        <v>244</v>
      </c>
      <c r="B51" s="861" t="s">
        <v>17</v>
      </c>
      <c r="C51" s="851"/>
      <c r="D51" s="851"/>
      <c r="E51" s="68"/>
      <c r="F51" s="68"/>
      <c r="G51" s="68"/>
    </row>
    <row r="52" spans="1:7">
      <c r="A52" s="218" t="s">
        <v>280</v>
      </c>
      <c r="B52" s="861"/>
      <c r="C52" s="851"/>
      <c r="D52" s="851"/>
      <c r="E52" s="68"/>
      <c r="F52" s="68"/>
      <c r="G52" s="68"/>
    </row>
    <row r="53" spans="1:7">
      <c r="A53" s="218" t="s">
        <v>281</v>
      </c>
      <c r="B53" s="861"/>
      <c r="C53" s="851"/>
      <c r="D53" s="851"/>
      <c r="E53" s="68"/>
      <c r="F53" s="68"/>
      <c r="G53" s="68"/>
    </row>
    <row r="54" spans="1:7" ht="24">
      <c r="A54" s="218" t="s">
        <v>109</v>
      </c>
      <c r="B54" s="219" t="s">
        <v>17</v>
      </c>
      <c r="C54" s="851"/>
      <c r="D54" s="851"/>
      <c r="E54" s="68"/>
      <c r="F54" s="68"/>
      <c r="G54" s="68"/>
    </row>
    <row r="55" spans="1:7">
      <c r="A55" s="44" t="s">
        <v>20</v>
      </c>
      <c r="B55" s="14" t="s">
        <v>21</v>
      </c>
      <c r="C55" s="851"/>
      <c r="D55" s="851"/>
      <c r="E55" s="68"/>
      <c r="F55" s="68"/>
      <c r="G55" s="68"/>
    </row>
    <row r="56" spans="1:7" ht="22.5" customHeight="1">
      <c r="A56" s="855" t="s">
        <v>22</v>
      </c>
      <c r="B56" s="855"/>
      <c r="C56" s="851"/>
      <c r="D56" s="851"/>
      <c r="E56" s="68"/>
      <c r="F56" s="68"/>
      <c r="G56" s="68"/>
    </row>
    <row r="57" spans="1:7">
      <c r="A57" s="44" t="s">
        <v>282</v>
      </c>
      <c r="B57" s="851" t="s">
        <v>24</v>
      </c>
      <c r="C57" s="851"/>
      <c r="D57" s="851"/>
      <c r="E57" s="68"/>
      <c r="F57" s="68"/>
      <c r="G57" s="68"/>
    </row>
    <row r="58" spans="1:7">
      <c r="A58" s="44" t="s">
        <v>283</v>
      </c>
      <c r="B58" s="851"/>
      <c r="C58" s="851"/>
      <c r="D58" s="851"/>
      <c r="E58" s="68"/>
      <c r="F58" s="68"/>
      <c r="G58" s="68"/>
    </row>
    <row r="59" spans="1:7" ht="33.75" customHeight="1">
      <c r="A59" s="855" t="s">
        <v>111</v>
      </c>
      <c r="B59" s="855"/>
      <c r="C59" s="855"/>
      <c r="D59" s="855"/>
      <c r="E59" s="68"/>
      <c r="F59" s="68"/>
      <c r="G59" s="68"/>
    </row>
    <row r="60" spans="1:7">
      <c r="A60" s="44" t="s">
        <v>28</v>
      </c>
      <c r="B60" s="14" t="s">
        <v>29</v>
      </c>
      <c r="C60" s="851">
        <v>0.2</v>
      </c>
      <c r="D60" s="851">
        <f>C60*12*D8</f>
        <v>4682.880000000001</v>
      </c>
      <c r="E60" s="68"/>
      <c r="F60" s="68"/>
      <c r="G60" s="68"/>
    </row>
    <row r="61" spans="1:7" ht="24">
      <c r="A61" s="44" t="s">
        <v>26</v>
      </c>
      <c r="B61" s="14" t="s">
        <v>27</v>
      </c>
      <c r="C61" s="851"/>
      <c r="D61" s="851"/>
      <c r="E61" s="68"/>
      <c r="F61" s="68"/>
      <c r="G61" s="68"/>
    </row>
    <row r="62" spans="1:7" ht="14.25" customHeight="1">
      <c r="A62" s="635" t="s">
        <v>112</v>
      </c>
      <c r="B62" s="635"/>
      <c r="C62" s="635"/>
      <c r="D62" s="635"/>
      <c r="E62" s="68"/>
      <c r="F62" s="68"/>
      <c r="G62" s="68"/>
    </row>
    <row r="63" spans="1:7" ht="22.5" customHeight="1">
      <c r="A63" s="855" t="s">
        <v>113</v>
      </c>
      <c r="B63" s="855"/>
      <c r="C63" s="855"/>
      <c r="D63" s="855"/>
      <c r="E63" s="68"/>
      <c r="F63" s="68"/>
      <c r="G63" s="68"/>
    </row>
    <row r="64" spans="1:7">
      <c r="A64" s="218" t="s">
        <v>284</v>
      </c>
      <c r="B64" s="851" t="s">
        <v>106</v>
      </c>
      <c r="C64" s="851">
        <v>1.24</v>
      </c>
      <c r="D64" s="851">
        <f>C64*12*D8</f>
        <v>29033.856</v>
      </c>
      <c r="E64" s="68"/>
      <c r="F64" s="68"/>
      <c r="G64" s="68"/>
    </row>
    <row r="65" spans="1:7" ht="22.5" customHeight="1">
      <c r="A65" s="218" t="s">
        <v>285</v>
      </c>
      <c r="B65" s="851"/>
      <c r="C65" s="851"/>
      <c r="D65" s="851"/>
      <c r="E65" s="68"/>
      <c r="F65" s="68"/>
      <c r="G65" s="68"/>
    </row>
    <row r="66" spans="1:7">
      <c r="A66" s="218" t="s">
        <v>286</v>
      </c>
      <c r="B66" s="851" t="s">
        <v>34</v>
      </c>
      <c r="C66" s="851"/>
      <c r="D66" s="851"/>
      <c r="E66" s="68"/>
      <c r="F66" s="68"/>
      <c r="G66" s="68"/>
    </row>
    <row r="67" spans="1:7">
      <c r="A67" s="218" t="s">
        <v>287</v>
      </c>
      <c r="B67" s="851"/>
      <c r="C67" s="851"/>
      <c r="D67" s="851"/>
      <c r="E67" s="68"/>
      <c r="F67" s="68"/>
      <c r="G67" s="68"/>
    </row>
    <row r="68" spans="1:7">
      <c r="A68" s="218" t="s">
        <v>288</v>
      </c>
      <c r="B68" s="851" t="s">
        <v>34</v>
      </c>
      <c r="C68" s="851"/>
      <c r="D68" s="851"/>
      <c r="E68" s="68"/>
      <c r="F68" s="68"/>
      <c r="G68" s="68"/>
    </row>
    <row r="69" spans="1:7">
      <c r="A69" s="218" t="s">
        <v>289</v>
      </c>
      <c r="B69" s="851"/>
      <c r="C69" s="851"/>
      <c r="D69" s="851"/>
      <c r="E69" s="68"/>
      <c r="F69" s="68"/>
      <c r="G69" s="68"/>
    </row>
    <row r="70" spans="1:7">
      <c r="A70" s="218" t="s">
        <v>290</v>
      </c>
      <c r="B70" s="851" t="s">
        <v>106</v>
      </c>
      <c r="C70" s="851"/>
      <c r="D70" s="851"/>
      <c r="E70" s="68"/>
      <c r="F70" s="68"/>
      <c r="G70" s="68"/>
    </row>
    <row r="71" spans="1:7" ht="21" customHeight="1">
      <c r="A71" s="218" t="s">
        <v>291</v>
      </c>
      <c r="B71" s="851"/>
      <c r="C71" s="851"/>
      <c r="D71" s="851"/>
      <c r="E71" s="68"/>
      <c r="F71" s="68"/>
      <c r="G71" s="68"/>
    </row>
    <row r="72" spans="1:7">
      <c r="A72" s="218" t="s">
        <v>118</v>
      </c>
      <c r="B72" s="14" t="s">
        <v>34</v>
      </c>
      <c r="C72" s="851"/>
      <c r="D72" s="851"/>
      <c r="E72" s="68"/>
      <c r="F72" s="68"/>
      <c r="G72" s="68"/>
    </row>
    <row r="73" spans="1:7">
      <c r="A73" s="44" t="s">
        <v>292</v>
      </c>
      <c r="B73" s="851" t="s">
        <v>106</v>
      </c>
      <c r="C73" s="851"/>
      <c r="D73" s="851"/>
      <c r="E73" s="68"/>
      <c r="F73" s="68"/>
      <c r="G73" s="68"/>
    </row>
    <row r="74" spans="1:7" ht="21" customHeight="1">
      <c r="A74" s="44" t="s">
        <v>293</v>
      </c>
      <c r="B74" s="851"/>
      <c r="C74" s="851"/>
      <c r="D74" s="851"/>
      <c r="E74" s="68"/>
      <c r="F74" s="68"/>
      <c r="G74" s="68"/>
    </row>
    <row r="75" spans="1:7" ht="12" customHeight="1">
      <c r="A75" s="855" t="s">
        <v>120</v>
      </c>
      <c r="B75" s="855"/>
      <c r="C75" s="855"/>
      <c r="D75" s="855"/>
      <c r="E75" s="68"/>
      <c r="F75" s="68"/>
      <c r="G75" s="68"/>
    </row>
    <row r="76" spans="1:7">
      <c r="A76" s="218" t="s">
        <v>284</v>
      </c>
      <c r="B76" s="851" t="s">
        <v>106</v>
      </c>
      <c r="C76" s="851">
        <v>1.29</v>
      </c>
      <c r="D76" s="851">
        <f>C76*12*D8</f>
        <v>30204.576000000001</v>
      </c>
      <c r="E76" s="68"/>
      <c r="F76" s="68"/>
      <c r="G76" s="68"/>
    </row>
    <row r="77" spans="1:7" ht="19.5" customHeight="1">
      <c r="A77" s="218" t="s">
        <v>285</v>
      </c>
      <c r="B77" s="851"/>
      <c r="C77" s="851"/>
      <c r="D77" s="851"/>
      <c r="E77" s="68"/>
      <c r="F77" s="68"/>
      <c r="G77" s="68"/>
    </row>
    <row r="78" spans="1:7">
      <c r="A78" s="218" t="s">
        <v>286</v>
      </c>
      <c r="B78" s="851" t="s">
        <v>34</v>
      </c>
      <c r="C78" s="851"/>
      <c r="D78" s="851"/>
      <c r="E78" s="68"/>
      <c r="F78" s="68"/>
      <c r="G78" s="68"/>
    </row>
    <row r="79" spans="1:7">
      <c r="A79" s="218" t="s">
        <v>294</v>
      </c>
      <c r="B79" s="851"/>
      <c r="C79" s="851"/>
      <c r="D79" s="851"/>
      <c r="E79" s="68"/>
      <c r="F79" s="68"/>
      <c r="G79" s="68"/>
    </row>
    <row r="80" spans="1:7">
      <c r="A80" s="218" t="s">
        <v>288</v>
      </c>
      <c r="B80" s="851" t="s">
        <v>34</v>
      </c>
      <c r="C80" s="851"/>
      <c r="D80" s="851"/>
      <c r="E80" s="68"/>
      <c r="F80" s="68"/>
      <c r="G80" s="68"/>
    </row>
    <row r="81" spans="1:7">
      <c r="A81" s="218" t="s">
        <v>295</v>
      </c>
      <c r="B81" s="851"/>
      <c r="C81" s="851"/>
      <c r="D81" s="851"/>
      <c r="E81" s="68"/>
      <c r="F81" s="68"/>
      <c r="G81" s="68"/>
    </row>
    <row r="82" spans="1:7">
      <c r="A82" s="218" t="s">
        <v>296</v>
      </c>
      <c r="B82" s="851" t="s">
        <v>106</v>
      </c>
      <c r="C82" s="851"/>
      <c r="D82" s="851"/>
      <c r="E82" s="68"/>
      <c r="F82" s="68"/>
      <c r="G82" s="68"/>
    </row>
    <row r="83" spans="1:7" ht="21" customHeight="1">
      <c r="A83" s="218" t="s">
        <v>291</v>
      </c>
      <c r="B83" s="851"/>
      <c r="C83" s="851"/>
      <c r="D83" s="851"/>
      <c r="E83" s="68"/>
      <c r="F83" s="68"/>
      <c r="G83" s="68"/>
    </row>
    <row r="84" spans="1:7">
      <c r="A84" s="44" t="s">
        <v>292</v>
      </c>
      <c r="B84" s="851" t="s">
        <v>106</v>
      </c>
      <c r="C84" s="851"/>
      <c r="D84" s="851"/>
      <c r="E84" s="68"/>
      <c r="F84" s="68"/>
      <c r="G84" s="68"/>
    </row>
    <row r="85" spans="1:7" ht="18.75" customHeight="1">
      <c r="A85" s="44" t="s">
        <v>297</v>
      </c>
      <c r="B85" s="851"/>
      <c r="C85" s="851"/>
      <c r="D85" s="851"/>
      <c r="E85" s="68"/>
      <c r="F85" s="68"/>
      <c r="G85" s="68"/>
    </row>
    <row r="86" spans="1:7">
      <c r="A86" s="218" t="s">
        <v>118</v>
      </c>
      <c r="B86" s="14" t="s">
        <v>34</v>
      </c>
      <c r="C86" s="851"/>
      <c r="D86" s="851"/>
      <c r="E86" s="68"/>
      <c r="F86" s="68"/>
      <c r="G86" s="68"/>
    </row>
    <row r="87" spans="1:7" ht="11.25" customHeight="1">
      <c r="A87" s="852" t="s">
        <v>124</v>
      </c>
      <c r="B87" s="852"/>
      <c r="C87" s="852"/>
      <c r="D87" s="852"/>
      <c r="E87" s="68"/>
      <c r="F87" s="68"/>
      <c r="G87" s="68"/>
    </row>
    <row r="88" spans="1:7">
      <c r="A88" s="218" t="s">
        <v>45</v>
      </c>
      <c r="B88" s="14" t="s">
        <v>34</v>
      </c>
      <c r="C88" s="851">
        <v>0.91</v>
      </c>
      <c r="D88" s="851">
        <f>C88*12*D8</f>
        <v>21307.103999999999</v>
      </c>
      <c r="E88" s="68"/>
      <c r="F88" s="68"/>
      <c r="G88" s="68"/>
    </row>
    <row r="89" spans="1:7">
      <c r="A89" s="218" t="s">
        <v>46</v>
      </c>
      <c r="B89" s="14" t="s">
        <v>34</v>
      </c>
      <c r="C89" s="851"/>
      <c r="D89" s="851"/>
      <c r="E89" s="68"/>
      <c r="F89" s="68"/>
      <c r="G89" s="68"/>
    </row>
    <row r="90" spans="1:7">
      <c r="A90" s="44" t="s">
        <v>292</v>
      </c>
      <c r="B90" s="851" t="s">
        <v>106</v>
      </c>
      <c r="C90" s="857"/>
      <c r="D90" s="857"/>
      <c r="E90" s="68"/>
      <c r="F90" s="68"/>
      <c r="G90" s="68"/>
    </row>
    <row r="91" spans="1:7" ht="19.5" customHeight="1">
      <c r="A91" s="44" t="s">
        <v>298</v>
      </c>
      <c r="B91" s="851"/>
      <c r="C91" s="857"/>
      <c r="D91" s="857"/>
      <c r="E91" s="68"/>
      <c r="F91" s="68"/>
      <c r="G91" s="68"/>
    </row>
    <row r="92" spans="1:7" ht="12" customHeight="1">
      <c r="A92" s="855" t="s">
        <v>125</v>
      </c>
      <c r="B92" s="855"/>
      <c r="C92" s="855"/>
      <c r="D92" s="855"/>
      <c r="E92" s="68"/>
      <c r="F92" s="68"/>
      <c r="G92" s="68"/>
    </row>
    <row r="93" spans="1:7">
      <c r="A93" s="218" t="s">
        <v>299</v>
      </c>
      <c r="B93" s="851" t="s">
        <v>29</v>
      </c>
      <c r="C93" s="851">
        <v>3.56</v>
      </c>
      <c r="D93" s="851">
        <f>C93*12*D8</f>
        <v>83355.263999999996</v>
      </c>
      <c r="E93" s="68"/>
      <c r="F93" s="68"/>
      <c r="G93" s="68"/>
    </row>
    <row r="94" spans="1:7">
      <c r="A94" s="218"/>
      <c r="B94" s="851"/>
      <c r="C94" s="851"/>
      <c r="D94" s="851"/>
      <c r="E94" s="68"/>
      <c r="F94" s="68"/>
      <c r="G94" s="68"/>
    </row>
    <row r="95" spans="1:7">
      <c r="A95" s="218" t="s">
        <v>300</v>
      </c>
      <c r="B95" s="851"/>
      <c r="C95" s="851"/>
      <c r="D95" s="851"/>
      <c r="E95" s="68"/>
      <c r="F95" s="68"/>
      <c r="G95" s="68"/>
    </row>
    <row r="96" spans="1:7">
      <c r="A96" s="218" t="s">
        <v>301</v>
      </c>
      <c r="B96" s="851"/>
      <c r="C96" s="851"/>
      <c r="D96" s="851"/>
      <c r="E96" s="68"/>
      <c r="F96" s="68"/>
      <c r="G96" s="68"/>
    </row>
    <row r="97" spans="1:7">
      <c r="A97" s="218" t="s">
        <v>127</v>
      </c>
      <c r="B97" s="14" t="s">
        <v>51</v>
      </c>
      <c r="C97" s="851"/>
      <c r="D97" s="851"/>
      <c r="E97" s="68"/>
      <c r="F97" s="68"/>
      <c r="G97" s="68"/>
    </row>
    <row r="98" spans="1:7">
      <c r="A98" s="218" t="s">
        <v>288</v>
      </c>
      <c r="B98" s="851" t="s">
        <v>51</v>
      </c>
      <c r="C98" s="851"/>
      <c r="D98" s="851"/>
      <c r="E98" s="68"/>
      <c r="F98" s="68"/>
      <c r="G98" s="68"/>
    </row>
    <row r="99" spans="1:7">
      <c r="A99" s="218" t="s">
        <v>289</v>
      </c>
      <c r="B99" s="851"/>
      <c r="C99" s="851"/>
      <c r="D99" s="851"/>
      <c r="E99" s="68"/>
      <c r="F99" s="68"/>
      <c r="G99" s="68"/>
    </row>
    <row r="100" spans="1:7" ht="36">
      <c r="A100" s="218" t="s">
        <v>128</v>
      </c>
      <c r="B100" s="14" t="s">
        <v>54</v>
      </c>
      <c r="C100" s="851"/>
      <c r="D100" s="851"/>
      <c r="E100" s="68"/>
      <c r="F100" s="68"/>
      <c r="G100" s="68"/>
    </row>
    <row r="101" spans="1:7">
      <c r="A101" s="220" t="s">
        <v>302</v>
      </c>
      <c r="B101" s="851" t="s">
        <v>54</v>
      </c>
      <c r="C101" s="851"/>
      <c r="D101" s="851"/>
      <c r="E101" s="68"/>
      <c r="F101" s="68"/>
      <c r="G101" s="68"/>
    </row>
    <row r="102" spans="1:7">
      <c r="A102" s="220" t="s">
        <v>303</v>
      </c>
      <c r="B102" s="851"/>
      <c r="C102" s="851"/>
      <c r="D102" s="851"/>
      <c r="E102" s="68"/>
      <c r="F102" s="68"/>
      <c r="G102" s="68"/>
    </row>
    <row r="103" spans="1:7">
      <c r="A103" s="220" t="s">
        <v>304</v>
      </c>
      <c r="B103" s="851"/>
      <c r="C103" s="851"/>
      <c r="D103" s="851"/>
      <c r="E103" s="68"/>
      <c r="F103" s="68"/>
      <c r="G103" s="68"/>
    </row>
    <row r="104" spans="1:7">
      <c r="A104" s="220" t="s">
        <v>305</v>
      </c>
      <c r="B104" s="851"/>
      <c r="C104" s="851"/>
      <c r="D104" s="851"/>
      <c r="E104" s="68"/>
      <c r="F104" s="68"/>
      <c r="G104" s="68"/>
    </row>
    <row r="105" spans="1:7" ht="13.5" customHeight="1">
      <c r="A105" s="855" t="s">
        <v>56</v>
      </c>
      <c r="B105" s="855"/>
      <c r="C105" s="851"/>
      <c r="D105" s="851"/>
      <c r="E105" s="68"/>
      <c r="F105" s="68"/>
      <c r="G105" s="68"/>
    </row>
    <row r="106" spans="1:7">
      <c r="A106" s="218" t="s">
        <v>130</v>
      </c>
      <c r="B106" s="14" t="s">
        <v>59</v>
      </c>
      <c r="C106" s="851"/>
      <c r="D106" s="851"/>
      <c r="E106" s="68"/>
      <c r="F106" s="68"/>
      <c r="G106" s="68"/>
    </row>
    <row r="107" spans="1:7">
      <c r="A107" s="218" t="s">
        <v>131</v>
      </c>
      <c r="B107" s="14" t="s">
        <v>59</v>
      </c>
      <c r="C107" s="851"/>
      <c r="D107" s="851"/>
      <c r="E107" s="68"/>
      <c r="F107" s="68"/>
      <c r="G107" s="68"/>
    </row>
    <row r="108" spans="1:7">
      <c r="A108" s="218" t="s">
        <v>132</v>
      </c>
      <c r="B108" s="14" t="s">
        <v>59</v>
      </c>
      <c r="C108" s="851"/>
      <c r="D108" s="851"/>
      <c r="E108" s="68"/>
      <c r="F108" s="68"/>
      <c r="G108" s="68"/>
    </row>
    <row r="109" spans="1:7">
      <c r="A109" s="218" t="s">
        <v>133</v>
      </c>
      <c r="B109" s="14" t="s">
        <v>59</v>
      </c>
      <c r="C109" s="851"/>
      <c r="D109" s="851"/>
      <c r="E109" s="68"/>
      <c r="F109" s="68"/>
      <c r="G109" s="68"/>
    </row>
    <row r="110" spans="1:7">
      <c r="A110" s="218" t="s">
        <v>134</v>
      </c>
      <c r="B110" s="14" t="s">
        <v>59</v>
      </c>
      <c r="C110" s="851"/>
      <c r="D110" s="851"/>
      <c r="E110" s="68"/>
      <c r="F110" s="68"/>
      <c r="G110" s="68"/>
    </row>
    <row r="111" spans="1:7">
      <c r="A111" s="218" t="s">
        <v>63</v>
      </c>
      <c r="B111" s="14" t="s">
        <v>59</v>
      </c>
      <c r="C111" s="851"/>
      <c r="D111" s="851"/>
      <c r="E111" s="68"/>
      <c r="F111" s="68"/>
      <c r="G111" s="68"/>
    </row>
    <row r="112" spans="1:7">
      <c r="A112" s="852" t="s">
        <v>135</v>
      </c>
      <c r="B112" s="852"/>
      <c r="C112" s="853"/>
      <c r="D112" s="853"/>
      <c r="E112" s="68"/>
      <c r="F112" s="68"/>
      <c r="G112" s="68"/>
    </row>
    <row r="113" spans="1:7" ht="24">
      <c r="A113" s="218" t="s">
        <v>66</v>
      </c>
      <c r="B113" s="221" t="s">
        <v>67</v>
      </c>
      <c r="C113" s="222"/>
      <c r="D113" s="222"/>
      <c r="E113" s="68"/>
      <c r="F113" s="68"/>
      <c r="G113" s="68"/>
    </row>
    <row r="114" spans="1:7">
      <c r="A114" s="218" t="s">
        <v>306</v>
      </c>
      <c r="B114" s="854" t="s">
        <v>67</v>
      </c>
      <c r="C114" s="223">
        <v>2.27</v>
      </c>
      <c r="D114" s="223">
        <f>C114*12*D8</f>
        <v>53150.688000000002</v>
      </c>
      <c r="E114" s="68"/>
      <c r="F114" s="68"/>
      <c r="G114" s="68"/>
    </row>
    <row r="115" spans="1:7">
      <c r="A115" s="218" t="s">
        <v>307</v>
      </c>
      <c r="B115" s="854"/>
      <c r="C115" s="224"/>
      <c r="D115" s="224"/>
      <c r="E115" s="68"/>
      <c r="F115" s="68"/>
      <c r="G115" s="68"/>
    </row>
    <row r="116" spans="1:7">
      <c r="A116" s="218" t="s">
        <v>308</v>
      </c>
      <c r="B116" s="854" t="s">
        <v>51</v>
      </c>
      <c r="C116" s="224"/>
      <c r="D116" s="224"/>
      <c r="E116" s="68"/>
      <c r="F116" s="68"/>
      <c r="G116" s="68"/>
    </row>
    <row r="117" spans="1:7">
      <c r="A117" s="218" t="s">
        <v>309</v>
      </c>
      <c r="B117" s="854"/>
      <c r="C117" s="224"/>
      <c r="D117" s="224"/>
      <c r="E117" s="68"/>
      <c r="F117" s="68"/>
      <c r="G117" s="68"/>
    </row>
    <row r="118" spans="1:7">
      <c r="A118" s="218" t="s">
        <v>310</v>
      </c>
      <c r="B118" s="854"/>
      <c r="C118" s="224"/>
      <c r="D118" s="224"/>
      <c r="E118" s="68"/>
      <c r="F118" s="68"/>
      <c r="G118" s="68"/>
    </row>
    <row r="119" spans="1:7">
      <c r="A119" s="218" t="s">
        <v>311</v>
      </c>
      <c r="B119" s="854" t="s">
        <v>67</v>
      </c>
      <c r="C119" s="224"/>
      <c r="D119" s="224"/>
      <c r="E119" s="68"/>
      <c r="F119" s="68"/>
      <c r="G119" s="68"/>
    </row>
    <row r="120" spans="1:7">
      <c r="A120" s="218" t="s">
        <v>312</v>
      </c>
      <c r="B120" s="854"/>
      <c r="C120" s="224"/>
      <c r="D120" s="224"/>
      <c r="E120" s="68"/>
      <c r="F120" s="68"/>
      <c r="G120" s="68"/>
    </row>
    <row r="121" spans="1:7">
      <c r="A121" s="44" t="s">
        <v>313</v>
      </c>
      <c r="B121" s="854" t="s">
        <v>106</v>
      </c>
      <c r="C121" s="224"/>
      <c r="D121" s="224"/>
      <c r="E121" s="68"/>
      <c r="F121" s="68"/>
      <c r="G121" s="68"/>
    </row>
    <row r="122" spans="1:7" ht="21" customHeight="1">
      <c r="A122" s="44" t="s">
        <v>314</v>
      </c>
      <c r="B122" s="854"/>
      <c r="C122" s="224"/>
      <c r="D122" s="224"/>
      <c r="E122" s="68"/>
      <c r="F122" s="68"/>
      <c r="G122" s="68"/>
    </row>
    <row r="123" spans="1:7">
      <c r="A123" s="44" t="s">
        <v>139</v>
      </c>
      <c r="B123" s="221" t="s">
        <v>51</v>
      </c>
      <c r="C123" s="225"/>
      <c r="D123" s="225"/>
      <c r="E123" s="68"/>
      <c r="F123" s="68"/>
      <c r="G123" s="68"/>
    </row>
    <row r="124" spans="1:7" ht="12" customHeight="1">
      <c r="A124" s="855" t="s">
        <v>140</v>
      </c>
      <c r="B124" s="855"/>
      <c r="C124" s="860"/>
      <c r="D124" s="860"/>
      <c r="E124" s="68"/>
      <c r="F124" s="68"/>
      <c r="G124" s="68"/>
    </row>
    <row r="125" spans="1:7">
      <c r="A125" s="44" t="s">
        <v>315</v>
      </c>
      <c r="B125" s="851" t="s">
        <v>142</v>
      </c>
      <c r="C125" s="851">
        <v>2.41</v>
      </c>
      <c r="D125" s="851">
        <f>C125*12*D8</f>
        <v>56428.704000000005</v>
      </c>
      <c r="E125" s="68"/>
      <c r="F125" s="68"/>
      <c r="G125" s="68"/>
    </row>
    <row r="126" spans="1:7">
      <c r="A126" s="44" t="s">
        <v>316</v>
      </c>
      <c r="B126" s="851"/>
      <c r="C126" s="851"/>
      <c r="D126" s="851"/>
      <c r="E126" s="68"/>
      <c r="F126" s="68"/>
      <c r="G126" s="68"/>
    </row>
    <row r="127" spans="1:7">
      <c r="A127" s="44" t="s">
        <v>317</v>
      </c>
      <c r="B127" s="851"/>
      <c r="C127" s="851"/>
      <c r="D127" s="851"/>
      <c r="E127" s="68"/>
      <c r="F127" s="68"/>
      <c r="G127" s="68"/>
    </row>
    <row r="128" spans="1:7">
      <c r="A128" s="44" t="s">
        <v>318</v>
      </c>
      <c r="B128" s="851"/>
      <c r="C128" s="851"/>
      <c r="D128" s="851"/>
      <c r="E128" s="68"/>
      <c r="F128" s="68"/>
      <c r="G128" s="68"/>
    </row>
    <row r="129" spans="1:7">
      <c r="A129" s="44" t="s">
        <v>319</v>
      </c>
      <c r="B129" s="851"/>
      <c r="C129" s="851"/>
      <c r="D129" s="851"/>
      <c r="E129" s="68"/>
      <c r="F129" s="68"/>
      <c r="G129" s="68"/>
    </row>
    <row r="130" spans="1:7">
      <c r="A130" s="44" t="s">
        <v>320</v>
      </c>
      <c r="B130" s="851"/>
      <c r="C130" s="851"/>
      <c r="D130" s="851"/>
      <c r="E130" s="68"/>
      <c r="F130" s="68"/>
      <c r="G130" s="68"/>
    </row>
    <row r="131" spans="1:7" ht="10.5" customHeight="1">
      <c r="A131" s="855" t="s">
        <v>143</v>
      </c>
      <c r="B131" s="855"/>
      <c r="C131" s="855"/>
      <c r="D131" s="855"/>
      <c r="E131" s="68"/>
      <c r="F131" s="68"/>
      <c r="G131" s="68"/>
    </row>
    <row r="132" spans="1:7" ht="12" customHeight="1">
      <c r="A132" s="44" t="s">
        <v>321</v>
      </c>
      <c r="B132" s="851" t="s">
        <v>78</v>
      </c>
      <c r="C132" s="851">
        <v>2.14</v>
      </c>
      <c r="D132" s="851">
        <f>C132*D8*12</f>
        <v>50106.816000000006</v>
      </c>
      <c r="E132" s="68"/>
      <c r="F132" s="68"/>
      <c r="G132" s="68"/>
    </row>
    <row r="133" spans="1:7" ht="12" customHeight="1">
      <c r="A133" s="44" t="s">
        <v>322</v>
      </c>
      <c r="B133" s="851"/>
      <c r="C133" s="851"/>
      <c r="D133" s="851"/>
      <c r="E133" s="68"/>
      <c r="F133" s="68"/>
      <c r="G133" s="68"/>
    </row>
    <row r="134" spans="1:7" ht="12" customHeight="1">
      <c r="A134" s="44" t="s">
        <v>323</v>
      </c>
      <c r="B134" s="851" t="s">
        <v>78</v>
      </c>
      <c r="C134" s="851"/>
      <c r="D134" s="851"/>
      <c r="E134" s="68"/>
      <c r="F134" s="68"/>
      <c r="G134" s="68"/>
    </row>
    <row r="135" spans="1:7" ht="12" customHeight="1">
      <c r="A135" s="44" t="s">
        <v>324</v>
      </c>
      <c r="B135" s="851"/>
      <c r="C135" s="851"/>
      <c r="D135" s="851"/>
      <c r="E135" s="68"/>
      <c r="F135" s="68"/>
      <c r="G135" s="68"/>
    </row>
    <row r="136" spans="1:7" ht="12" customHeight="1">
      <c r="A136" s="44" t="s">
        <v>325</v>
      </c>
      <c r="B136" s="851" t="s">
        <v>147</v>
      </c>
      <c r="C136" s="851"/>
      <c r="D136" s="851"/>
      <c r="E136" s="68"/>
      <c r="F136" s="68"/>
      <c r="G136" s="68"/>
    </row>
    <row r="137" spans="1:7" ht="12" customHeight="1">
      <c r="A137" s="44" t="s">
        <v>326</v>
      </c>
      <c r="B137" s="851"/>
      <c r="C137" s="851"/>
      <c r="D137" s="851"/>
      <c r="E137" s="68"/>
      <c r="F137" s="68"/>
      <c r="G137" s="68"/>
    </row>
    <row r="138" spans="1:7" ht="12" customHeight="1">
      <c r="A138" s="44" t="s">
        <v>327</v>
      </c>
      <c r="B138" s="851" t="s">
        <v>106</v>
      </c>
      <c r="C138" s="851">
        <v>4.3499999999999996</v>
      </c>
      <c r="D138" s="851">
        <f>C138*12*D8</f>
        <v>101852.64</v>
      </c>
      <c r="E138" s="68"/>
      <c r="F138" s="68"/>
      <c r="G138" s="68"/>
    </row>
    <row r="139" spans="1:7" ht="12" customHeight="1">
      <c r="A139" s="44" t="s">
        <v>328</v>
      </c>
      <c r="B139" s="851"/>
      <c r="C139" s="851"/>
      <c r="D139" s="851"/>
      <c r="E139" s="68"/>
      <c r="F139" s="68"/>
      <c r="G139" s="68"/>
    </row>
    <row r="140" spans="1:7" ht="12" customHeight="1">
      <c r="A140" s="44" t="s">
        <v>329</v>
      </c>
      <c r="B140" s="851"/>
      <c r="C140" s="851"/>
      <c r="D140" s="851"/>
      <c r="E140" s="68"/>
      <c r="F140" s="68"/>
      <c r="G140" s="68"/>
    </row>
    <row r="141" spans="1:7" ht="12" customHeight="1">
      <c r="A141" s="44" t="s">
        <v>330</v>
      </c>
      <c r="B141" s="851"/>
      <c r="C141" s="851"/>
      <c r="D141" s="851"/>
      <c r="E141" s="68"/>
      <c r="F141" s="68"/>
      <c r="G141" s="68"/>
    </row>
    <row r="142" spans="1:7" ht="12" customHeight="1">
      <c r="A142" s="44" t="s">
        <v>331</v>
      </c>
      <c r="B142" s="851"/>
      <c r="C142" s="851"/>
      <c r="D142" s="851"/>
      <c r="E142" s="68"/>
      <c r="F142" s="68"/>
      <c r="G142" s="68"/>
    </row>
    <row r="143" spans="1:7" ht="12" customHeight="1">
      <c r="A143" s="44" t="s">
        <v>336</v>
      </c>
      <c r="B143" s="851"/>
      <c r="C143" s="851"/>
      <c r="D143" s="851"/>
      <c r="E143" s="68"/>
      <c r="F143" s="68"/>
      <c r="G143" s="68"/>
    </row>
    <row r="144" spans="1:7" ht="12" customHeight="1">
      <c r="A144" s="44" t="s">
        <v>332</v>
      </c>
      <c r="B144" s="851"/>
      <c r="C144" s="851"/>
      <c r="D144" s="851"/>
      <c r="E144" s="68"/>
      <c r="F144" s="68"/>
      <c r="G144" s="68"/>
    </row>
    <row r="145" spans="1:7" ht="12" customHeight="1">
      <c r="A145" s="44" t="s">
        <v>333</v>
      </c>
      <c r="B145" s="851"/>
      <c r="C145" s="851"/>
      <c r="D145" s="851"/>
      <c r="E145" s="68"/>
      <c r="F145" s="68"/>
      <c r="G145" s="68"/>
    </row>
    <row r="146" spans="1:7">
      <c r="A146" s="856" t="s">
        <v>149</v>
      </c>
      <c r="B146" s="856"/>
      <c r="C146" s="38">
        <f>SUM(C13,C48,C60,C64,C76,C88,C93,C114,C125,C132,C138)</f>
        <v>21.619999999999997</v>
      </c>
      <c r="D146" s="38">
        <f>SUM(D13,D48,D60,D64,D76,D88,D93,D114,D125,D132,D138)</f>
        <v>506219.32800000004</v>
      </c>
      <c r="E146" s="68"/>
      <c r="F146" s="68"/>
      <c r="G146" s="68"/>
    </row>
    <row r="147" spans="1:7">
      <c r="A147" s="226" t="s">
        <v>334</v>
      </c>
    </row>
  </sheetData>
  <mergeCells count="69">
    <mergeCell ref="D48:D58"/>
    <mergeCell ref="B51:B53"/>
    <mergeCell ref="A56:B56"/>
    <mergeCell ref="B57:B58"/>
    <mergeCell ref="A46:D46"/>
    <mergeCell ref="A47:D47"/>
    <mergeCell ref="B48:B50"/>
    <mergeCell ref="B98:B99"/>
    <mergeCell ref="B101:B104"/>
    <mergeCell ref="B84:B85"/>
    <mergeCell ref="B90:B91"/>
    <mergeCell ref="D90:D91"/>
    <mergeCell ref="A92:D92"/>
    <mergeCell ref="B93:B96"/>
    <mergeCell ref="D88:D89"/>
    <mergeCell ref="D93:D111"/>
    <mergeCell ref="A105:B105"/>
    <mergeCell ref="B138:B145"/>
    <mergeCell ref="B121:B122"/>
    <mergeCell ref="A124:D124"/>
    <mergeCell ref="B125:B130"/>
    <mergeCell ref="D125:D130"/>
    <mergeCell ref="C138:C145"/>
    <mergeCell ref="D138:D145"/>
    <mergeCell ref="A10:A11"/>
    <mergeCell ref="B10:B11"/>
    <mergeCell ref="A12:D12"/>
    <mergeCell ref="B13:B45"/>
    <mergeCell ref="D13:D45"/>
    <mergeCell ref="A62:D62"/>
    <mergeCell ref="A63:D63"/>
    <mergeCell ref="B64:B65"/>
    <mergeCell ref="D64:D74"/>
    <mergeCell ref="B66:B67"/>
    <mergeCell ref="B68:B69"/>
    <mergeCell ref="B70:B71"/>
    <mergeCell ref="B73:B74"/>
    <mergeCell ref="A146:B146"/>
    <mergeCell ref="C13:C45"/>
    <mergeCell ref="C48:C58"/>
    <mergeCell ref="C60:C61"/>
    <mergeCell ref="C64:C74"/>
    <mergeCell ref="C76:C86"/>
    <mergeCell ref="C88:C89"/>
    <mergeCell ref="C90:C91"/>
    <mergeCell ref="C93:C111"/>
    <mergeCell ref="A131:D131"/>
    <mergeCell ref="B132:B133"/>
    <mergeCell ref="D132:D137"/>
    <mergeCell ref="B134:B135"/>
    <mergeCell ref="B136:B137"/>
    <mergeCell ref="A59:D59"/>
    <mergeCell ref="D60:D61"/>
    <mergeCell ref="A1:F1"/>
    <mergeCell ref="A2:E2"/>
    <mergeCell ref="A3:D3"/>
    <mergeCell ref="C125:C130"/>
    <mergeCell ref="C132:C137"/>
    <mergeCell ref="A112:D112"/>
    <mergeCell ref="B114:B115"/>
    <mergeCell ref="B116:B118"/>
    <mergeCell ref="B119:B120"/>
    <mergeCell ref="A75:D75"/>
    <mergeCell ref="D76:D86"/>
    <mergeCell ref="B80:B81"/>
    <mergeCell ref="B82:B83"/>
    <mergeCell ref="A87:D87"/>
    <mergeCell ref="B76:B77"/>
    <mergeCell ref="B78:B7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71"/>
  <sheetViews>
    <sheetView topLeftCell="A49" workbookViewId="0">
      <selection activeCell="D67" sqref="D67"/>
    </sheetView>
  </sheetViews>
  <sheetFormatPr defaultRowHeight="15"/>
  <cols>
    <col min="1" max="1" width="51.140625" customWidth="1"/>
    <col min="2" max="2" width="12.140625" customWidth="1"/>
    <col min="7" max="7" width="13.5703125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868" t="s">
        <v>337</v>
      </c>
      <c r="B2" s="869"/>
      <c r="C2" s="869"/>
      <c r="D2" s="869"/>
      <c r="E2" s="869"/>
      <c r="F2" s="17"/>
    </row>
    <row r="3" spans="1:6">
      <c r="A3" s="868" t="s">
        <v>94</v>
      </c>
      <c r="B3" s="869"/>
      <c r="C3" s="869"/>
      <c r="D3" s="869"/>
      <c r="E3" s="197"/>
      <c r="F3" s="17"/>
    </row>
    <row r="4" spans="1:6">
      <c r="A4" s="197"/>
      <c r="B4" s="197"/>
      <c r="C4" s="198" t="s">
        <v>1</v>
      </c>
      <c r="D4" s="197">
        <v>1977</v>
      </c>
      <c r="E4" s="197"/>
      <c r="F4" s="17"/>
    </row>
    <row r="5" spans="1:6">
      <c r="A5" s="197"/>
      <c r="B5" s="197"/>
      <c r="C5" s="198" t="s">
        <v>2</v>
      </c>
      <c r="D5" s="197">
        <v>5</v>
      </c>
      <c r="E5" s="197"/>
      <c r="F5" s="17"/>
    </row>
    <row r="6" spans="1:6">
      <c r="A6" s="197"/>
      <c r="B6" s="197"/>
      <c r="C6" s="198" t="s">
        <v>3</v>
      </c>
      <c r="D6" s="197">
        <v>4</v>
      </c>
      <c r="E6" s="197"/>
      <c r="F6" s="17"/>
    </row>
    <row r="7" spans="1:6">
      <c r="A7" s="197"/>
      <c r="B7" s="197"/>
      <c r="C7" s="198" t="s">
        <v>4</v>
      </c>
      <c r="D7" s="197">
        <v>70</v>
      </c>
      <c r="E7" s="197"/>
      <c r="F7" s="17"/>
    </row>
    <row r="8" spans="1:6">
      <c r="A8" s="197"/>
      <c r="B8" s="197"/>
      <c r="C8" s="198" t="s">
        <v>97</v>
      </c>
      <c r="D8" s="197">
        <v>3416.7</v>
      </c>
      <c r="E8" s="197"/>
      <c r="F8" s="17"/>
    </row>
    <row r="9" spans="1:6">
      <c r="A9" s="197"/>
      <c r="B9" s="197"/>
      <c r="C9" s="198" t="s">
        <v>180</v>
      </c>
      <c r="D9" s="197">
        <v>288.5</v>
      </c>
      <c r="E9" s="197"/>
      <c r="F9" s="17"/>
    </row>
    <row r="10" spans="1:6" ht="24">
      <c r="A10" s="811" t="s">
        <v>8</v>
      </c>
      <c r="B10" s="811" t="s">
        <v>9</v>
      </c>
      <c r="C10" s="211" t="s">
        <v>152</v>
      </c>
      <c r="D10" s="211" t="s">
        <v>162</v>
      </c>
    </row>
    <row r="11" spans="1:6">
      <c r="A11" s="812"/>
      <c r="B11" s="812"/>
      <c r="C11" s="212" t="s">
        <v>160</v>
      </c>
      <c r="D11" s="212" t="s">
        <v>174</v>
      </c>
    </row>
    <row r="12" spans="1:6">
      <c r="A12" s="805" t="s">
        <v>10</v>
      </c>
      <c r="B12" s="805"/>
      <c r="C12" s="813"/>
      <c r="D12" s="813"/>
    </row>
    <row r="13" spans="1:6" ht="135">
      <c r="A13" s="159" t="s">
        <v>104</v>
      </c>
      <c r="B13" s="801" t="s">
        <v>106</v>
      </c>
      <c r="C13" s="801">
        <v>1.08</v>
      </c>
      <c r="D13" s="801">
        <f>C13*12*D8</f>
        <v>44280.432000000001</v>
      </c>
    </row>
    <row r="14" spans="1:6" ht="135">
      <c r="A14" s="159" t="s">
        <v>177</v>
      </c>
      <c r="B14" s="801"/>
      <c r="C14" s="801"/>
      <c r="D14" s="801"/>
    </row>
    <row r="15" spans="1:6">
      <c r="A15" s="800" t="s">
        <v>14</v>
      </c>
      <c r="B15" s="800"/>
      <c r="C15" s="800"/>
      <c r="D15" s="800"/>
    </row>
    <row r="16" spans="1:6">
      <c r="A16" s="803" t="s">
        <v>15</v>
      </c>
      <c r="B16" s="803"/>
      <c r="C16" s="818"/>
      <c r="D16" s="818"/>
    </row>
    <row r="17" spans="1:4">
      <c r="A17" s="159" t="s">
        <v>107</v>
      </c>
      <c r="B17" s="232" t="s">
        <v>17</v>
      </c>
      <c r="C17" s="192"/>
      <c r="D17" s="192"/>
    </row>
    <row r="18" spans="1:4">
      <c r="A18" s="159" t="s">
        <v>108</v>
      </c>
      <c r="B18" s="232" t="s">
        <v>17</v>
      </c>
      <c r="C18" s="194"/>
      <c r="D18" s="194"/>
    </row>
    <row r="19" spans="1:4">
      <c r="A19" s="159" t="s">
        <v>109</v>
      </c>
      <c r="B19" s="232" t="s">
        <v>17</v>
      </c>
      <c r="C19" s="229">
        <v>2.16</v>
      </c>
      <c r="D19" s="229">
        <f>C19*12*D8</f>
        <v>88560.864000000001</v>
      </c>
    </row>
    <row r="20" spans="1:4">
      <c r="A20" s="161" t="s">
        <v>20</v>
      </c>
      <c r="B20" s="230" t="s">
        <v>21</v>
      </c>
      <c r="C20" s="191"/>
      <c r="D20" s="191"/>
    </row>
    <row r="21" spans="1:4">
      <c r="A21" s="804" t="s">
        <v>22</v>
      </c>
      <c r="B21" s="804"/>
      <c r="C21" s="191"/>
      <c r="D21" s="191"/>
    </row>
    <row r="22" spans="1:4" ht="22.5">
      <c r="A22" s="161" t="s">
        <v>110</v>
      </c>
      <c r="B22" s="227" t="s">
        <v>24</v>
      </c>
      <c r="C22" s="163"/>
      <c r="D22" s="163"/>
    </row>
    <row r="23" spans="1:4">
      <c r="A23" s="804" t="s">
        <v>111</v>
      </c>
      <c r="B23" s="804"/>
      <c r="C23" s="804"/>
      <c r="D23" s="804"/>
    </row>
    <row r="24" spans="1:4">
      <c r="A24" s="161" t="s">
        <v>28</v>
      </c>
      <c r="B24" s="227" t="s">
        <v>29</v>
      </c>
      <c r="C24" s="801">
        <v>0.2</v>
      </c>
      <c r="D24" s="801">
        <f>C24*12*D8</f>
        <v>8200.08</v>
      </c>
    </row>
    <row r="25" spans="1:4">
      <c r="A25" s="161" t="s">
        <v>26</v>
      </c>
      <c r="B25" s="227" t="s">
        <v>27</v>
      </c>
      <c r="C25" s="801"/>
      <c r="D25" s="801"/>
    </row>
    <row r="26" spans="1:4">
      <c r="A26" s="805" t="s">
        <v>112</v>
      </c>
      <c r="B26" s="805"/>
      <c r="C26" s="805"/>
      <c r="D26" s="805"/>
    </row>
    <row r="27" spans="1:4">
      <c r="A27" s="804" t="s">
        <v>113</v>
      </c>
      <c r="B27" s="804"/>
      <c r="C27" s="865"/>
      <c r="D27" s="865"/>
    </row>
    <row r="28" spans="1:4" ht="33.75">
      <c r="A28" s="159" t="s">
        <v>114</v>
      </c>
      <c r="B28" s="230" t="s">
        <v>106</v>
      </c>
      <c r="C28" s="192"/>
      <c r="D28" s="192"/>
    </row>
    <row r="29" spans="1:4">
      <c r="A29" s="159" t="s">
        <v>115</v>
      </c>
      <c r="B29" s="230" t="s">
        <v>34</v>
      </c>
      <c r="C29" s="194"/>
      <c r="D29" s="194"/>
    </row>
    <row r="30" spans="1:4" ht="22.5">
      <c r="A30" s="159" t="s">
        <v>116</v>
      </c>
      <c r="B30" s="230" t="s">
        <v>34</v>
      </c>
      <c r="C30" s="194"/>
      <c r="D30" s="194"/>
    </row>
    <row r="31" spans="1:4" ht="33.75">
      <c r="A31" s="159" t="s">
        <v>117</v>
      </c>
      <c r="B31" s="230" t="s">
        <v>106</v>
      </c>
      <c r="C31" s="229">
        <v>0.97</v>
      </c>
      <c r="D31" s="229">
        <f>C31*12*D8</f>
        <v>39770.387999999999</v>
      </c>
    </row>
    <row r="32" spans="1:4">
      <c r="A32" s="159" t="s">
        <v>118</v>
      </c>
      <c r="B32" s="230" t="s">
        <v>34</v>
      </c>
      <c r="C32" s="194"/>
      <c r="D32" s="194"/>
    </row>
    <row r="33" spans="1:4" ht="33.75">
      <c r="A33" s="161" t="s">
        <v>119</v>
      </c>
      <c r="B33" s="230" t="s">
        <v>106</v>
      </c>
      <c r="C33" s="191"/>
      <c r="D33" s="191"/>
    </row>
    <row r="34" spans="1:4">
      <c r="A34" s="803" t="s">
        <v>124</v>
      </c>
      <c r="B34" s="803"/>
      <c r="C34" s="866"/>
      <c r="D34" s="866"/>
    </row>
    <row r="35" spans="1:4" ht="33.75">
      <c r="A35" s="159" t="s">
        <v>45</v>
      </c>
      <c r="B35" s="230" t="s">
        <v>106</v>
      </c>
      <c r="C35" s="192"/>
      <c r="D35" s="192"/>
    </row>
    <row r="36" spans="1:4" ht="33.75">
      <c r="A36" s="159" t="s">
        <v>46</v>
      </c>
      <c r="B36" s="230" t="s">
        <v>106</v>
      </c>
      <c r="C36" s="229">
        <v>0.76</v>
      </c>
      <c r="D36" s="229">
        <f>C36*12*D8</f>
        <v>31160.304</v>
      </c>
    </row>
    <row r="37" spans="1:4" ht="34.5" customHeight="1">
      <c r="A37" s="161" t="s">
        <v>47</v>
      </c>
      <c r="B37" s="230" t="s">
        <v>106</v>
      </c>
      <c r="C37" s="191"/>
      <c r="D37" s="191"/>
    </row>
    <row r="38" spans="1:4">
      <c r="A38" s="804" t="s">
        <v>125</v>
      </c>
      <c r="B38" s="804"/>
      <c r="C38" s="867"/>
      <c r="D38" s="867"/>
    </row>
    <row r="39" spans="1:4" ht="22.5">
      <c r="A39" s="159" t="s">
        <v>126</v>
      </c>
      <c r="B39" s="230" t="s">
        <v>29</v>
      </c>
      <c r="C39" s="192"/>
      <c r="D39" s="192"/>
    </row>
    <row r="40" spans="1:4">
      <c r="A40" s="159" t="s">
        <v>127</v>
      </c>
      <c r="B40" s="230" t="s">
        <v>51</v>
      </c>
      <c r="C40" s="194"/>
      <c r="D40" s="194"/>
    </row>
    <row r="41" spans="1:4" ht="13.5" customHeight="1">
      <c r="A41" s="159" t="s">
        <v>116</v>
      </c>
      <c r="B41" s="230" t="s">
        <v>51</v>
      </c>
      <c r="C41" s="194"/>
      <c r="D41" s="194"/>
    </row>
    <row r="42" spans="1:4" ht="23.25" customHeight="1">
      <c r="A42" s="159" t="s">
        <v>128</v>
      </c>
      <c r="B42" s="230" t="s">
        <v>54</v>
      </c>
      <c r="C42" s="229">
        <v>2.77</v>
      </c>
      <c r="D42" s="229">
        <f>C42*12*D8</f>
        <v>113571.10800000001</v>
      </c>
    </row>
    <row r="43" spans="1:4" ht="33.75">
      <c r="A43" s="159" t="s">
        <v>129</v>
      </c>
      <c r="B43" s="230" t="s">
        <v>54</v>
      </c>
      <c r="C43" s="194"/>
      <c r="D43" s="194"/>
    </row>
    <row r="44" spans="1:4">
      <c r="A44" s="183" t="s">
        <v>56</v>
      </c>
      <c r="B44" s="230"/>
      <c r="C44" s="194"/>
      <c r="D44" s="194"/>
    </row>
    <row r="45" spans="1:4">
      <c r="A45" s="159" t="s">
        <v>130</v>
      </c>
      <c r="B45" s="230" t="s">
        <v>59</v>
      </c>
      <c r="C45" s="194"/>
      <c r="D45" s="194"/>
    </row>
    <row r="46" spans="1:4">
      <c r="A46" s="159" t="s">
        <v>131</v>
      </c>
      <c r="B46" s="230" t="s">
        <v>59</v>
      </c>
      <c r="C46" s="194"/>
      <c r="D46" s="194"/>
    </row>
    <row r="47" spans="1:4">
      <c r="A47" s="159" t="s">
        <v>132</v>
      </c>
      <c r="B47" s="230" t="s">
        <v>59</v>
      </c>
      <c r="C47" s="194"/>
      <c r="D47" s="194"/>
    </row>
    <row r="48" spans="1:4">
      <c r="A48" s="159" t="s">
        <v>133</v>
      </c>
      <c r="B48" s="230" t="s">
        <v>59</v>
      </c>
      <c r="C48" s="194"/>
      <c r="D48" s="194"/>
    </row>
    <row r="49" spans="1:4">
      <c r="A49" s="159" t="s">
        <v>134</v>
      </c>
      <c r="B49" s="230" t="s">
        <v>59</v>
      </c>
      <c r="C49" s="194"/>
      <c r="D49" s="194"/>
    </row>
    <row r="50" spans="1:4">
      <c r="A50" s="159" t="s">
        <v>63</v>
      </c>
      <c r="B50" s="230" t="s">
        <v>59</v>
      </c>
      <c r="C50" s="191"/>
      <c r="D50" s="191"/>
    </row>
    <row r="51" spans="1:4">
      <c r="A51" s="803" t="s">
        <v>135</v>
      </c>
      <c r="B51" s="803"/>
      <c r="C51" s="866"/>
      <c r="D51" s="866"/>
    </row>
    <row r="52" spans="1:4">
      <c r="A52" s="159" t="s">
        <v>66</v>
      </c>
      <c r="B52" s="230" t="s">
        <v>67</v>
      </c>
      <c r="C52" s="192"/>
      <c r="D52" s="192"/>
    </row>
    <row r="53" spans="1:4" ht="22.5">
      <c r="A53" s="159" t="s">
        <v>136</v>
      </c>
      <c r="B53" s="230" t="s">
        <v>67</v>
      </c>
      <c r="C53" s="194"/>
      <c r="D53" s="194"/>
    </row>
    <row r="54" spans="1:4" ht="22.5">
      <c r="A54" s="159" t="s">
        <v>137</v>
      </c>
      <c r="B54" s="230" t="s">
        <v>51</v>
      </c>
      <c r="C54" s="194"/>
      <c r="D54" s="194"/>
    </row>
    <row r="55" spans="1:4">
      <c r="A55" s="159" t="s">
        <v>138</v>
      </c>
      <c r="B55" s="230" t="s">
        <v>67</v>
      </c>
      <c r="C55" s="229">
        <v>2.0499999999999998</v>
      </c>
      <c r="D55" s="229">
        <f>C55*12*D8</f>
        <v>84050.819999999992</v>
      </c>
    </row>
    <row r="56" spans="1:4" ht="33.75">
      <c r="A56" s="161" t="s">
        <v>71</v>
      </c>
      <c r="B56" s="230" t="s">
        <v>106</v>
      </c>
      <c r="C56" s="194"/>
      <c r="D56" s="194"/>
    </row>
    <row r="57" spans="1:4">
      <c r="A57" s="161" t="s">
        <v>139</v>
      </c>
      <c r="B57" s="230" t="s">
        <v>51</v>
      </c>
      <c r="C57" s="191"/>
      <c r="D57" s="191"/>
    </row>
    <row r="58" spans="1:4">
      <c r="A58" s="804" t="s">
        <v>140</v>
      </c>
      <c r="B58" s="804"/>
      <c r="C58" s="819"/>
      <c r="D58" s="819"/>
    </row>
    <row r="59" spans="1:4" ht="45">
      <c r="A59" s="161" t="s">
        <v>141</v>
      </c>
      <c r="B59" s="227" t="s">
        <v>142</v>
      </c>
      <c r="C59" s="227">
        <v>2.41</v>
      </c>
      <c r="D59" s="227">
        <f>C59*12*D8</f>
        <v>98810.964000000007</v>
      </c>
    </row>
    <row r="60" spans="1:4">
      <c r="A60" s="804" t="s">
        <v>143</v>
      </c>
      <c r="B60" s="804"/>
      <c r="C60" s="804"/>
      <c r="D60" s="804"/>
    </row>
    <row r="61" spans="1:4">
      <c r="A61" s="161" t="s">
        <v>144</v>
      </c>
      <c r="B61" s="227" t="s">
        <v>78</v>
      </c>
      <c r="C61" s="227"/>
      <c r="D61" s="227"/>
    </row>
    <row r="62" spans="1:4">
      <c r="A62" s="161" t="s">
        <v>145</v>
      </c>
      <c r="B62" s="227" t="s">
        <v>78</v>
      </c>
      <c r="C62" s="227">
        <v>2.14</v>
      </c>
      <c r="D62" s="227">
        <f>C62*12*D8</f>
        <v>87740.856</v>
      </c>
    </row>
    <row r="63" spans="1:4">
      <c r="A63" s="161" t="s">
        <v>146</v>
      </c>
      <c r="B63" s="227" t="s">
        <v>147</v>
      </c>
      <c r="C63" s="163"/>
      <c r="D63" s="163"/>
    </row>
    <row r="64" spans="1:4">
      <c r="A64" s="806" t="s">
        <v>84</v>
      </c>
      <c r="B64" s="806"/>
      <c r="C64" s="806"/>
      <c r="D64" s="806"/>
    </row>
    <row r="65" spans="1:7">
      <c r="A65" s="164" t="s">
        <v>338</v>
      </c>
      <c r="B65" s="165"/>
      <c r="C65" s="165">
        <v>0.56999999999999995</v>
      </c>
      <c r="D65" s="165">
        <f>C65*12*D8</f>
        <v>23370.227999999999</v>
      </c>
    </row>
    <row r="66" spans="1:7">
      <c r="A66" s="164" t="s">
        <v>339</v>
      </c>
      <c r="B66" s="165"/>
      <c r="C66" s="165">
        <v>0.03</v>
      </c>
      <c r="D66" s="165">
        <f>C66*12*D8</f>
        <v>1230.0119999999999</v>
      </c>
    </row>
    <row r="67" spans="1:7" ht="67.5">
      <c r="A67" s="161" t="s">
        <v>167</v>
      </c>
      <c r="B67" s="227" t="s">
        <v>106</v>
      </c>
      <c r="C67" s="228">
        <v>4.22</v>
      </c>
      <c r="D67" s="227">
        <f>C67*12*D8</f>
        <v>173021.68799999999</v>
      </c>
    </row>
    <row r="68" spans="1:7">
      <c r="A68" s="3" t="s">
        <v>176</v>
      </c>
      <c r="B68" s="230"/>
      <c r="C68" s="228"/>
      <c r="D68" s="231">
        <v>-12687.7</v>
      </c>
    </row>
    <row r="69" spans="1:7">
      <c r="A69" s="814" t="s">
        <v>149</v>
      </c>
      <c r="B69" s="864"/>
      <c r="C69" s="168">
        <f>SUM(C13,C19,C24,C31,C36,C42,C55,C59,C62,C65:C67)</f>
        <v>19.36</v>
      </c>
      <c r="D69" s="595">
        <f>SUM(D13,D19,D24,D31,D36,D42,D55,D59,D62,D65:D67,D68)</f>
        <v>781080.04399999999</v>
      </c>
    </row>
    <row r="70" spans="1:7">
      <c r="C70" s="233"/>
      <c r="G70" s="37"/>
    </row>
    <row r="71" spans="1:7">
      <c r="C71" s="37"/>
    </row>
  </sheetData>
  <mergeCells count="24">
    <mergeCell ref="A1:F1"/>
    <mergeCell ref="A2:E2"/>
    <mergeCell ref="A3:D3"/>
    <mergeCell ref="A10:A11"/>
    <mergeCell ref="B10:B11"/>
    <mergeCell ref="A12:D12"/>
    <mergeCell ref="B13:B14"/>
    <mergeCell ref="C13:C14"/>
    <mergeCell ref="D13:D14"/>
    <mergeCell ref="A15:D15"/>
    <mergeCell ref="A16:D16"/>
    <mergeCell ref="A21:B21"/>
    <mergeCell ref="A23:D23"/>
    <mergeCell ref="C24:C25"/>
    <mergeCell ref="D24:D25"/>
    <mergeCell ref="A60:D60"/>
    <mergeCell ref="A64:D64"/>
    <mergeCell ref="A69:B69"/>
    <mergeCell ref="A26:D26"/>
    <mergeCell ref="A27:D27"/>
    <mergeCell ref="A34:D34"/>
    <mergeCell ref="A38:D38"/>
    <mergeCell ref="A51:D51"/>
    <mergeCell ref="A58:D5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79"/>
  <sheetViews>
    <sheetView topLeftCell="A61" workbookViewId="0">
      <selection activeCell="D75" sqref="D75"/>
    </sheetView>
  </sheetViews>
  <sheetFormatPr defaultRowHeight="15"/>
  <cols>
    <col min="1" max="1" width="51.140625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868" t="s">
        <v>340</v>
      </c>
      <c r="B2" s="869"/>
      <c r="C2" s="869"/>
      <c r="D2" s="869"/>
      <c r="E2" s="869"/>
      <c r="F2" s="17"/>
    </row>
    <row r="3" spans="1:6">
      <c r="A3" s="868" t="s">
        <v>94</v>
      </c>
      <c r="B3" s="869"/>
      <c r="C3" s="869"/>
      <c r="D3" s="869"/>
      <c r="E3" s="197"/>
      <c r="F3" s="17"/>
    </row>
    <row r="4" spans="1:6">
      <c r="A4" s="197"/>
      <c r="B4" s="197"/>
      <c r="C4" s="198" t="s">
        <v>1</v>
      </c>
      <c r="D4" s="197">
        <v>1977</v>
      </c>
      <c r="E4" s="197"/>
      <c r="F4" s="17"/>
    </row>
    <row r="5" spans="1:6">
      <c r="A5" s="197"/>
      <c r="B5" s="197"/>
      <c r="C5" s="198" t="s">
        <v>2</v>
      </c>
      <c r="D5" s="197">
        <v>5</v>
      </c>
      <c r="E5" s="197"/>
      <c r="F5" s="17"/>
    </row>
    <row r="6" spans="1:6">
      <c r="A6" s="197"/>
      <c r="B6" s="197"/>
      <c r="C6" s="198" t="s">
        <v>3</v>
      </c>
      <c r="D6" s="197">
        <v>4</v>
      </c>
      <c r="E6" s="197"/>
      <c r="F6" s="17"/>
    </row>
    <row r="7" spans="1:6">
      <c r="A7" s="197"/>
      <c r="B7" s="197"/>
      <c r="C7" s="198" t="s">
        <v>4</v>
      </c>
      <c r="D7" s="197">
        <v>60</v>
      </c>
      <c r="E7" s="197"/>
      <c r="F7" s="17"/>
    </row>
    <row r="8" spans="1:6">
      <c r="A8" s="197"/>
      <c r="B8" s="197"/>
      <c r="C8" s="198" t="s">
        <v>89</v>
      </c>
      <c r="D8" s="197">
        <v>2778.3</v>
      </c>
      <c r="E8" s="197"/>
      <c r="F8" s="17"/>
    </row>
    <row r="9" spans="1:6">
      <c r="A9" s="197"/>
      <c r="B9" s="197"/>
      <c r="C9" s="198" t="s">
        <v>96</v>
      </c>
      <c r="D9" s="197">
        <v>299.60000000000002</v>
      </c>
      <c r="E9" s="197"/>
      <c r="F9" s="17"/>
    </row>
    <row r="10" spans="1:6">
      <c r="A10" s="197"/>
      <c r="B10" s="197"/>
      <c r="C10" s="198" t="s">
        <v>221</v>
      </c>
      <c r="D10" s="197">
        <v>612.4</v>
      </c>
      <c r="E10" s="197"/>
      <c r="F10" s="17"/>
    </row>
    <row r="11" spans="1:6" ht="63.75" customHeight="1">
      <c r="A11" s="29" t="s">
        <v>8</v>
      </c>
      <c r="B11" s="29" t="s">
        <v>9</v>
      </c>
      <c r="C11" s="530" t="s">
        <v>520</v>
      </c>
      <c r="D11" s="530" t="s">
        <v>526</v>
      </c>
      <c r="E11" s="197"/>
      <c r="F11" s="17"/>
    </row>
    <row r="12" spans="1:6">
      <c r="A12" s="881" t="s">
        <v>10</v>
      </c>
      <c r="B12" s="882"/>
      <c r="C12" s="882"/>
      <c r="D12" s="883"/>
      <c r="E12" s="197"/>
      <c r="F12" s="17"/>
    </row>
    <row r="13" spans="1:6" ht="174" customHeight="1">
      <c r="A13" s="245" t="s">
        <v>11</v>
      </c>
      <c r="B13" s="246"/>
      <c r="C13" s="246"/>
      <c r="D13" s="247"/>
      <c r="E13" s="197"/>
      <c r="F13" s="17"/>
    </row>
    <row r="14" spans="1:6" ht="149.25" customHeight="1">
      <c r="A14" s="245" t="s">
        <v>12</v>
      </c>
      <c r="B14" s="241" t="s">
        <v>13</v>
      </c>
      <c r="C14" s="248">
        <v>1.0900000000000001</v>
      </c>
      <c r="D14" s="53">
        <f>C14*D8*12</f>
        <v>36340.164000000004</v>
      </c>
      <c r="E14" s="197"/>
      <c r="F14" s="17"/>
    </row>
    <row r="15" spans="1:6">
      <c r="A15" s="870" t="s">
        <v>14</v>
      </c>
      <c r="B15" s="884"/>
      <c r="C15" s="884"/>
      <c r="D15" s="885"/>
      <c r="E15" s="197"/>
      <c r="F15" s="17"/>
    </row>
    <row r="16" spans="1:6" ht="11.25" customHeight="1">
      <c r="A16" s="21" t="s">
        <v>15</v>
      </c>
      <c r="B16" s="21"/>
      <c r="C16" s="21"/>
      <c r="D16" s="21"/>
      <c r="E16" s="197"/>
      <c r="F16" s="17"/>
    </row>
    <row r="17" spans="1:6" ht="29.25" customHeight="1">
      <c r="A17" s="41" t="s">
        <v>16</v>
      </c>
      <c r="B17" s="235" t="s">
        <v>17</v>
      </c>
      <c r="C17" s="879">
        <v>2.16</v>
      </c>
      <c r="D17" s="636">
        <f>C17*12*D8</f>
        <v>72013.536000000007</v>
      </c>
      <c r="E17" s="197"/>
      <c r="F17" s="17"/>
    </row>
    <row r="18" spans="1:6" ht="23.25" customHeight="1">
      <c r="A18" s="41" t="s">
        <v>18</v>
      </c>
      <c r="B18" s="235" t="s">
        <v>17</v>
      </c>
      <c r="C18" s="879"/>
      <c r="D18" s="636"/>
      <c r="E18" s="197"/>
      <c r="F18" s="17"/>
    </row>
    <row r="19" spans="1:6" ht="23.25" customHeight="1">
      <c r="A19" s="41" t="s">
        <v>19</v>
      </c>
      <c r="B19" s="235" t="s">
        <v>17</v>
      </c>
      <c r="C19" s="879"/>
      <c r="D19" s="636"/>
      <c r="E19" s="197"/>
      <c r="F19" s="17"/>
    </row>
    <row r="20" spans="1:6" ht="23.25" customHeight="1">
      <c r="A20" s="21" t="s">
        <v>20</v>
      </c>
      <c r="B20" s="235" t="s">
        <v>21</v>
      </c>
      <c r="C20" s="879"/>
      <c r="D20" s="636"/>
      <c r="E20" s="197"/>
      <c r="F20" s="17"/>
    </row>
    <row r="21" spans="1:6" ht="12.75" customHeight="1">
      <c r="A21" s="21" t="s">
        <v>22</v>
      </c>
      <c r="B21" s="235"/>
      <c r="C21" s="879"/>
      <c r="D21" s="636"/>
      <c r="E21" s="197"/>
      <c r="F21" s="17"/>
    </row>
    <row r="22" spans="1:6" ht="42" customHeight="1">
      <c r="A22" s="21" t="s">
        <v>23</v>
      </c>
      <c r="B22" s="235" t="s">
        <v>24</v>
      </c>
      <c r="C22" s="879"/>
      <c r="D22" s="636"/>
      <c r="E22" s="197"/>
      <c r="F22" s="17"/>
    </row>
    <row r="23" spans="1:6">
      <c r="A23" s="870" t="s">
        <v>25</v>
      </c>
      <c r="B23" s="871"/>
      <c r="C23" s="871"/>
      <c r="D23" s="872"/>
      <c r="E23" s="197"/>
      <c r="F23" s="17"/>
    </row>
    <row r="24" spans="1:6" ht="24.75" customHeight="1">
      <c r="A24" s="41" t="s">
        <v>26</v>
      </c>
      <c r="B24" s="27" t="s">
        <v>27</v>
      </c>
      <c r="C24" s="879">
        <v>0.2</v>
      </c>
      <c r="D24" s="879">
        <f>C24*12*D8</f>
        <v>6667.920000000001</v>
      </c>
      <c r="E24" s="197"/>
      <c r="F24" s="17"/>
    </row>
    <row r="25" spans="1:6" ht="29.25" customHeight="1">
      <c r="A25" s="21" t="s">
        <v>28</v>
      </c>
      <c r="B25" s="27" t="s">
        <v>29</v>
      </c>
      <c r="C25" s="879"/>
      <c r="D25" s="879"/>
      <c r="E25" s="197"/>
      <c r="F25" s="17"/>
    </row>
    <row r="26" spans="1:6">
      <c r="A26" s="870" t="s">
        <v>30</v>
      </c>
      <c r="B26" s="871"/>
      <c r="C26" s="871"/>
      <c r="D26" s="872"/>
      <c r="E26" s="197"/>
      <c r="F26" s="17"/>
    </row>
    <row r="27" spans="1:6">
      <c r="A27" s="878" t="s">
        <v>31</v>
      </c>
      <c r="B27" s="878"/>
      <c r="C27" s="878"/>
      <c r="D27" s="878"/>
      <c r="E27" s="197"/>
      <c r="F27" s="17"/>
    </row>
    <row r="28" spans="1:6" ht="25.5" customHeight="1">
      <c r="A28" s="238" t="s">
        <v>32</v>
      </c>
      <c r="B28" s="235" t="s">
        <v>13</v>
      </c>
      <c r="C28" s="879">
        <v>0.79</v>
      </c>
      <c r="D28" s="636">
        <f>C28*12*D8</f>
        <v>26338.284000000003</v>
      </c>
      <c r="E28" s="197"/>
      <c r="F28" s="17"/>
    </row>
    <row r="29" spans="1:6" ht="12" customHeight="1">
      <c r="A29" s="20" t="s">
        <v>33</v>
      </c>
      <c r="B29" s="22" t="s">
        <v>34</v>
      </c>
      <c r="C29" s="879"/>
      <c r="D29" s="636"/>
      <c r="E29" s="197"/>
      <c r="F29" s="17"/>
    </row>
    <row r="30" spans="1:6" ht="31.5" customHeight="1">
      <c r="A30" s="20" t="s">
        <v>35</v>
      </c>
      <c r="B30" s="22" t="s">
        <v>34</v>
      </c>
      <c r="C30" s="879"/>
      <c r="D30" s="636"/>
      <c r="E30" s="197"/>
      <c r="F30" s="17"/>
    </row>
    <row r="31" spans="1:6" ht="42" customHeight="1">
      <c r="A31" s="18" t="s">
        <v>36</v>
      </c>
      <c r="B31" s="235" t="s">
        <v>13</v>
      </c>
      <c r="C31" s="879"/>
      <c r="D31" s="636"/>
      <c r="E31" s="197"/>
      <c r="F31" s="17"/>
    </row>
    <row r="32" spans="1:6" ht="13.5" customHeight="1">
      <c r="A32" s="20" t="s">
        <v>37</v>
      </c>
      <c r="B32" s="22" t="s">
        <v>34</v>
      </c>
      <c r="C32" s="879"/>
      <c r="D32" s="636"/>
      <c r="E32" s="197"/>
      <c r="F32" s="17"/>
    </row>
    <row r="33" spans="1:6" ht="35.25" customHeight="1">
      <c r="A33" s="239" t="s">
        <v>38</v>
      </c>
      <c r="B33" s="235" t="s">
        <v>13</v>
      </c>
      <c r="C33" s="879"/>
      <c r="D33" s="636"/>
      <c r="E33" s="197"/>
      <c r="F33" s="17"/>
    </row>
    <row r="34" spans="1:6">
      <c r="A34" s="878" t="s">
        <v>39</v>
      </c>
      <c r="B34" s="878"/>
      <c r="C34" s="878"/>
      <c r="D34" s="878"/>
      <c r="E34" s="197"/>
      <c r="F34" s="17"/>
    </row>
    <row r="35" spans="1:6" ht="21.75" customHeight="1">
      <c r="A35" s="20" t="s">
        <v>32</v>
      </c>
      <c r="B35" s="19" t="s">
        <v>40</v>
      </c>
      <c r="C35" s="622">
        <v>1.29</v>
      </c>
      <c r="D35" s="873">
        <f>C35*12*D8</f>
        <v>43008.084000000003</v>
      </c>
      <c r="E35" s="197"/>
      <c r="F35" s="17"/>
    </row>
    <row r="36" spans="1:6" ht="16.5" customHeight="1">
      <c r="A36" s="20" t="s">
        <v>33</v>
      </c>
      <c r="B36" s="19" t="s">
        <v>34</v>
      </c>
      <c r="C36" s="656"/>
      <c r="D36" s="874"/>
      <c r="E36" s="197"/>
      <c r="F36" s="17"/>
    </row>
    <row r="37" spans="1:6" ht="24" customHeight="1">
      <c r="A37" s="20" t="s">
        <v>41</v>
      </c>
      <c r="B37" s="19" t="s">
        <v>34</v>
      </c>
      <c r="C37" s="656"/>
      <c r="D37" s="874"/>
      <c r="E37" s="197"/>
      <c r="F37" s="17"/>
    </row>
    <row r="38" spans="1:6" ht="24" customHeight="1">
      <c r="A38" s="20" t="s">
        <v>42</v>
      </c>
      <c r="B38" s="19" t="s">
        <v>40</v>
      </c>
      <c r="C38" s="656"/>
      <c r="D38" s="874"/>
      <c r="E38" s="197"/>
      <c r="F38" s="17"/>
    </row>
    <row r="39" spans="1:6" ht="23.25" customHeight="1">
      <c r="A39" s="23" t="s">
        <v>43</v>
      </c>
      <c r="B39" s="19" t="s">
        <v>40</v>
      </c>
      <c r="C39" s="656"/>
      <c r="D39" s="874"/>
      <c r="E39" s="197"/>
      <c r="F39" s="17"/>
    </row>
    <row r="40" spans="1:6" ht="16.5" customHeight="1">
      <c r="A40" s="20" t="s">
        <v>37</v>
      </c>
      <c r="B40" s="19" t="s">
        <v>34</v>
      </c>
      <c r="C40" s="657"/>
      <c r="D40" s="880"/>
      <c r="E40" s="197"/>
      <c r="F40" s="17"/>
    </row>
    <row r="41" spans="1:6" ht="16.5" customHeight="1">
      <c r="A41" s="878" t="s">
        <v>44</v>
      </c>
      <c r="B41" s="878"/>
      <c r="C41" s="878"/>
      <c r="D41" s="878"/>
      <c r="E41" s="197"/>
      <c r="F41" s="17"/>
    </row>
    <row r="42" spans="1:6" ht="36" customHeight="1">
      <c r="A42" s="18" t="s">
        <v>45</v>
      </c>
      <c r="B42" s="235" t="s">
        <v>13</v>
      </c>
      <c r="C42" s="873">
        <v>0.91</v>
      </c>
      <c r="D42" s="873">
        <f>C42*D8*12</f>
        <v>30339.036</v>
      </c>
      <c r="E42" s="197"/>
      <c r="F42" s="17"/>
    </row>
    <row r="43" spans="1:6" ht="34.5" customHeight="1">
      <c r="A43" s="18" t="s">
        <v>46</v>
      </c>
      <c r="B43" s="235" t="s">
        <v>13</v>
      </c>
      <c r="C43" s="874"/>
      <c r="D43" s="874"/>
      <c r="E43" s="197"/>
      <c r="F43" s="17"/>
    </row>
    <row r="44" spans="1:6" ht="34.5" customHeight="1">
      <c r="A44" s="23" t="s">
        <v>47</v>
      </c>
      <c r="B44" s="235" t="s">
        <v>13</v>
      </c>
      <c r="C44" s="880"/>
      <c r="D44" s="880"/>
      <c r="E44" s="197"/>
      <c r="F44" s="17"/>
    </row>
    <row r="45" spans="1:6" ht="14.25" customHeight="1">
      <c r="A45" s="878" t="s">
        <v>48</v>
      </c>
      <c r="B45" s="878"/>
      <c r="C45" s="878"/>
      <c r="D45" s="878"/>
      <c r="E45" s="197"/>
      <c r="F45" s="17"/>
    </row>
    <row r="46" spans="1:6" ht="33" customHeight="1">
      <c r="A46" s="18" t="s">
        <v>49</v>
      </c>
      <c r="B46" s="19" t="s">
        <v>29</v>
      </c>
      <c r="C46" s="879">
        <v>2.99</v>
      </c>
      <c r="D46" s="879">
        <f>C46*12*D8</f>
        <v>99685.40400000001</v>
      </c>
      <c r="E46" s="197"/>
      <c r="F46" s="17"/>
    </row>
    <row r="47" spans="1:6" ht="15" customHeight="1">
      <c r="A47" s="18" t="s">
        <v>50</v>
      </c>
      <c r="B47" s="19" t="s">
        <v>51</v>
      </c>
      <c r="C47" s="879"/>
      <c r="D47" s="879"/>
      <c r="E47" s="197"/>
      <c r="F47" s="17"/>
    </row>
    <row r="48" spans="1:6" ht="30" customHeight="1">
      <c r="A48" s="18" t="s">
        <v>52</v>
      </c>
      <c r="B48" s="19" t="s">
        <v>51</v>
      </c>
      <c r="C48" s="879"/>
      <c r="D48" s="879"/>
      <c r="E48" s="197"/>
      <c r="F48" s="17"/>
    </row>
    <row r="49" spans="1:6" ht="35.25" customHeight="1">
      <c r="A49" s="18" t="s">
        <v>53</v>
      </c>
      <c r="B49" s="19" t="s">
        <v>54</v>
      </c>
      <c r="C49" s="879"/>
      <c r="D49" s="879"/>
      <c r="E49" s="197"/>
      <c r="F49" s="17"/>
    </row>
    <row r="50" spans="1:6" ht="40.5" customHeight="1">
      <c r="A50" s="20" t="s">
        <v>55</v>
      </c>
      <c r="B50" s="19" t="s">
        <v>54</v>
      </c>
      <c r="C50" s="879"/>
      <c r="D50" s="879"/>
      <c r="E50" s="197"/>
      <c r="F50" s="17"/>
    </row>
    <row r="51" spans="1:6" ht="12.75" customHeight="1">
      <c r="A51" s="21" t="s">
        <v>56</v>
      </c>
      <c r="B51" s="21"/>
      <c r="C51" s="879"/>
      <c r="D51" s="879"/>
      <c r="E51" s="197"/>
      <c r="F51" s="17"/>
    </row>
    <row r="52" spans="1:6" ht="36" customHeight="1">
      <c r="A52" s="20" t="s">
        <v>57</v>
      </c>
      <c r="B52" s="19" t="s">
        <v>40</v>
      </c>
      <c r="C52" s="879"/>
      <c r="D52" s="879"/>
      <c r="E52" s="197"/>
      <c r="F52" s="17"/>
    </row>
    <row r="53" spans="1:6" ht="13.5" customHeight="1">
      <c r="A53" s="20" t="s">
        <v>58</v>
      </c>
      <c r="B53" s="19" t="s">
        <v>59</v>
      </c>
      <c r="C53" s="879"/>
      <c r="D53" s="879"/>
      <c r="E53" s="197"/>
      <c r="F53" s="17"/>
    </row>
    <row r="54" spans="1:6" ht="13.5" customHeight="1">
      <c r="A54" s="20" t="s">
        <v>60</v>
      </c>
      <c r="B54" s="22" t="s">
        <v>59</v>
      </c>
      <c r="C54" s="879"/>
      <c r="D54" s="879"/>
      <c r="E54" s="197"/>
      <c r="F54" s="17"/>
    </row>
    <row r="55" spans="1:6" ht="13.5" customHeight="1">
      <c r="A55" s="20" t="s">
        <v>61</v>
      </c>
      <c r="B55" s="22" t="s">
        <v>59</v>
      </c>
      <c r="C55" s="879"/>
      <c r="D55" s="879"/>
      <c r="E55" s="197"/>
      <c r="F55" s="17"/>
    </row>
    <row r="56" spans="1:6" ht="13.5" customHeight="1">
      <c r="A56" s="20" t="s">
        <v>62</v>
      </c>
      <c r="B56" s="22" t="s">
        <v>59</v>
      </c>
      <c r="C56" s="879"/>
      <c r="D56" s="879"/>
      <c r="E56" s="197"/>
      <c r="F56" s="17"/>
    </row>
    <row r="57" spans="1:6" ht="13.5" customHeight="1">
      <c r="A57" s="20" t="s">
        <v>63</v>
      </c>
      <c r="B57" s="22" t="s">
        <v>59</v>
      </c>
      <c r="C57" s="879"/>
      <c r="D57" s="879"/>
      <c r="E57" s="197"/>
      <c r="F57" s="17"/>
    </row>
    <row r="58" spans="1:6" ht="33.75" customHeight="1">
      <c r="A58" s="23" t="s">
        <v>64</v>
      </c>
      <c r="B58" s="19" t="s">
        <v>40</v>
      </c>
      <c r="C58" s="879"/>
      <c r="D58" s="879"/>
      <c r="E58" s="197"/>
      <c r="F58" s="17"/>
    </row>
    <row r="59" spans="1:6" ht="13.5" customHeight="1">
      <c r="A59" s="878" t="s">
        <v>65</v>
      </c>
      <c r="B59" s="878"/>
      <c r="C59" s="878"/>
      <c r="D59" s="878"/>
      <c r="E59" s="197"/>
      <c r="F59" s="17"/>
    </row>
    <row r="60" spans="1:6" ht="18" customHeight="1">
      <c r="A60" s="20" t="s">
        <v>66</v>
      </c>
      <c r="B60" s="19" t="s">
        <v>67</v>
      </c>
      <c r="C60" s="636">
        <v>2.27</v>
      </c>
      <c r="D60" s="636">
        <f>C60*12*D8</f>
        <v>75680.892000000007</v>
      </c>
      <c r="E60" s="197"/>
      <c r="F60" s="17"/>
    </row>
    <row r="61" spans="1:6" ht="25.5" customHeight="1">
      <c r="A61" s="20" t="s">
        <v>68</v>
      </c>
      <c r="B61" s="19" t="s">
        <v>67</v>
      </c>
      <c r="C61" s="636"/>
      <c r="D61" s="636"/>
      <c r="E61" s="197"/>
      <c r="F61" s="17"/>
    </row>
    <row r="62" spans="1:6" ht="23.25" customHeight="1">
      <c r="A62" s="20" t="s">
        <v>69</v>
      </c>
      <c r="B62" s="19" t="s">
        <v>51</v>
      </c>
      <c r="C62" s="636"/>
      <c r="D62" s="636"/>
      <c r="E62" s="197"/>
      <c r="F62" s="17"/>
    </row>
    <row r="63" spans="1:6" ht="15" customHeight="1">
      <c r="A63" s="20" t="s">
        <v>70</v>
      </c>
      <c r="B63" s="19" t="s">
        <v>67</v>
      </c>
      <c r="C63" s="636"/>
      <c r="D63" s="636"/>
      <c r="E63" s="197"/>
      <c r="F63" s="17"/>
    </row>
    <row r="64" spans="1:6" ht="25.5" customHeight="1">
      <c r="A64" s="23" t="s">
        <v>71</v>
      </c>
      <c r="B64" s="19" t="s">
        <v>40</v>
      </c>
      <c r="C64" s="636"/>
      <c r="D64" s="636"/>
      <c r="E64" s="197"/>
      <c r="F64" s="17"/>
    </row>
    <row r="65" spans="1:6" ht="15" customHeight="1">
      <c r="A65" s="23" t="s">
        <v>72</v>
      </c>
      <c r="B65" s="22" t="s">
        <v>51</v>
      </c>
      <c r="C65" s="636"/>
      <c r="D65" s="636"/>
      <c r="E65" s="197"/>
      <c r="F65" s="17"/>
    </row>
    <row r="66" spans="1:6" ht="15" customHeight="1">
      <c r="A66" s="870" t="s">
        <v>73</v>
      </c>
      <c r="B66" s="871"/>
      <c r="C66" s="871"/>
      <c r="D66" s="872"/>
      <c r="E66" s="197"/>
      <c r="F66" s="17"/>
    </row>
    <row r="67" spans="1:6" ht="57.75" customHeight="1">
      <c r="A67" s="24" t="s">
        <v>74</v>
      </c>
      <c r="B67" s="30" t="s">
        <v>75</v>
      </c>
      <c r="C67" s="30">
        <v>2.41</v>
      </c>
      <c r="D67" s="234">
        <f>C67*12*D8</f>
        <v>80348.436000000016</v>
      </c>
      <c r="E67" s="197"/>
      <c r="F67" s="17"/>
    </row>
    <row r="68" spans="1:6" ht="16.5" customHeight="1">
      <c r="A68" s="27" t="s">
        <v>76</v>
      </c>
      <c r="B68" s="240"/>
      <c r="C68" s="873">
        <v>2.14</v>
      </c>
      <c r="D68" s="875">
        <f>C68*12*D8</f>
        <v>71346.744000000006</v>
      </c>
      <c r="E68" s="877"/>
      <c r="F68" s="17"/>
    </row>
    <row r="69" spans="1:6" ht="16.5" customHeight="1">
      <c r="A69" s="21" t="s">
        <v>77</v>
      </c>
      <c r="B69" s="240" t="s">
        <v>78</v>
      </c>
      <c r="C69" s="874"/>
      <c r="D69" s="876"/>
      <c r="E69" s="877"/>
      <c r="F69" s="17"/>
    </row>
    <row r="70" spans="1:6" ht="16.5" customHeight="1">
      <c r="A70" s="21" t="s">
        <v>79</v>
      </c>
      <c r="B70" s="240" t="s">
        <v>78</v>
      </c>
      <c r="C70" s="874"/>
      <c r="D70" s="876"/>
      <c r="E70" s="877"/>
      <c r="F70" s="17"/>
    </row>
    <row r="71" spans="1:6" ht="16.5" customHeight="1">
      <c r="A71" s="21" t="s">
        <v>80</v>
      </c>
      <c r="B71" s="240" t="s">
        <v>78</v>
      </c>
      <c r="C71" s="241"/>
      <c r="D71" s="244"/>
      <c r="E71" s="197"/>
      <c r="F71" s="17"/>
    </row>
    <row r="72" spans="1:6" ht="16.5" customHeight="1">
      <c r="A72" s="21" t="s">
        <v>84</v>
      </c>
      <c r="B72" s="240"/>
      <c r="C72" s="241"/>
      <c r="D72" s="244"/>
      <c r="E72" s="197"/>
      <c r="F72" s="17"/>
    </row>
    <row r="73" spans="1:6" ht="16.5" customHeight="1">
      <c r="A73" s="21" t="s">
        <v>342</v>
      </c>
      <c r="B73" s="235"/>
      <c r="C73" s="236">
        <v>0.39</v>
      </c>
      <c r="D73" s="237">
        <f>C73*12*D8</f>
        <v>13002.444</v>
      </c>
      <c r="E73" s="197"/>
      <c r="F73" s="17"/>
    </row>
    <row r="74" spans="1:6" ht="16.5" customHeight="1">
      <c r="A74" s="21" t="s">
        <v>341</v>
      </c>
      <c r="B74" s="235"/>
      <c r="C74" s="236">
        <v>0.63</v>
      </c>
      <c r="D74" s="237">
        <f>C74*12*D8</f>
        <v>21003.948000000004</v>
      </c>
      <c r="E74" s="197"/>
      <c r="F74" s="17"/>
    </row>
    <row r="75" spans="1:6" ht="60" customHeight="1">
      <c r="A75" s="21" t="s">
        <v>81</v>
      </c>
      <c r="B75" s="19" t="s">
        <v>40</v>
      </c>
      <c r="C75" s="242">
        <v>4.3499999999999996</v>
      </c>
      <c r="D75" s="242">
        <f>C75*12*D8</f>
        <v>145027.26</v>
      </c>
      <c r="E75" s="197"/>
      <c r="F75" s="17"/>
    </row>
    <row r="76" spans="1:6">
      <c r="A76" s="596" t="s">
        <v>82</v>
      </c>
      <c r="B76" s="597"/>
      <c r="C76" s="598">
        <f>SUM(C46,C13,C14,C17,C24,C28,C35,C42,C60,C67,C68,C73:C74,C75)</f>
        <v>21.619999999999997</v>
      </c>
      <c r="D76" s="598">
        <f>SUM(D46,D13,D14,D17,D24,D28,D35,D42,D60,D67,D68,D73:D74,D75)</f>
        <v>720802.15200000023</v>
      </c>
      <c r="E76" s="243"/>
      <c r="F76" s="94"/>
    </row>
    <row r="79" spans="1:6">
      <c r="C79" s="37"/>
    </row>
  </sheetData>
  <mergeCells count="30">
    <mergeCell ref="C28:C33"/>
    <mergeCell ref="D28:D33"/>
    <mergeCell ref="A1:F1"/>
    <mergeCell ref="A2:E2"/>
    <mergeCell ref="A3:D3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A34:D34"/>
    <mergeCell ref="C35:C40"/>
    <mergeCell ref="D35:D40"/>
    <mergeCell ref="A41:D41"/>
    <mergeCell ref="C42:C44"/>
    <mergeCell ref="D42:D44"/>
    <mergeCell ref="A66:D66"/>
    <mergeCell ref="C68:C70"/>
    <mergeCell ref="D68:D70"/>
    <mergeCell ref="E68:E70"/>
    <mergeCell ref="A45:D45"/>
    <mergeCell ref="C46:C58"/>
    <mergeCell ref="D46:D58"/>
    <mergeCell ref="A59:D59"/>
    <mergeCell ref="C60:C65"/>
    <mergeCell ref="D60:D6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79"/>
  <sheetViews>
    <sheetView topLeftCell="A58" workbookViewId="0">
      <selection activeCell="D73" sqref="D73"/>
    </sheetView>
  </sheetViews>
  <sheetFormatPr defaultRowHeight="15"/>
  <cols>
    <col min="1" max="1" width="52" style="17" customWidth="1"/>
    <col min="2" max="2" width="9.140625" style="17"/>
    <col min="3" max="3" width="10.85546875" style="17" customWidth="1"/>
    <col min="4" max="4" width="11.140625" style="17" customWidth="1"/>
  </cols>
  <sheetData>
    <row r="1" spans="1:6">
      <c r="A1" s="831" t="s">
        <v>87</v>
      </c>
      <c r="B1" s="831"/>
      <c r="C1" s="831"/>
      <c r="D1" s="831"/>
      <c r="E1" s="831"/>
      <c r="F1" s="831"/>
    </row>
    <row r="2" spans="1:6">
      <c r="A2" s="832" t="s">
        <v>527</v>
      </c>
      <c r="B2" s="833"/>
      <c r="C2" s="833"/>
      <c r="D2" s="833"/>
      <c r="E2" s="833"/>
      <c r="F2" s="566"/>
    </row>
    <row r="3" spans="1:6">
      <c r="A3" s="832" t="s">
        <v>525</v>
      </c>
      <c r="B3" s="833"/>
      <c r="C3" s="833"/>
      <c r="D3" s="833"/>
      <c r="E3" s="592"/>
      <c r="F3" s="566"/>
    </row>
    <row r="4" spans="1:6">
      <c r="A4" s="197"/>
      <c r="B4" s="197"/>
      <c r="C4" s="198" t="s">
        <v>1</v>
      </c>
      <c r="D4" s="197">
        <v>1983</v>
      </c>
      <c r="E4" s="197"/>
      <c r="F4" s="17"/>
    </row>
    <row r="5" spans="1:6">
      <c r="A5" s="197"/>
      <c r="B5" s="197"/>
      <c r="C5" s="198" t="s">
        <v>2</v>
      </c>
      <c r="D5" s="197">
        <v>3</v>
      </c>
      <c r="E5" s="197"/>
      <c r="F5" s="17"/>
    </row>
    <row r="6" spans="1:6">
      <c r="A6" s="197"/>
      <c r="B6" s="197"/>
      <c r="C6" s="198" t="s">
        <v>3</v>
      </c>
      <c r="D6" s="197">
        <v>3</v>
      </c>
      <c r="E6" s="197"/>
      <c r="F6" s="17"/>
    </row>
    <row r="7" spans="1:6">
      <c r="A7" s="197"/>
      <c r="B7" s="197"/>
      <c r="C7" s="198" t="s">
        <v>4</v>
      </c>
      <c r="D7" s="197">
        <v>27</v>
      </c>
      <c r="E7" s="197"/>
      <c r="F7" s="17"/>
    </row>
    <row r="8" spans="1:6">
      <c r="A8" s="197"/>
      <c r="B8" s="197"/>
      <c r="C8" s="198" t="s">
        <v>97</v>
      </c>
      <c r="D8" s="197">
        <v>1275.2</v>
      </c>
      <c r="E8" s="197"/>
      <c r="F8" s="17"/>
    </row>
    <row r="9" spans="1:6" ht="15.75" thickBot="1">
      <c r="A9" s="197"/>
      <c r="B9" s="197"/>
      <c r="C9" s="198" t="s">
        <v>98</v>
      </c>
      <c r="D9" s="197">
        <v>126.9</v>
      </c>
      <c r="E9" s="197"/>
      <c r="F9" s="17"/>
    </row>
    <row r="10" spans="1:6" ht="24">
      <c r="A10" s="764" t="s">
        <v>8</v>
      </c>
      <c r="B10" s="764" t="s">
        <v>9</v>
      </c>
      <c r="C10" s="404" t="s">
        <v>152</v>
      </c>
      <c r="D10" s="404" t="s">
        <v>162</v>
      </c>
    </row>
    <row r="11" spans="1:6" ht="15.75" thickBot="1">
      <c r="A11" s="765"/>
      <c r="B11" s="765"/>
      <c r="C11" s="87" t="s">
        <v>160</v>
      </c>
      <c r="D11" s="87" t="s">
        <v>174</v>
      </c>
    </row>
    <row r="12" spans="1:6" ht="15.75" thickBot="1">
      <c r="A12" s="756" t="s">
        <v>10</v>
      </c>
      <c r="B12" s="757"/>
      <c r="C12" s="757"/>
      <c r="D12" s="758"/>
    </row>
    <row r="13" spans="1:6" ht="144">
      <c r="A13" s="88" t="s">
        <v>158</v>
      </c>
      <c r="B13" s="764" t="s">
        <v>106</v>
      </c>
      <c r="C13" s="764">
        <v>1.49</v>
      </c>
      <c r="D13" s="764">
        <f>C13*12*D8</f>
        <v>22800.576000000001</v>
      </c>
    </row>
    <row r="14" spans="1:6" ht="144.75" thickBot="1">
      <c r="A14" s="89" t="s">
        <v>177</v>
      </c>
      <c r="B14" s="765"/>
      <c r="C14" s="765"/>
      <c r="D14" s="765"/>
    </row>
    <row r="15" spans="1:6" ht="15.75" thickBot="1">
      <c r="A15" s="759" t="s">
        <v>14</v>
      </c>
      <c r="B15" s="760"/>
      <c r="C15" s="760"/>
      <c r="D15" s="761"/>
    </row>
    <row r="16" spans="1:6" ht="15.75" thickBot="1">
      <c r="A16" s="753" t="s">
        <v>15</v>
      </c>
      <c r="B16" s="754"/>
      <c r="C16" s="754"/>
      <c r="D16" s="755"/>
    </row>
    <row r="17" spans="1:4" ht="24.75" thickBot="1">
      <c r="A17" s="89" t="s">
        <v>107</v>
      </c>
      <c r="B17" s="90" t="s">
        <v>17</v>
      </c>
      <c r="C17" s="764">
        <v>2.16</v>
      </c>
      <c r="D17" s="764">
        <f>C17*12*D8</f>
        <v>33053.184000000001</v>
      </c>
    </row>
    <row r="18" spans="1:4" ht="24.75" thickBot="1">
      <c r="A18" s="89" t="s">
        <v>108</v>
      </c>
      <c r="B18" s="90" t="s">
        <v>17</v>
      </c>
      <c r="C18" s="766"/>
      <c r="D18" s="766"/>
    </row>
    <row r="19" spans="1:4" ht="24.75" thickBot="1">
      <c r="A19" s="89" t="s">
        <v>109</v>
      </c>
      <c r="B19" s="90" t="s">
        <v>17</v>
      </c>
      <c r="C19" s="766"/>
      <c r="D19" s="766"/>
    </row>
    <row r="20" spans="1:4" ht="24.75" thickBot="1">
      <c r="A20" s="91" t="s">
        <v>20</v>
      </c>
      <c r="B20" s="87" t="s">
        <v>21</v>
      </c>
      <c r="C20" s="766"/>
      <c r="D20" s="766"/>
    </row>
    <row r="21" spans="1:4" ht="15.75" thickBot="1">
      <c r="A21" s="748" t="s">
        <v>22</v>
      </c>
      <c r="B21" s="750"/>
      <c r="C21" s="766"/>
      <c r="D21" s="766"/>
    </row>
    <row r="22" spans="1:4" ht="36.75" thickBot="1">
      <c r="A22" s="91" t="s">
        <v>110</v>
      </c>
      <c r="B22" s="87" t="s">
        <v>24</v>
      </c>
      <c r="C22" s="765"/>
      <c r="D22" s="765"/>
    </row>
    <row r="23" spans="1:4" ht="22.5" customHeight="1" thickBot="1">
      <c r="A23" s="748" t="s">
        <v>111</v>
      </c>
      <c r="B23" s="749"/>
      <c r="C23" s="749"/>
      <c r="D23" s="750"/>
    </row>
    <row r="24" spans="1:4" ht="24.75" thickBot="1">
      <c r="A24" s="92" t="s">
        <v>28</v>
      </c>
      <c r="B24" s="93" t="s">
        <v>29</v>
      </c>
      <c r="C24" s="764">
        <v>0.2</v>
      </c>
      <c r="D24" s="764">
        <f>C24*12*D8</f>
        <v>3060.4800000000005</v>
      </c>
    </row>
    <row r="25" spans="1:4" ht="24.75" thickBot="1">
      <c r="A25" s="91" t="s">
        <v>26</v>
      </c>
      <c r="B25" s="87" t="s">
        <v>27</v>
      </c>
      <c r="C25" s="765"/>
      <c r="D25" s="765"/>
    </row>
    <row r="26" spans="1:4" ht="15.75" thickBot="1">
      <c r="A26" s="756" t="s">
        <v>112</v>
      </c>
      <c r="B26" s="757"/>
      <c r="C26" s="757"/>
      <c r="D26" s="758"/>
    </row>
    <row r="27" spans="1:4" ht="15.75" thickBot="1">
      <c r="A27" s="748" t="s">
        <v>113</v>
      </c>
      <c r="B27" s="749"/>
      <c r="C27" s="749"/>
      <c r="D27" s="750"/>
    </row>
    <row r="28" spans="1:4" ht="48.75" thickBot="1">
      <c r="A28" s="89" t="s">
        <v>114</v>
      </c>
      <c r="B28" s="87" t="s">
        <v>106</v>
      </c>
      <c r="C28" s="764">
        <v>0.79</v>
      </c>
      <c r="D28" s="764">
        <f>C28*12*D8</f>
        <v>12088.896000000001</v>
      </c>
    </row>
    <row r="29" spans="1:4" ht="15.75" thickBot="1">
      <c r="A29" s="89" t="s">
        <v>115</v>
      </c>
      <c r="B29" s="87" t="s">
        <v>34</v>
      </c>
      <c r="C29" s="766"/>
      <c r="D29" s="766"/>
    </row>
    <row r="30" spans="1:4" ht="24.75" thickBot="1">
      <c r="A30" s="89" t="s">
        <v>116</v>
      </c>
      <c r="B30" s="87" t="s">
        <v>34</v>
      </c>
      <c r="C30" s="766"/>
      <c r="D30" s="766"/>
    </row>
    <row r="31" spans="1:4" ht="48.75" thickBot="1">
      <c r="A31" s="89" t="s">
        <v>117</v>
      </c>
      <c r="B31" s="87" t="s">
        <v>106</v>
      </c>
      <c r="C31" s="766"/>
      <c r="D31" s="766"/>
    </row>
    <row r="32" spans="1:4" ht="15.75" thickBot="1">
      <c r="A32" s="89" t="s">
        <v>118</v>
      </c>
      <c r="B32" s="87" t="s">
        <v>34</v>
      </c>
      <c r="C32" s="766"/>
      <c r="D32" s="766"/>
    </row>
    <row r="33" spans="1:4" ht="48.75" thickBot="1">
      <c r="A33" s="91" t="s">
        <v>119</v>
      </c>
      <c r="B33" s="87" t="s">
        <v>106</v>
      </c>
      <c r="C33" s="765"/>
      <c r="D33" s="765"/>
    </row>
    <row r="34" spans="1:4" ht="15.75" thickBot="1">
      <c r="A34" s="748" t="s">
        <v>120</v>
      </c>
      <c r="B34" s="749"/>
      <c r="C34" s="749"/>
      <c r="D34" s="750"/>
    </row>
    <row r="35" spans="1:4" ht="48.75" thickBot="1">
      <c r="A35" s="89" t="s">
        <v>114</v>
      </c>
      <c r="B35" s="87" t="s">
        <v>106</v>
      </c>
      <c r="C35" s="764">
        <v>1.29</v>
      </c>
      <c r="D35" s="764">
        <f>C35*12*D8</f>
        <v>19740.096000000001</v>
      </c>
    </row>
    <row r="36" spans="1:4" ht="24.75" thickBot="1">
      <c r="A36" s="89" t="s">
        <v>121</v>
      </c>
      <c r="B36" s="87" t="s">
        <v>34</v>
      </c>
      <c r="C36" s="766"/>
      <c r="D36" s="766"/>
    </row>
    <row r="37" spans="1:4" ht="24.75" thickBot="1">
      <c r="A37" s="89" t="s">
        <v>122</v>
      </c>
      <c r="B37" s="87" t="s">
        <v>34</v>
      </c>
      <c r="C37" s="766"/>
      <c r="D37" s="766"/>
    </row>
    <row r="38" spans="1:4" ht="48.75" thickBot="1">
      <c r="A38" s="89" t="s">
        <v>42</v>
      </c>
      <c r="B38" s="87" t="s">
        <v>106</v>
      </c>
      <c r="C38" s="766"/>
      <c r="D38" s="766"/>
    </row>
    <row r="39" spans="1:4" ht="48.75" thickBot="1">
      <c r="A39" s="91" t="s">
        <v>123</v>
      </c>
      <c r="B39" s="87" t="s">
        <v>106</v>
      </c>
      <c r="C39" s="766"/>
      <c r="D39" s="766"/>
    </row>
    <row r="40" spans="1:4" ht="15.75" thickBot="1">
      <c r="A40" s="89" t="s">
        <v>118</v>
      </c>
      <c r="B40" s="87" t="s">
        <v>34</v>
      </c>
      <c r="C40" s="765"/>
      <c r="D40" s="765"/>
    </row>
    <row r="41" spans="1:4" ht="15.75" thickBot="1">
      <c r="A41" s="753" t="s">
        <v>124</v>
      </c>
      <c r="B41" s="754"/>
      <c r="C41" s="886"/>
      <c r="D41" s="887"/>
    </row>
    <row r="42" spans="1:4" ht="15.75" thickBot="1">
      <c r="A42" s="89" t="s">
        <v>45</v>
      </c>
      <c r="B42" s="599" t="s">
        <v>34</v>
      </c>
      <c r="C42" s="764">
        <v>0.91</v>
      </c>
      <c r="D42" s="764">
        <f>C42*12*D8</f>
        <v>13925.184000000001</v>
      </c>
    </row>
    <row r="43" spans="1:4" ht="15.75" thickBot="1">
      <c r="A43" s="89" t="s">
        <v>46</v>
      </c>
      <c r="B43" s="599" t="s">
        <v>34</v>
      </c>
      <c r="C43" s="766"/>
      <c r="D43" s="766"/>
    </row>
    <row r="44" spans="1:4" ht="48.75" thickBot="1">
      <c r="A44" s="91" t="s">
        <v>47</v>
      </c>
      <c r="B44" s="599" t="s">
        <v>106</v>
      </c>
      <c r="C44" s="532"/>
      <c r="D44" s="532"/>
    </row>
    <row r="45" spans="1:4" ht="15.75" thickBot="1">
      <c r="A45" s="748" t="s">
        <v>125</v>
      </c>
      <c r="B45" s="749"/>
      <c r="C45" s="890"/>
      <c r="D45" s="891"/>
    </row>
    <row r="46" spans="1:4" ht="24.75" thickBot="1">
      <c r="A46" s="89" t="s">
        <v>126</v>
      </c>
      <c r="B46" s="87" t="s">
        <v>29</v>
      </c>
      <c r="C46" s="764">
        <v>2.76</v>
      </c>
      <c r="D46" s="764">
        <f>C46*12*D8</f>
        <v>42234.623999999996</v>
      </c>
    </row>
    <row r="47" spans="1:4" ht="15.75" thickBot="1">
      <c r="A47" s="89" t="s">
        <v>127</v>
      </c>
      <c r="B47" s="87" t="s">
        <v>51</v>
      </c>
      <c r="C47" s="766"/>
      <c r="D47" s="766"/>
    </row>
    <row r="48" spans="1:4" ht="24.75" thickBot="1">
      <c r="A48" s="89" t="s">
        <v>116</v>
      </c>
      <c r="B48" s="87" t="s">
        <v>51</v>
      </c>
      <c r="C48" s="766"/>
      <c r="D48" s="766"/>
    </row>
    <row r="49" spans="1:4" ht="36.75" thickBot="1">
      <c r="A49" s="89" t="s">
        <v>128</v>
      </c>
      <c r="B49" s="87" t="s">
        <v>54</v>
      </c>
      <c r="C49" s="766"/>
      <c r="D49" s="766"/>
    </row>
    <row r="50" spans="1:4" ht="36.75" thickBot="1">
      <c r="A50" s="89" t="s">
        <v>129</v>
      </c>
      <c r="B50" s="87" t="s">
        <v>54</v>
      </c>
      <c r="C50" s="766"/>
      <c r="D50" s="766"/>
    </row>
    <row r="51" spans="1:4" ht="15.75" thickBot="1">
      <c r="A51" s="748" t="s">
        <v>56</v>
      </c>
      <c r="B51" s="750"/>
      <c r="C51" s="766"/>
      <c r="D51" s="766"/>
    </row>
    <row r="52" spans="1:4" ht="15.75" thickBot="1">
      <c r="A52" s="89" t="s">
        <v>130</v>
      </c>
      <c r="B52" s="87" t="s">
        <v>59</v>
      </c>
      <c r="C52" s="766"/>
      <c r="D52" s="766"/>
    </row>
    <row r="53" spans="1:4" ht="15.75" thickBot="1">
      <c r="A53" s="89" t="s">
        <v>131</v>
      </c>
      <c r="B53" s="87" t="s">
        <v>59</v>
      </c>
      <c r="C53" s="766"/>
      <c r="D53" s="766"/>
    </row>
    <row r="54" spans="1:4" ht="15.75" thickBot="1">
      <c r="A54" s="89" t="s">
        <v>132</v>
      </c>
      <c r="B54" s="87" t="s">
        <v>59</v>
      </c>
      <c r="C54" s="766"/>
      <c r="D54" s="766"/>
    </row>
    <row r="55" spans="1:4" ht="15.75" thickBot="1">
      <c r="A55" s="89" t="s">
        <v>133</v>
      </c>
      <c r="B55" s="87" t="s">
        <v>59</v>
      </c>
      <c r="C55" s="766"/>
      <c r="D55" s="766"/>
    </row>
    <row r="56" spans="1:4" ht="15.75" thickBot="1">
      <c r="A56" s="89" t="s">
        <v>134</v>
      </c>
      <c r="B56" s="87" t="s">
        <v>59</v>
      </c>
      <c r="C56" s="766"/>
      <c r="D56" s="766"/>
    </row>
    <row r="57" spans="1:4" ht="15.75" thickBot="1">
      <c r="A57" s="89" t="s">
        <v>63</v>
      </c>
      <c r="B57" s="87" t="s">
        <v>59</v>
      </c>
      <c r="C57" s="765"/>
      <c r="D57" s="765"/>
    </row>
    <row r="58" spans="1:4" ht="15.75" thickBot="1">
      <c r="A58" s="753" t="s">
        <v>135</v>
      </c>
      <c r="B58" s="754"/>
      <c r="C58" s="754"/>
      <c r="D58" s="755"/>
    </row>
    <row r="59" spans="1:4" ht="24.75" thickBot="1">
      <c r="A59" s="89" t="s">
        <v>66</v>
      </c>
      <c r="B59" s="87" t="s">
        <v>67</v>
      </c>
      <c r="C59" s="407"/>
      <c r="D59" s="407"/>
    </row>
    <row r="60" spans="1:4" ht="24.75" thickBot="1">
      <c r="A60" s="89" t="s">
        <v>136</v>
      </c>
      <c r="B60" s="87" t="s">
        <v>67</v>
      </c>
      <c r="C60" s="408">
        <v>2.27</v>
      </c>
      <c r="D60" s="408">
        <f>C60*12*D8</f>
        <v>34736.448000000004</v>
      </c>
    </row>
    <row r="61" spans="1:4" ht="24.75" thickBot="1">
      <c r="A61" s="89" t="s">
        <v>137</v>
      </c>
      <c r="B61" s="87" t="s">
        <v>51</v>
      </c>
      <c r="C61" s="407"/>
      <c r="D61" s="407"/>
    </row>
    <row r="62" spans="1:4" ht="24.75" thickBot="1">
      <c r="A62" s="89" t="s">
        <v>138</v>
      </c>
      <c r="B62" s="87" t="s">
        <v>67</v>
      </c>
      <c r="C62" s="407"/>
      <c r="D62" s="407"/>
    </row>
    <row r="63" spans="1:4" ht="48.75" thickBot="1">
      <c r="A63" s="91" t="s">
        <v>71</v>
      </c>
      <c r="B63" s="87" t="s">
        <v>106</v>
      </c>
      <c r="C63" s="407"/>
      <c r="D63" s="407"/>
    </row>
    <row r="64" spans="1:4" ht="15.75" thickBot="1">
      <c r="A64" s="91" t="s">
        <v>139</v>
      </c>
      <c r="B64" s="87" t="s">
        <v>51</v>
      </c>
      <c r="C64" s="405"/>
      <c r="D64" s="405"/>
    </row>
    <row r="65" spans="1:4" ht="15.75" thickBot="1">
      <c r="A65" s="748" t="s">
        <v>140</v>
      </c>
      <c r="B65" s="749"/>
      <c r="C65" s="749"/>
      <c r="D65" s="750"/>
    </row>
    <row r="66" spans="1:4" ht="48.75" thickBot="1">
      <c r="A66" s="91" t="s">
        <v>141</v>
      </c>
      <c r="B66" s="87" t="s">
        <v>142</v>
      </c>
      <c r="C66" s="87">
        <v>2.41</v>
      </c>
      <c r="D66" s="87">
        <f>C66*12*D8</f>
        <v>36878.784000000007</v>
      </c>
    </row>
    <row r="67" spans="1:4" ht="15.75" thickBot="1">
      <c r="A67" s="748" t="s">
        <v>143</v>
      </c>
      <c r="B67" s="749"/>
      <c r="C67" s="749"/>
      <c r="D67" s="750"/>
    </row>
    <row r="68" spans="1:4" ht="15.75" thickBot="1">
      <c r="A68" s="91" t="s">
        <v>144</v>
      </c>
      <c r="B68" s="87" t="s">
        <v>78</v>
      </c>
      <c r="C68" s="764">
        <v>2.14</v>
      </c>
      <c r="D68" s="764">
        <f>C68*12*D8</f>
        <v>32747.136000000002</v>
      </c>
    </row>
    <row r="69" spans="1:4" ht="15.75" thickBot="1">
      <c r="A69" s="91" t="s">
        <v>145</v>
      </c>
      <c r="B69" s="87" t="s">
        <v>78</v>
      </c>
      <c r="C69" s="766"/>
      <c r="D69" s="766"/>
    </row>
    <row r="70" spans="1:4" ht="15.75" thickBot="1">
      <c r="A70" s="91" t="s">
        <v>146</v>
      </c>
      <c r="B70" s="87" t="s">
        <v>147</v>
      </c>
      <c r="C70" s="765"/>
      <c r="D70" s="765"/>
    </row>
    <row r="71" spans="1:4" ht="15.75" thickBot="1">
      <c r="A71" s="582" t="s">
        <v>84</v>
      </c>
      <c r="B71" s="87"/>
      <c r="C71" s="405"/>
      <c r="D71" s="405"/>
    </row>
    <row r="72" spans="1:4" ht="15.75" thickBot="1">
      <c r="A72" s="92" t="s">
        <v>343</v>
      </c>
      <c r="B72" s="600"/>
      <c r="C72" s="600">
        <v>0.85</v>
      </c>
      <c r="D72" s="600">
        <f>C72*12*D8</f>
        <v>13007.039999999999</v>
      </c>
    </row>
    <row r="73" spans="1:4" ht="72.75" thickBot="1">
      <c r="A73" s="91" t="s">
        <v>167</v>
      </c>
      <c r="B73" s="87" t="s">
        <v>106</v>
      </c>
      <c r="C73" s="87">
        <v>4.3499999999999996</v>
      </c>
      <c r="D73" s="87">
        <f>C73*12*D8</f>
        <v>66565.440000000002</v>
      </c>
    </row>
    <row r="74" spans="1:4" ht="15.75" thickBot="1">
      <c r="A74" s="3" t="s">
        <v>176</v>
      </c>
      <c r="B74" s="87"/>
      <c r="C74" s="87"/>
      <c r="D74" s="87">
        <v>-13628.21</v>
      </c>
    </row>
    <row r="75" spans="1:4" ht="15.75" thickBot="1">
      <c r="A75" s="888" t="s">
        <v>149</v>
      </c>
      <c r="B75" s="889"/>
      <c r="C75" s="602">
        <f>SUM(C13,C17,C24,C28,C35,C42,C46,C60,C66,C68,C72,C73)</f>
        <v>21.620000000000005</v>
      </c>
      <c r="D75" s="602">
        <f>SUM(D13,D17,D24,D28,D35,D42,D46,D60,D66,D68,D72,D73,D74)</f>
        <v>317209.67799999996</v>
      </c>
    </row>
    <row r="76" spans="1:4">
      <c r="A76" s="601"/>
    </row>
    <row r="78" spans="1:4">
      <c r="A78" s="252"/>
    </row>
    <row r="79" spans="1:4">
      <c r="A79" s="252"/>
    </row>
  </sheetData>
  <mergeCells count="37">
    <mergeCell ref="C68:C70"/>
    <mergeCell ref="D68:D70"/>
    <mergeCell ref="A75:B75"/>
    <mergeCell ref="C13:C14"/>
    <mergeCell ref="C17:C22"/>
    <mergeCell ref="C24:C25"/>
    <mergeCell ref="C28:C33"/>
    <mergeCell ref="C35:C40"/>
    <mergeCell ref="C42:C43"/>
    <mergeCell ref="A45:D45"/>
    <mergeCell ref="D46:D57"/>
    <mergeCell ref="A51:B51"/>
    <mergeCell ref="A58:D58"/>
    <mergeCell ref="A65:D65"/>
    <mergeCell ref="A67:D67"/>
    <mergeCell ref="C46:C57"/>
    <mergeCell ref="D42:D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A15:D15"/>
    <mergeCell ref="A1:F1"/>
    <mergeCell ref="A2:E2"/>
    <mergeCell ref="A3:D3"/>
    <mergeCell ref="A10:A11"/>
    <mergeCell ref="B10:B11"/>
    <mergeCell ref="A12:D12"/>
    <mergeCell ref="B13:B14"/>
    <mergeCell ref="D13:D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78"/>
  <sheetViews>
    <sheetView topLeftCell="A55" workbookViewId="0">
      <selection activeCell="D74" sqref="D74"/>
    </sheetView>
  </sheetViews>
  <sheetFormatPr defaultRowHeight="15"/>
  <cols>
    <col min="1" max="1" width="51.5703125" style="94" customWidth="1"/>
    <col min="2" max="2" width="9.140625" style="94"/>
    <col min="3" max="3" width="12.5703125" style="94" customWidth="1"/>
    <col min="4" max="4" width="12.42578125" style="94" customWidth="1"/>
  </cols>
  <sheetData>
    <row r="1" spans="1:6">
      <c r="A1" s="256" t="s">
        <v>87</v>
      </c>
      <c r="B1" s="256"/>
      <c r="C1" s="256"/>
      <c r="D1" s="256"/>
      <c r="E1" s="253"/>
      <c r="F1" s="253"/>
    </row>
    <row r="2" spans="1:6">
      <c r="A2" s="525" t="s">
        <v>344</v>
      </c>
      <c r="B2" s="525"/>
      <c r="C2" s="525"/>
      <c r="D2" s="525"/>
      <c r="E2" s="255"/>
      <c r="F2" s="254"/>
    </row>
    <row r="3" spans="1:6">
      <c r="A3" s="525" t="s">
        <v>528</v>
      </c>
      <c r="B3" s="525"/>
      <c r="C3" s="525"/>
      <c r="D3" s="525"/>
      <c r="E3" s="197"/>
      <c r="F3" s="254"/>
    </row>
    <row r="4" spans="1:6">
      <c r="A4" s="209"/>
      <c r="B4" s="209"/>
      <c r="C4" s="210" t="s">
        <v>1</v>
      </c>
      <c r="D4" s="209">
        <v>1980</v>
      </c>
      <c r="E4" s="197"/>
      <c r="F4" s="254"/>
    </row>
    <row r="5" spans="1:6">
      <c r="A5" s="209"/>
      <c r="B5" s="209"/>
      <c r="C5" s="210" t="s">
        <v>2</v>
      </c>
      <c r="D5" s="209">
        <v>3</v>
      </c>
      <c r="E5" s="197"/>
      <c r="F5" s="254"/>
    </row>
    <row r="6" spans="1:6">
      <c r="A6" s="209"/>
      <c r="B6" s="209"/>
      <c r="C6" s="210" t="s">
        <v>3</v>
      </c>
      <c r="D6" s="209">
        <v>2</v>
      </c>
      <c r="E6" s="197"/>
      <c r="F6" s="254"/>
    </row>
    <row r="7" spans="1:6">
      <c r="A7" s="209"/>
      <c r="B7" s="209"/>
      <c r="C7" s="210" t="s">
        <v>4</v>
      </c>
      <c r="D7" s="209">
        <v>18</v>
      </c>
      <c r="E7" s="197"/>
      <c r="F7" s="254"/>
    </row>
    <row r="8" spans="1:6">
      <c r="A8" s="209"/>
      <c r="B8" s="209"/>
      <c r="C8" s="210" t="s">
        <v>97</v>
      </c>
      <c r="D8" s="209">
        <v>841.9</v>
      </c>
      <c r="E8" s="197"/>
      <c r="F8" s="254"/>
    </row>
    <row r="9" spans="1:6">
      <c r="A9" s="209"/>
      <c r="B9" s="209"/>
      <c r="C9" s="210" t="s">
        <v>96</v>
      </c>
      <c r="D9" s="209">
        <v>87</v>
      </c>
      <c r="E9" s="197"/>
      <c r="F9" s="254"/>
    </row>
    <row r="10" spans="1:6" ht="24">
      <c r="A10" s="851" t="s">
        <v>8</v>
      </c>
      <c r="B10" s="854" t="s">
        <v>9</v>
      </c>
      <c r="C10" s="211" t="s">
        <v>161</v>
      </c>
      <c r="D10" s="211" t="s">
        <v>162</v>
      </c>
    </row>
    <row r="11" spans="1:6">
      <c r="A11" s="851"/>
      <c r="B11" s="854"/>
      <c r="C11" s="212" t="s">
        <v>160</v>
      </c>
      <c r="D11" s="212" t="s">
        <v>174</v>
      </c>
    </row>
    <row r="12" spans="1:6" ht="30" customHeight="1">
      <c r="A12" s="635" t="s">
        <v>10</v>
      </c>
      <c r="B12" s="635"/>
      <c r="C12" s="858"/>
      <c r="D12" s="858"/>
    </row>
    <row r="13" spans="1:6" ht="137.25" customHeight="1">
      <c r="A13" s="218" t="s">
        <v>158</v>
      </c>
      <c r="B13" s="851" t="s">
        <v>106</v>
      </c>
      <c r="C13" s="851">
        <v>1.04</v>
      </c>
      <c r="D13" s="851">
        <f>C13*12*D8</f>
        <v>10506.912</v>
      </c>
    </row>
    <row r="14" spans="1:6" ht="144">
      <c r="A14" s="218" t="s">
        <v>105</v>
      </c>
      <c r="B14" s="851"/>
      <c r="C14" s="851"/>
      <c r="D14" s="851"/>
    </row>
    <row r="15" spans="1:6" ht="16.5" customHeight="1">
      <c r="A15" s="863" t="s">
        <v>14</v>
      </c>
      <c r="B15" s="863"/>
      <c r="C15" s="863"/>
      <c r="D15" s="863"/>
    </row>
    <row r="16" spans="1:6">
      <c r="A16" s="895" t="s">
        <v>15</v>
      </c>
      <c r="B16" s="895"/>
      <c r="C16" s="895"/>
      <c r="D16" s="895"/>
    </row>
    <row r="17" spans="1:4" ht="24">
      <c r="A17" s="218" t="s">
        <v>107</v>
      </c>
      <c r="B17" s="529" t="s">
        <v>17</v>
      </c>
      <c r="C17" s="851">
        <v>2.16</v>
      </c>
      <c r="D17" s="851">
        <f>C17*12*D8</f>
        <v>21822.048000000003</v>
      </c>
    </row>
    <row r="18" spans="1:4" ht="24">
      <c r="A18" s="218" t="s">
        <v>108</v>
      </c>
      <c r="B18" s="529" t="s">
        <v>17</v>
      </c>
      <c r="C18" s="851"/>
      <c r="D18" s="851"/>
    </row>
    <row r="19" spans="1:4" ht="24">
      <c r="A19" s="218" t="s">
        <v>109</v>
      </c>
      <c r="B19" s="529" t="s">
        <v>17</v>
      </c>
      <c r="C19" s="851"/>
      <c r="D19" s="851"/>
    </row>
    <row r="20" spans="1:4" ht="24">
      <c r="A20" s="44" t="s">
        <v>20</v>
      </c>
      <c r="B20" s="526" t="s">
        <v>21</v>
      </c>
      <c r="C20" s="851"/>
      <c r="D20" s="851"/>
    </row>
    <row r="21" spans="1:4" ht="22.5" customHeight="1">
      <c r="A21" s="892" t="s">
        <v>22</v>
      </c>
      <c r="B21" s="892"/>
      <c r="C21" s="851"/>
      <c r="D21" s="851"/>
    </row>
    <row r="22" spans="1:4" ht="36">
      <c r="A22" s="44" t="s">
        <v>110</v>
      </c>
      <c r="B22" s="526" t="s">
        <v>24</v>
      </c>
      <c r="C22" s="851"/>
      <c r="D22" s="851"/>
    </row>
    <row r="23" spans="1:4" ht="33.75" customHeight="1">
      <c r="A23" s="892" t="s">
        <v>111</v>
      </c>
      <c r="B23" s="892"/>
      <c r="C23" s="892"/>
      <c r="D23" s="892"/>
    </row>
    <row r="24" spans="1:4" ht="24">
      <c r="A24" s="44" t="s">
        <v>28</v>
      </c>
      <c r="B24" s="526" t="s">
        <v>29</v>
      </c>
      <c r="C24" s="851">
        <v>0.2</v>
      </c>
      <c r="D24" s="851">
        <f>C24*12*D8</f>
        <v>2020.5600000000002</v>
      </c>
    </row>
    <row r="25" spans="1:4" ht="24">
      <c r="A25" s="44" t="s">
        <v>26</v>
      </c>
      <c r="B25" s="526" t="s">
        <v>27</v>
      </c>
      <c r="C25" s="851"/>
      <c r="D25" s="851"/>
    </row>
    <row r="26" spans="1:4" ht="15" customHeight="1">
      <c r="A26" s="635" t="s">
        <v>112</v>
      </c>
      <c r="B26" s="635"/>
      <c r="C26" s="635"/>
      <c r="D26" s="635"/>
    </row>
    <row r="27" spans="1:4" ht="11.25" customHeight="1">
      <c r="A27" s="892" t="s">
        <v>113</v>
      </c>
      <c r="B27" s="892"/>
      <c r="C27" s="892"/>
      <c r="D27" s="892"/>
    </row>
    <row r="28" spans="1:4" ht="48">
      <c r="A28" s="218" t="s">
        <v>114</v>
      </c>
      <c r="B28" s="526" t="s">
        <v>106</v>
      </c>
      <c r="C28" s="851">
        <v>0.79</v>
      </c>
      <c r="D28" s="851">
        <f>C28*12*D8</f>
        <v>7981.2120000000004</v>
      </c>
    </row>
    <row r="29" spans="1:4">
      <c r="A29" s="218" t="s">
        <v>115</v>
      </c>
      <c r="B29" s="526" t="s">
        <v>34</v>
      </c>
      <c r="C29" s="851"/>
      <c r="D29" s="851"/>
    </row>
    <row r="30" spans="1:4" ht="24">
      <c r="A30" s="218" t="s">
        <v>116</v>
      </c>
      <c r="B30" s="526" t="s">
        <v>34</v>
      </c>
      <c r="C30" s="851"/>
      <c r="D30" s="851"/>
    </row>
    <row r="31" spans="1:4" ht="48">
      <c r="A31" s="218" t="s">
        <v>117</v>
      </c>
      <c r="B31" s="526" t="s">
        <v>106</v>
      </c>
      <c r="C31" s="851"/>
      <c r="D31" s="851"/>
    </row>
    <row r="32" spans="1:4">
      <c r="A32" s="218" t="s">
        <v>118</v>
      </c>
      <c r="B32" s="526" t="s">
        <v>34</v>
      </c>
      <c r="C32" s="851"/>
      <c r="D32" s="851"/>
    </row>
    <row r="33" spans="1:4" ht="48">
      <c r="A33" s="44" t="s">
        <v>119</v>
      </c>
      <c r="B33" s="526" t="s">
        <v>106</v>
      </c>
      <c r="C33" s="851"/>
      <c r="D33" s="851"/>
    </row>
    <row r="34" spans="1:4" ht="13.5" customHeight="1">
      <c r="A34" s="892" t="s">
        <v>120</v>
      </c>
      <c r="B34" s="892"/>
      <c r="C34" s="892"/>
      <c r="D34" s="892"/>
    </row>
    <row r="35" spans="1:4" ht="48">
      <c r="A35" s="218" t="s">
        <v>114</v>
      </c>
      <c r="B35" s="526" t="s">
        <v>106</v>
      </c>
      <c r="C35" s="851">
        <v>1.19</v>
      </c>
      <c r="D35" s="851">
        <f>C35*12*D8</f>
        <v>12022.331999999999</v>
      </c>
    </row>
    <row r="36" spans="1:4" ht="24">
      <c r="A36" s="218" t="s">
        <v>121</v>
      </c>
      <c r="B36" s="526" t="s">
        <v>34</v>
      </c>
      <c r="C36" s="851"/>
      <c r="D36" s="851"/>
    </row>
    <row r="37" spans="1:4" ht="24">
      <c r="A37" s="218" t="s">
        <v>122</v>
      </c>
      <c r="B37" s="526" t="s">
        <v>34</v>
      </c>
      <c r="C37" s="851"/>
      <c r="D37" s="851"/>
    </row>
    <row r="38" spans="1:4" ht="48">
      <c r="A38" s="218" t="s">
        <v>42</v>
      </c>
      <c r="B38" s="526" t="s">
        <v>106</v>
      </c>
      <c r="C38" s="851"/>
      <c r="D38" s="851"/>
    </row>
    <row r="39" spans="1:4" ht="48">
      <c r="A39" s="44" t="s">
        <v>123</v>
      </c>
      <c r="B39" s="526" t="s">
        <v>106</v>
      </c>
      <c r="C39" s="851"/>
      <c r="D39" s="851"/>
    </row>
    <row r="40" spans="1:4">
      <c r="A40" s="218" t="s">
        <v>118</v>
      </c>
      <c r="B40" s="526" t="s">
        <v>34</v>
      </c>
      <c r="C40" s="851"/>
      <c r="D40" s="851"/>
    </row>
    <row r="41" spans="1:4">
      <c r="A41" s="895" t="s">
        <v>124</v>
      </c>
      <c r="B41" s="895"/>
      <c r="C41" s="895"/>
      <c r="D41" s="895"/>
    </row>
    <row r="42" spans="1:4">
      <c r="A42" s="218" t="s">
        <v>45</v>
      </c>
      <c r="B42" s="526" t="s">
        <v>34</v>
      </c>
      <c r="C42" s="851">
        <v>0.91</v>
      </c>
      <c r="D42" s="851">
        <f>C42*12*D8</f>
        <v>9193.5479999999989</v>
      </c>
    </row>
    <row r="43" spans="1:4">
      <c r="A43" s="218" t="s">
        <v>46</v>
      </c>
      <c r="B43" s="526" t="s">
        <v>34</v>
      </c>
      <c r="C43" s="851"/>
      <c r="D43" s="851"/>
    </row>
    <row r="44" spans="1:4" ht="48">
      <c r="A44" s="44" t="s">
        <v>47</v>
      </c>
      <c r="B44" s="526" t="s">
        <v>106</v>
      </c>
      <c r="C44" s="527"/>
      <c r="D44" s="527"/>
    </row>
    <row r="45" spans="1:4">
      <c r="A45" s="892" t="s">
        <v>125</v>
      </c>
      <c r="B45" s="892"/>
      <c r="C45" s="892"/>
      <c r="D45" s="892"/>
    </row>
    <row r="46" spans="1:4" ht="24">
      <c r="A46" s="218" t="s">
        <v>126</v>
      </c>
      <c r="B46" s="526" t="s">
        <v>29</v>
      </c>
      <c r="C46" s="851">
        <v>2.16</v>
      </c>
      <c r="D46" s="851">
        <f>C46*12*D8</f>
        <v>21822.048000000003</v>
      </c>
    </row>
    <row r="47" spans="1:4">
      <c r="A47" s="218" t="s">
        <v>127</v>
      </c>
      <c r="B47" s="526" t="s">
        <v>51</v>
      </c>
      <c r="C47" s="851"/>
      <c r="D47" s="851"/>
    </row>
    <row r="48" spans="1:4" ht="24">
      <c r="A48" s="218" t="s">
        <v>116</v>
      </c>
      <c r="B48" s="526" t="s">
        <v>51</v>
      </c>
      <c r="C48" s="851"/>
      <c r="D48" s="851"/>
    </row>
    <row r="49" spans="1:4" ht="36">
      <c r="A49" s="218" t="s">
        <v>128</v>
      </c>
      <c r="B49" s="526" t="s">
        <v>54</v>
      </c>
      <c r="C49" s="851"/>
      <c r="D49" s="851"/>
    </row>
    <row r="50" spans="1:4" ht="36">
      <c r="A50" s="218" t="s">
        <v>129</v>
      </c>
      <c r="B50" s="526" t="s">
        <v>54</v>
      </c>
      <c r="C50" s="851"/>
      <c r="D50" s="851"/>
    </row>
    <row r="51" spans="1:4" ht="33.75" customHeight="1">
      <c r="A51" s="892" t="s">
        <v>56</v>
      </c>
      <c r="B51" s="892"/>
      <c r="C51" s="851"/>
      <c r="D51" s="851"/>
    </row>
    <row r="52" spans="1:4">
      <c r="A52" s="218" t="s">
        <v>130</v>
      </c>
      <c r="B52" s="526" t="s">
        <v>59</v>
      </c>
      <c r="C52" s="851"/>
      <c r="D52" s="851"/>
    </row>
    <row r="53" spans="1:4">
      <c r="A53" s="218" t="s">
        <v>131</v>
      </c>
      <c r="B53" s="526" t="s">
        <v>59</v>
      </c>
      <c r="C53" s="851"/>
      <c r="D53" s="851"/>
    </row>
    <row r="54" spans="1:4">
      <c r="A54" s="218" t="s">
        <v>132</v>
      </c>
      <c r="B54" s="526" t="s">
        <v>59</v>
      </c>
      <c r="C54" s="851"/>
      <c r="D54" s="851"/>
    </row>
    <row r="55" spans="1:4">
      <c r="A55" s="218" t="s">
        <v>133</v>
      </c>
      <c r="B55" s="526" t="s">
        <v>59</v>
      </c>
      <c r="C55" s="851"/>
      <c r="D55" s="851"/>
    </row>
    <row r="56" spans="1:4">
      <c r="A56" s="218" t="s">
        <v>134</v>
      </c>
      <c r="B56" s="526" t="s">
        <v>59</v>
      </c>
      <c r="C56" s="851"/>
      <c r="D56" s="851"/>
    </row>
    <row r="57" spans="1:4">
      <c r="A57" s="218" t="s">
        <v>63</v>
      </c>
      <c r="B57" s="526" t="s">
        <v>59</v>
      </c>
      <c r="C57" s="851"/>
      <c r="D57" s="851"/>
    </row>
    <row r="58" spans="1:4">
      <c r="A58" s="895" t="s">
        <v>135</v>
      </c>
      <c r="B58" s="895"/>
      <c r="C58" s="895"/>
      <c r="D58" s="895"/>
    </row>
    <row r="59" spans="1:4" ht="24">
      <c r="A59" s="218" t="s">
        <v>66</v>
      </c>
      <c r="B59" s="526" t="s">
        <v>67</v>
      </c>
      <c r="C59" s="851">
        <v>1.67</v>
      </c>
      <c r="D59" s="851">
        <f>C59*12*D8</f>
        <v>16871.675999999999</v>
      </c>
    </row>
    <row r="60" spans="1:4" ht="24">
      <c r="A60" s="218" t="s">
        <v>136</v>
      </c>
      <c r="B60" s="526" t="s">
        <v>67</v>
      </c>
      <c r="C60" s="851"/>
      <c r="D60" s="851"/>
    </row>
    <row r="61" spans="1:4" ht="24">
      <c r="A61" s="218" t="s">
        <v>137</v>
      </c>
      <c r="B61" s="526" t="s">
        <v>51</v>
      </c>
      <c r="C61" s="851"/>
      <c r="D61" s="851"/>
    </row>
    <row r="62" spans="1:4" ht="24">
      <c r="A62" s="218" t="s">
        <v>138</v>
      </c>
      <c r="B62" s="526" t="s">
        <v>67</v>
      </c>
      <c r="C62" s="851"/>
      <c r="D62" s="851"/>
    </row>
    <row r="63" spans="1:4" ht="48">
      <c r="A63" s="44" t="s">
        <v>71</v>
      </c>
      <c r="B63" s="526" t="s">
        <v>106</v>
      </c>
      <c r="C63" s="851"/>
      <c r="D63" s="851"/>
    </row>
    <row r="64" spans="1:4">
      <c r="A64" s="44" t="s">
        <v>139</v>
      </c>
      <c r="B64" s="526" t="s">
        <v>51</v>
      </c>
      <c r="C64" s="851"/>
      <c r="D64" s="851"/>
    </row>
    <row r="65" spans="1:4" ht="12.75" customHeight="1">
      <c r="A65" s="892" t="s">
        <v>140</v>
      </c>
      <c r="B65" s="892"/>
      <c r="C65" s="892"/>
      <c r="D65" s="892"/>
    </row>
    <row r="66" spans="1:4" ht="48">
      <c r="A66" s="44" t="s">
        <v>141</v>
      </c>
      <c r="B66" s="526" t="s">
        <v>142</v>
      </c>
      <c r="C66" s="526">
        <v>2.41</v>
      </c>
      <c r="D66" s="526">
        <f>C66*12*D8</f>
        <v>24347.748</v>
      </c>
    </row>
    <row r="67" spans="1:4" ht="12" customHeight="1">
      <c r="A67" s="892" t="s">
        <v>143</v>
      </c>
      <c r="B67" s="892"/>
      <c r="C67" s="892"/>
      <c r="D67" s="892"/>
    </row>
    <row r="68" spans="1:4">
      <c r="A68" s="44" t="s">
        <v>144</v>
      </c>
      <c r="B68" s="526" t="s">
        <v>78</v>
      </c>
      <c r="C68" s="851">
        <v>2.14</v>
      </c>
      <c r="D68" s="851">
        <f>C68*12*D8</f>
        <v>21619.991999999998</v>
      </c>
    </row>
    <row r="69" spans="1:4">
      <c r="A69" s="44" t="s">
        <v>145</v>
      </c>
      <c r="B69" s="526" t="s">
        <v>78</v>
      </c>
      <c r="C69" s="851"/>
      <c r="D69" s="851"/>
    </row>
    <row r="70" spans="1:4">
      <c r="A70" s="44" t="s">
        <v>146</v>
      </c>
      <c r="B70" s="526" t="s">
        <v>147</v>
      </c>
      <c r="C70" s="851"/>
      <c r="D70" s="851"/>
    </row>
    <row r="71" spans="1:4">
      <c r="A71" s="894" t="s">
        <v>84</v>
      </c>
      <c r="B71" s="894"/>
      <c r="C71" s="894"/>
      <c r="D71" s="894"/>
    </row>
    <row r="72" spans="1:4">
      <c r="A72" s="44" t="s">
        <v>338</v>
      </c>
      <c r="B72" s="526"/>
      <c r="C72" s="526">
        <v>2.3199999999999998</v>
      </c>
      <c r="D72" s="526">
        <f>C72*12*D8</f>
        <v>23438.495999999996</v>
      </c>
    </row>
    <row r="73" spans="1:4">
      <c r="A73" s="44" t="s">
        <v>345</v>
      </c>
      <c r="B73" s="526"/>
      <c r="C73" s="526">
        <v>0.28000000000000003</v>
      </c>
      <c r="D73" s="526">
        <f>C73*12*D8</f>
        <v>2828.7840000000001</v>
      </c>
    </row>
    <row r="74" spans="1:4" ht="72">
      <c r="A74" s="44" t="s">
        <v>167</v>
      </c>
      <c r="B74" s="526" t="s">
        <v>106</v>
      </c>
      <c r="C74" s="526">
        <v>4.3499999999999996</v>
      </c>
      <c r="D74" s="526">
        <f>C74*12*D8</f>
        <v>43947.179999999993</v>
      </c>
    </row>
    <row r="75" spans="1:4">
      <c r="A75" s="893" t="s">
        <v>149</v>
      </c>
      <c r="B75" s="893"/>
      <c r="C75" s="38">
        <f>SUM(C13,C17,C24,C28,C35,C42,C46,C59,C66,C68,C72:C74)</f>
        <v>21.620000000000005</v>
      </c>
      <c r="D75" s="38">
        <f>SUM(D13,D17,D24,D28,D35,D42,D46,D59,D66,D68,D72:D74)</f>
        <v>218422.53599999999</v>
      </c>
    </row>
    <row r="76" spans="1:4">
      <c r="A76" s="471"/>
    </row>
    <row r="77" spans="1:4">
      <c r="C77" s="47"/>
    </row>
    <row r="78" spans="1:4">
      <c r="C78" s="47"/>
    </row>
  </sheetData>
  <mergeCells count="37">
    <mergeCell ref="A15:D15"/>
    <mergeCell ref="A10:A11"/>
    <mergeCell ref="B10:B11"/>
    <mergeCell ref="A12:D12"/>
    <mergeCell ref="B13:B14"/>
    <mergeCell ref="D13:D14"/>
    <mergeCell ref="A51:B51"/>
    <mergeCell ref="A58:D58"/>
    <mergeCell ref="D59:D64"/>
    <mergeCell ref="D42:D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A65:D65"/>
    <mergeCell ref="A75:B75"/>
    <mergeCell ref="C13:C14"/>
    <mergeCell ref="C17:C22"/>
    <mergeCell ref="C24:C25"/>
    <mergeCell ref="C28:C33"/>
    <mergeCell ref="C35:C40"/>
    <mergeCell ref="C42:C43"/>
    <mergeCell ref="C46:C57"/>
    <mergeCell ref="C59:C64"/>
    <mergeCell ref="C68:C70"/>
    <mergeCell ref="A67:D67"/>
    <mergeCell ref="D68:D70"/>
    <mergeCell ref="A71:D71"/>
    <mergeCell ref="A45:D45"/>
    <mergeCell ref="D46:D5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143"/>
  <sheetViews>
    <sheetView topLeftCell="A109" workbookViewId="0">
      <selection activeCell="D122" sqref="D122:D127"/>
    </sheetView>
  </sheetViews>
  <sheetFormatPr defaultRowHeight="15"/>
  <cols>
    <col min="1" max="1" width="50" style="17" customWidth="1"/>
    <col min="2" max="2" width="14.5703125" style="17" customWidth="1"/>
    <col min="3" max="3" width="10.7109375" style="17" customWidth="1"/>
    <col min="4" max="4" width="10.7109375" style="17" bestFit="1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868" t="s">
        <v>353</v>
      </c>
      <c r="B2" s="869"/>
      <c r="C2" s="869"/>
      <c r="D2" s="869"/>
      <c r="E2" s="869"/>
      <c r="F2" s="17"/>
    </row>
    <row r="3" spans="1:6">
      <c r="A3" s="868" t="s">
        <v>94</v>
      </c>
      <c r="B3" s="869"/>
      <c r="C3" s="869"/>
      <c r="D3" s="869"/>
      <c r="E3" s="197"/>
      <c r="F3" s="17"/>
    </row>
    <row r="4" spans="1:6">
      <c r="A4" s="197"/>
      <c r="B4" s="197"/>
      <c r="C4" s="198" t="s">
        <v>1</v>
      </c>
      <c r="D4" s="197">
        <v>2000</v>
      </c>
      <c r="E4" s="197"/>
      <c r="F4" s="17"/>
    </row>
    <row r="5" spans="1:6">
      <c r="A5" s="197"/>
      <c r="B5" s="197"/>
      <c r="C5" s="198" t="s">
        <v>2</v>
      </c>
      <c r="D5" s="197">
        <v>6</v>
      </c>
      <c r="E5" s="197"/>
      <c r="F5" s="17"/>
    </row>
    <row r="6" spans="1:6">
      <c r="A6" s="197"/>
      <c r="B6" s="197"/>
      <c r="C6" s="198" t="s">
        <v>3</v>
      </c>
      <c r="D6" s="197">
        <v>3</v>
      </c>
      <c r="E6" s="197"/>
      <c r="F6" s="17"/>
    </row>
    <row r="7" spans="1:6">
      <c r="A7" s="197"/>
      <c r="B7" s="197"/>
      <c r="C7" s="198" t="s">
        <v>4</v>
      </c>
      <c r="D7" s="197">
        <v>45</v>
      </c>
      <c r="E7" s="197"/>
      <c r="F7" s="17"/>
    </row>
    <row r="8" spans="1:6">
      <c r="A8" s="197"/>
      <c r="B8" s="197"/>
      <c r="C8" s="198" t="s">
        <v>97</v>
      </c>
      <c r="D8" s="197">
        <v>2547.3000000000002</v>
      </c>
      <c r="E8" s="197"/>
      <c r="F8" s="17"/>
    </row>
    <row r="9" spans="1:6" ht="15.75" thickBot="1">
      <c r="A9" s="197"/>
      <c r="B9" s="197"/>
      <c r="C9" s="198" t="s">
        <v>180</v>
      </c>
      <c r="D9" s="197">
        <v>286.8</v>
      </c>
      <c r="E9" s="197"/>
      <c r="F9" s="17"/>
    </row>
    <row r="10" spans="1:6" ht="24">
      <c r="A10" s="764" t="s">
        <v>8</v>
      </c>
      <c r="B10" s="764" t="s">
        <v>9</v>
      </c>
      <c r="C10" s="404" t="s">
        <v>152</v>
      </c>
      <c r="D10" s="404" t="s">
        <v>162</v>
      </c>
    </row>
    <row r="11" spans="1:6" ht="15.75" thickBot="1">
      <c r="A11" s="765"/>
      <c r="B11" s="765"/>
      <c r="C11" s="87" t="s">
        <v>160</v>
      </c>
      <c r="D11" s="87" t="s">
        <v>174</v>
      </c>
    </row>
    <row r="12" spans="1:6" ht="15.75" thickBot="1">
      <c r="A12" s="756" t="s">
        <v>10</v>
      </c>
      <c r="B12" s="757"/>
      <c r="C12" s="757"/>
      <c r="D12" s="758"/>
    </row>
    <row r="13" spans="1:6" s="258" customFormat="1" ht="33.75" customHeight="1">
      <c r="A13" s="88" t="s">
        <v>346</v>
      </c>
      <c r="B13" s="521" t="s">
        <v>106</v>
      </c>
      <c r="C13" s="604">
        <v>1.02</v>
      </c>
      <c r="D13" s="604">
        <f>C13*12*D8</f>
        <v>31178.952000000001</v>
      </c>
    </row>
    <row r="14" spans="1:6" s="258" customFormat="1">
      <c r="A14" s="605" t="s">
        <v>247</v>
      </c>
      <c r="B14" s="606"/>
      <c r="C14" s="606"/>
      <c r="D14" s="606"/>
    </row>
    <row r="15" spans="1:6" s="258" customFormat="1">
      <c r="A15" s="605" t="s">
        <v>248</v>
      </c>
      <c r="B15" s="606"/>
      <c r="C15" s="606"/>
      <c r="D15" s="606"/>
    </row>
    <row r="16" spans="1:6" s="258" customFormat="1">
      <c r="A16" s="605" t="s">
        <v>347</v>
      </c>
      <c r="B16" s="606"/>
      <c r="C16" s="606"/>
      <c r="D16" s="606"/>
    </row>
    <row r="17" spans="1:4" s="258" customFormat="1">
      <c r="A17" s="605" t="s">
        <v>250</v>
      </c>
      <c r="B17" s="606"/>
      <c r="C17" s="606"/>
      <c r="D17" s="606"/>
    </row>
    <row r="18" spans="1:4" s="258" customFormat="1">
      <c r="A18" s="605" t="s">
        <v>251</v>
      </c>
      <c r="B18" s="606"/>
      <c r="C18" s="606"/>
      <c r="D18" s="606"/>
    </row>
    <row r="19" spans="1:4" s="258" customFormat="1">
      <c r="A19" s="605" t="s">
        <v>252</v>
      </c>
      <c r="B19" s="606"/>
      <c r="C19" s="606"/>
      <c r="D19" s="606"/>
    </row>
    <row r="20" spans="1:4" s="258" customFormat="1">
      <c r="A20" s="605" t="s">
        <v>253</v>
      </c>
      <c r="B20" s="606"/>
      <c r="C20" s="606"/>
      <c r="D20" s="606"/>
    </row>
    <row r="21" spans="1:4" s="258" customFormat="1">
      <c r="A21" s="605" t="s">
        <v>254</v>
      </c>
      <c r="B21" s="606"/>
      <c r="C21" s="606"/>
      <c r="D21" s="606"/>
    </row>
    <row r="22" spans="1:4" s="258" customFormat="1">
      <c r="A22" s="605" t="s">
        <v>255</v>
      </c>
      <c r="B22" s="606"/>
      <c r="C22" s="606"/>
      <c r="D22" s="606"/>
    </row>
    <row r="23" spans="1:4" s="258" customFormat="1">
      <c r="A23" s="605" t="s">
        <v>256</v>
      </c>
      <c r="B23" s="606"/>
      <c r="C23" s="606"/>
      <c r="D23" s="606"/>
    </row>
    <row r="24" spans="1:4" s="258" customFormat="1">
      <c r="A24" s="605" t="s">
        <v>257</v>
      </c>
      <c r="B24" s="606"/>
      <c r="C24" s="606"/>
      <c r="D24" s="606"/>
    </row>
    <row r="25" spans="1:4" s="258" customFormat="1">
      <c r="A25" s="605" t="s">
        <v>348</v>
      </c>
      <c r="B25" s="606"/>
      <c r="C25" s="606"/>
      <c r="D25" s="606"/>
    </row>
    <row r="26" spans="1:4" s="258" customFormat="1">
      <c r="A26" s="605" t="s">
        <v>259</v>
      </c>
      <c r="B26" s="606"/>
      <c r="C26" s="606"/>
      <c r="D26" s="606"/>
    </row>
    <row r="27" spans="1:4" s="258" customFormat="1">
      <c r="A27" s="607" t="s">
        <v>349</v>
      </c>
      <c r="B27" s="606"/>
      <c r="C27" s="606"/>
      <c r="D27" s="606"/>
    </row>
    <row r="28" spans="1:4" s="258" customFormat="1">
      <c r="A28" s="607" t="s">
        <v>261</v>
      </c>
      <c r="B28" s="606"/>
      <c r="C28" s="606"/>
      <c r="D28" s="606"/>
    </row>
    <row r="29" spans="1:4" s="258" customFormat="1">
      <c r="A29" s="607" t="s">
        <v>262</v>
      </c>
      <c r="B29" s="606"/>
      <c r="C29" s="606"/>
      <c r="D29" s="606"/>
    </row>
    <row r="30" spans="1:4" s="258" customFormat="1">
      <c r="A30" s="607" t="s">
        <v>263</v>
      </c>
      <c r="B30" s="606"/>
      <c r="C30" s="606"/>
      <c r="D30" s="606"/>
    </row>
    <row r="31" spans="1:4" s="258" customFormat="1">
      <c r="A31" s="607" t="s">
        <v>264</v>
      </c>
      <c r="B31" s="606"/>
      <c r="C31" s="606"/>
      <c r="D31" s="606"/>
    </row>
    <row r="32" spans="1:4" s="258" customFormat="1">
      <c r="A32" s="607" t="s">
        <v>265</v>
      </c>
      <c r="B32" s="606"/>
      <c r="C32" s="606"/>
      <c r="D32" s="606"/>
    </row>
    <row r="33" spans="1:4" s="258" customFormat="1" ht="60">
      <c r="A33" s="605" t="s">
        <v>350</v>
      </c>
      <c r="B33" s="606"/>
      <c r="C33" s="606"/>
      <c r="D33" s="606"/>
    </row>
    <row r="34" spans="1:4" s="258" customFormat="1">
      <c r="A34" s="607" t="s">
        <v>272</v>
      </c>
      <c r="B34" s="606"/>
      <c r="C34" s="606"/>
      <c r="D34" s="606"/>
    </row>
    <row r="35" spans="1:4" s="258" customFormat="1">
      <c r="A35" s="607" t="s">
        <v>273</v>
      </c>
      <c r="B35" s="606"/>
      <c r="C35" s="606"/>
      <c r="D35" s="606"/>
    </row>
    <row r="36" spans="1:4" s="258" customFormat="1">
      <c r="A36" s="607" t="s">
        <v>274</v>
      </c>
      <c r="B36" s="606"/>
      <c r="C36" s="606"/>
      <c r="D36" s="606"/>
    </row>
    <row r="37" spans="1:4" s="258" customFormat="1">
      <c r="A37" s="607" t="s">
        <v>275</v>
      </c>
      <c r="B37" s="606"/>
      <c r="C37" s="606"/>
      <c r="D37" s="606"/>
    </row>
    <row r="38" spans="1:4" s="258" customFormat="1" ht="15.75" thickBot="1">
      <c r="A38" s="608" t="s">
        <v>276</v>
      </c>
      <c r="B38" s="609"/>
      <c r="C38" s="609"/>
      <c r="D38" s="609"/>
    </row>
    <row r="39" spans="1:4" ht="15.75" thickBot="1">
      <c r="A39" s="759" t="s">
        <v>14</v>
      </c>
      <c r="B39" s="760"/>
      <c r="C39" s="760"/>
      <c r="D39" s="761"/>
    </row>
    <row r="40" spans="1:4" ht="15.75" thickBot="1">
      <c r="A40" s="896" t="s">
        <v>15</v>
      </c>
      <c r="B40" s="897"/>
      <c r="C40" s="897"/>
      <c r="D40" s="898"/>
    </row>
    <row r="41" spans="1:4">
      <c r="A41" s="88" t="s">
        <v>278</v>
      </c>
      <c r="B41" s="899" t="s">
        <v>17</v>
      </c>
      <c r="C41" s="764">
        <v>2.16</v>
      </c>
      <c r="D41" s="764">
        <f>C41*12*D8</f>
        <v>66026.016000000003</v>
      </c>
    </row>
    <row r="42" spans="1:4" ht="15.75" thickBot="1">
      <c r="A42" s="89" t="s">
        <v>279</v>
      </c>
      <c r="B42" s="900"/>
      <c r="C42" s="766"/>
      <c r="D42" s="766"/>
    </row>
    <row r="43" spans="1:4">
      <c r="A43" s="88" t="s">
        <v>280</v>
      </c>
      <c r="B43" s="899" t="s">
        <v>17</v>
      </c>
      <c r="C43" s="766"/>
      <c r="D43" s="766"/>
    </row>
    <row r="44" spans="1:4" ht="15.75" thickBot="1">
      <c r="A44" s="89" t="s">
        <v>281</v>
      </c>
      <c r="B44" s="901"/>
      <c r="C44" s="766"/>
      <c r="D44" s="766"/>
    </row>
    <row r="45" spans="1:4" ht="15.75" thickBot="1">
      <c r="A45" s="89" t="s">
        <v>109</v>
      </c>
      <c r="B45" s="90" t="s">
        <v>17</v>
      </c>
      <c r="C45" s="766"/>
      <c r="D45" s="766"/>
    </row>
    <row r="46" spans="1:4" ht="15.75" thickBot="1">
      <c r="A46" s="91" t="s">
        <v>20</v>
      </c>
      <c r="B46" s="87" t="s">
        <v>21</v>
      </c>
      <c r="C46" s="766"/>
      <c r="D46" s="766"/>
    </row>
    <row r="47" spans="1:4" ht="15.75" thickBot="1">
      <c r="A47" s="902" t="s">
        <v>22</v>
      </c>
      <c r="B47" s="903"/>
      <c r="C47" s="766"/>
      <c r="D47" s="766"/>
    </row>
    <row r="48" spans="1:4" ht="18" customHeight="1">
      <c r="A48" s="409" t="s">
        <v>282</v>
      </c>
      <c r="B48" s="764" t="s">
        <v>24</v>
      </c>
      <c r="C48" s="766"/>
      <c r="D48" s="766"/>
    </row>
    <row r="49" spans="1:4" ht="15.75" thickBot="1">
      <c r="A49" s="91" t="s">
        <v>283</v>
      </c>
      <c r="B49" s="765"/>
      <c r="C49" s="765"/>
      <c r="D49" s="765"/>
    </row>
    <row r="50" spans="1:4" ht="22.5" customHeight="1" thickBot="1">
      <c r="A50" s="902" t="s">
        <v>111</v>
      </c>
      <c r="B50" s="904"/>
      <c r="C50" s="904"/>
      <c r="D50" s="903"/>
    </row>
    <row r="51" spans="1:4" ht="15.75" thickBot="1">
      <c r="A51" s="92" t="s">
        <v>28</v>
      </c>
      <c r="B51" s="93" t="s">
        <v>29</v>
      </c>
      <c r="C51" s="764">
        <v>0.2</v>
      </c>
      <c r="D51" s="764">
        <f>C51*12*D8</f>
        <v>6113.5200000000013</v>
      </c>
    </row>
    <row r="52" spans="1:4" ht="15.75" thickBot="1">
      <c r="A52" s="91" t="s">
        <v>26</v>
      </c>
      <c r="B52" s="87" t="s">
        <v>27</v>
      </c>
      <c r="C52" s="765"/>
      <c r="D52" s="765"/>
    </row>
    <row r="53" spans="1:4" ht="15.75" thickBot="1">
      <c r="A53" s="756" t="s">
        <v>112</v>
      </c>
      <c r="B53" s="757"/>
      <c r="C53" s="757"/>
      <c r="D53" s="758"/>
    </row>
    <row r="54" spans="1:4" ht="15.75" thickBot="1">
      <c r="A54" s="902" t="s">
        <v>113</v>
      </c>
      <c r="B54" s="904"/>
      <c r="C54" s="904"/>
      <c r="D54" s="903"/>
    </row>
    <row r="55" spans="1:4" ht="15" customHeight="1">
      <c r="A55" s="88" t="s">
        <v>284</v>
      </c>
      <c r="B55" s="764" t="s">
        <v>106</v>
      </c>
      <c r="C55" s="764">
        <v>0.79</v>
      </c>
      <c r="D55" s="764">
        <f>C55*12*D8</f>
        <v>24148.404000000002</v>
      </c>
    </row>
    <row r="56" spans="1:4" ht="21" customHeight="1" thickBot="1">
      <c r="A56" s="89" t="s">
        <v>285</v>
      </c>
      <c r="B56" s="765"/>
      <c r="C56" s="766"/>
      <c r="D56" s="766"/>
    </row>
    <row r="57" spans="1:4">
      <c r="A57" s="88" t="s">
        <v>286</v>
      </c>
      <c r="B57" s="764" t="s">
        <v>34</v>
      </c>
      <c r="C57" s="766"/>
      <c r="D57" s="766"/>
    </row>
    <row r="58" spans="1:4" ht="15.75" thickBot="1">
      <c r="A58" s="89" t="s">
        <v>287</v>
      </c>
      <c r="B58" s="765"/>
      <c r="C58" s="766"/>
      <c r="D58" s="766"/>
    </row>
    <row r="59" spans="1:4">
      <c r="A59" s="88" t="s">
        <v>288</v>
      </c>
      <c r="B59" s="764" t="s">
        <v>34</v>
      </c>
      <c r="C59" s="766"/>
      <c r="D59" s="766"/>
    </row>
    <row r="60" spans="1:4" ht="15.75" thickBot="1">
      <c r="A60" s="89" t="s">
        <v>289</v>
      </c>
      <c r="B60" s="765"/>
      <c r="C60" s="766"/>
      <c r="D60" s="766"/>
    </row>
    <row r="61" spans="1:4" ht="14.25" customHeight="1">
      <c r="A61" s="88" t="s">
        <v>290</v>
      </c>
      <c r="B61" s="764" t="s">
        <v>106</v>
      </c>
      <c r="C61" s="766"/>
      <c r="D61" s="766"/>
    </row>
    <row r="62" spans="1:4" ht="19.5" customHeight="1" thickBot="1">
      <c r="A62" s="89" t="s">
        <v>291</v>
      </c>
      <c r="B62" s="765"/>
      <c r="C62" s="766"/>
      <c r="D62" s="766"/>
    </row>
    <row r="63" spans="1:4" ht="15.75" thickBot="1">
      <c r="A63" s="89" t="s">
        <v>118</v>
      </c>
      <c r="B63" s="87" t="s">
        <v>34</v>
      </c>
      <c r="C63" s="766"/>
      <c r="D63" s="766"/>
    </row>
    <row r="64" spans="1:4" ht="20.25" customHeight="1">
      <c r="A64" s="409" t="s">
        <v>292</v>
      </c>
      <c r="B64" s="764" t="s">
        <v>106</v>
      </c>
      <c r="C64" s="766"/>
      <c r="D64" s="766"/>
    </row>
    <row r="65" spans="1:4" ht="15.75" thickBot="1">
      <c r="A65" s="91" t="s">
        <v>293</v>
      </c>
      <c r="B65" s="765"/>
      <c r="C65" s="765"/>
      <c r="D65" s="765"/>
    </row>
    <row r="66" spans="1:4" ht="15.75" thickBot="1">
      <c r="A66" s="902" t="s">
        <v>120</v>
      </c>
      <c r="B66" s="904"/>
      <c r="C66" s="904"/>
      <c r="D66" s="903"/>
    </row>
    <row r="67" spans="1:4" ht="16.5" customHeight="1">
      <c r="A67" s="88" t="s">
        <v>284</v>
      </c>
      <c r="B67" s="764" t="s">
        <v>106</v>
      </c>
      <c r="C67" s="764">
        <v>1.29</v>
      </c>
      <c r="D67" s="764">
        <f>C67*12*D8</f>
        <v>39432.204000000005</v>
      </c>
    </row>
    <row r="68" spans="1:4" ht="15.75" thickBot="1">
      <c r="A68" s="89" t="s">
        <v>285</v>
      </c>
      <c r="B68" s="765"/>
      <c r="C68" s="766"/>
      <c r="D68" s="766"/>
    </row>
    <row r="69" spans="1:4">
      <c r="A69" s="88" t="s">
        <v>286</v>
      </c>
      <c r="B69" s="764" t="s">
        <v>34</v>
      </c>
      <c r="C69" s="766"/>
      <c r="D69" s="766"/>
    </row>
    <row r="70" spans="1:4" ht="15.75" thickBot="1">
      <c r="A70" s="89" t="s">
        <v>294</v>
      </c>
      <c r="B70" s="765"/>
      <c r="C70" s="766"/>
      <c r="D70" s="766"/>
    </row>
    <row r="71" spans="1:4">
      <c r="A71" s="88" t="s">
        <v>288</v>
      </c>
      <c r="B71" s="764" t="s">
        <v>34</v>
      </c>
      <c r="C71" s="766"/>
      <c r="D71" s="766"/>
    </row>
    <row r="72" spans="1:4" ht="15.75" thickBot="1">
      <c r="A72" s="89" t="s">
        <v>295</v>
      </c>
      <c r="B72" s="765"/>
      <c r="C72" s="766"/>
      <c r="D72" s="766"/>
    </row>
    <row r="73" spans="1:4" ht="20.25" customHeight="1">
      <c r="A73" s="88" t="s">
        <v>296</v>
      </c>
      <c r="B73" s="764" t="s">
        <v>106</v>
      </c>
      <c r="C73" s="766"/>
      <c r="D73" s="766"/>
    </row>
    <row r="74" spans="1:4" ht="15.75" thickBot="1">
      <c r="A74" s="89" t="s">
        <v>291</v>
      </c>
      <c r="B74" s="765"/>
      <c r="C74" s="766"/>
      <c r="D74" s="766"/>
    </row>
    <row r="75" spans="1:4" ht="18" customHeight="1">
      <c r="A75" s="409" t="s">
        <v>292</v>
      </c>
      <c r="B75" s="764" t="s">
        <v>106</v>
      </c>
      <c r="C75" s="766"/>
      <c r="D75" s="766"/>
    </row>
    <row r="76" spans="1:4" ht="15.75" thickBot="1">
      <c r="A76" s="91" t="s">
        <v>297</v>
      </c>
      <c r="B76" s="765"/>
      <c r="C76" s="766"/>
      <c r="D76" s="766"/>
    </row>
    <row r="77" spans="1:4" ht="15.75" thickBot="1">
      <c r="A77" s="89" t="s">
        <v>118</v>
      </c>
      <c r="B77" s="87" t="s">
        <v>34</v>
      </c>
      <c r="C77" s="765"/>
      <c r="D77" s="765"/>
    </row>
    <row r="78" spans="1:4" ht="12.75" customHeight="1" thickBot="1">
      <c r="A78" s="896" t="s">
        <v>124</v>
      </c>
      <c r="B78" s="897"/>
      <c r="C78" s="897"/>
      <c r="D78" s="898"/>
    </row>
    <row r="79" spans="1:4" ht="15.75" thickBot="1">
      <c r="A79" s="89" t="s">
        <v>45</v>
      </c>
      <c r="B79" s="87" t="s">
        <v>34</v>
      </c>
      <c r="C79" s="764">
        <v>0.81</v>
      </c>
      <c r="D79" s="764">
        <f>C79*12*D8</f>
        <v>24759.756000000005</v>
      </c>
    </row>
    <row r="80" spans="1:4" ht="15.75" thickBot="1">
      <c r="A80" s="89" t="s">
        <v>46</v>
      </c>
      <c r="B80" s="87" t="s">
        <v>34</v>
      </c>
      <c r="C80" s="765"/>
      <c r="D80" s="765"/>
    </row>
    <row r="81" spans="1:4" ht="21" customHeight="1">
      <c r="A81" s="409" t="s">
        <v>292</v>
      </c>
      <c r="B81" s="764" t="s">
        <v>106</v>
      </c>
      <c r="C81" s="521"/>
      <c r="D81" s="905"/>
    </row>
    <row r="82" spans="1:4" ht="15.75" thickBot="1">
      <c r="A82" s="91" t="s">
        <v>298</v>
      </c>
      <c r="B82" s="765"/>
      <c r="C82" s="522"/>
      <c r="D82" s="906"/>
    </row>
    <row r="83" spans="1:4" ht="11.25" customHeight="1" thickBot="1">
      <c r="A83" s="902" t="s">
        <v>125</v>
      </c>
      <c r="B83" s="904"/>
      <c r="C83" s="904"/>
      <c r="D83" s="903"/>
    </row>
    <row r="84" spans="1:4">
      <c r="A84" s="88" t="s">
        <v>299</v>
      </c>
      <c r="B84" s="764" t="s">
        <v>29</v>
      </c>
      <c r="C84" s="764">
        <v>2.96</v>
      </c>
      <c r="D84" s="764">
        <f>C84*12*D8</f>
        <v>90480.09599999999</v>
      </c>
    </row>
    <row r="85" spans="1:4">
      <c r="A85" s="88" t="s">
        <v>300</v>
      </c>
      <c r="B85" s="766"/>
      <c r="C85" s="766"/>
      <c r="D85" s="766"/>
    </row>
    <row r="86" spans="1:4" ht="15.75" thickBot="1">
      <c r="A86" s="89" t="s">
        <v>301</v>
      </c>
      <c r="B86" s="765"/>
      <c r="C86" s="766"/>
      <c r="D86" s="766"/>
    </row>
    <row r="87" spans="1:4" ht="15.75" thickBot="1">
      <c r="A87" s="89" t="s">
        <v>127</v>
      </c>
      <c r="B87" s="87" t="s">
        <v>51</v>
      </c>
      <c r="C87" s="766"/>
      <c r="D87" s="766"/>
    </row>
    <row r="88" spans="1:4">
      <c r="A88" s="88" t="s">
        <v>288</v>
      </c>
      <c r="B88" s="764" t="s">
        <v>51</v>
      </c>
      <c r="C88" s="766"/>
      <c r="D88" s="766"/>
    </row>
    <row r="89" spans="1:4" ht="15.75" thickBot="1">
      <c r="A89" s="89" t="s">
        <v>289</v>
      </c>
      <c r="B89" s="765"/>
      <c r="C89" s="766"/>
      <c r="D89" s="766"/>
    </row>
    <row r="90" spans="1:4" ht="24.75" thickBot="1">
      <c r="A90" s="89" t="s">
        <v>128</v>
      </c>
      <c r="B90" s="87" t="s">
        <v>54</v>
      </c>
      <c r="C90" s="766"/>
      <c r="D90" s="766"/>
    </row>
    <row r="91" spans="1:4">
      <c r="A91" s="469" t="s">
        <v>302</v>
      </c>
      <c r="B91" s="764" t="s">
        <v>54</v>
      </c>
      <c r="C91" s="766"/>
      <c r="D91" s="766"/>
    </row>
    <row r="92" spans="1:4">
      <c r="A92" s="469" t="s">
        <v>303</v>
      </c>
      <c r="B92" s="766"/>
      <c r="C92" s="766"/>
      <c r="D92" s="766"/>
    </row>
    <row r="93" spans="1:4">
      <c r="A93" s="469" t="s">
        <v>304</v>
      </c>
      <c r="B93" s="766"/>
      <c r="C93" s="766"/>
      <c r="D93" s="766"/>
    </row>
    <row r="94" spans="1:4" ht="15.75" thickBot="1">
      <c r="A94" s="406" t="s">
        <v>305</v>
      </c>
      <c r="B94" s="765"/>
      <c r="C94" s="766"/>
      <c r="D94" s="766"/>
    </row>
    <row r="95" spans="1:4" ht="15.75" thickBot="1">
      <c r="A95" s="902" t="s">
        <v>56</v>
      </c>
      <c r="B95" s="903"/>
      <c r="C95" s="766"/>
      <c r="D95" s="766"/>
    </row>
    <row r="96" spans="1:4" ht="15.75" thickBot="1">
      <c r="A96" s="89" t="s">
        <v>130</v>
      </c>
      <c r="B96" s="87" t="s">
        <v>59</v>
      </c>
      <c r="C96" s="766"/>
      <c r="D96" s="766"/>
    </row>
    <row r="97" spans="1:4" ht="15.75" thickBot="1">
      <c r="A97" s="89" t="s">
        <v>131</v>
      </c>
      <c r="B97" s="87" t="s">
        <v>59</v>
      </c>
      <c r="C97" s="766"/>
      <c r="D97" s="766"/>
    </row>
    <row r="98" spans="1:4" ht="15.75" thickBot="1">
      <c r="A98" s="89" t="s">
        <v>132</v>
      </c>
      <c r="B98" s="87" t="s">
        <v>59</v>
      </c>
      <c r="C98" s="766"/>
      <c r="D98" s="766"/>
    </row>
    <row r="99" spans="1:4" ht="15.75" thickBot="1">
      <c r="A99" s="89" t="s">
        <v>133</v>
      </c>
      <c r="B99" s="87" t="s">
        <v>59</v>
      </c>
      <c r="C99" s="766"/>
      <c r="D99" s="766"/>
    </row>
    <row r="100" spans="1:4" ht="15.75" thickBot="1">
      <c r="A100" s="89" t="s">
        <v>134</v>
      </c>
      <c r="B100" s="87" t="s">
        <v>59</v>
      </c>
      <c r="C100" s="766"/>
      <c r="D100" s="766"/>
    </row>
    <row r="101" spans="1:4" ht="15.75" thickBot="1">
      <c r="A101" s="89" t="s">
        <v>63</v>
      </c>
      <c r="B101" s="87" t="s">
        <v>59</v>
      </c>
      <c r="C101" s="765"/>
      <c r="D101" s="765"/>
    </row>
    <row r="102" spans="1:4" ht="15.75" thickBot="1">
      <c r="A102" s="896" t="s">
        <v>135</v>
      </c>
      <c r="B102" s="897"/>
      <c r="C102" s="897"/>
      <c r="D102" s="898"/>
    </row>
    <row r="103" spans="1:4" ht="15.75" thickBot="1">
      <c r="A103" s="89" t="s">
        <v>66</v>
      </c>
      <c r="B103" s="87" t="s">
        <v>67</v>
      </c>
      <c r="C103" s="408"/>
      <c r="D103" s="407"/>
    </row>
    <row r="104" spans="1:4">
      <c r="A104" s="88" t="s">
        <v>306</v>
      </c>
      <c r="B104" s="764" t="s">
        <v>67</v>
      </c>
      <c r="C104" s="408">
        <v>2.19</v>
      </c>
      <c r="D104" s="408">
        <f>C104*12*D8</f>
        <v>66943.044000000009</v>
      </c>
    </row>
    <row r="105" spans="1:4" ht="15.75" thickBot="1">
      <c r="A105" s="89" t="s">
        <v>307</v>
      </c>
      <c r="B105" s="765"/>
      <c r="C105" s="408"/>
      <c r="D105" s="407"/>
    </row>
    <row r="106" spans="1:4">
      <c r="A106" s="88" t="s">
        <v>308</v>
      </c>
      <c r="B106" s="764" t="s">
        <v>51</v>
      </c>
      <c r="C106" s="408"/>
      <c r="D106" s="407"/>
    </row>
    <row r="107" spans="1:4">
      <c r="A107" s="88" t="s">
        <v>309</v>
      </c>
      <c r="B107" s="766"/>
      <c r="C107" s="408"/>
      <c r="D107" s="407"/>
    </row>
    <row r="108" spans="1:4" ht="15.75" thickBot="1">
      <c r="A108" s="89" t="s">
        <v>310</v>
      </c>
      <c r="B108" s="765"/>
      <c r="C108" s="408"/>
      <c r="D108" s="407"/>
    </row>
    <row r="109" spans="1:4">
      <c r="A109" s="88" t="s">
        <v>311</v>
      </c>
      <c r="B109" s="764" t="s">
        <v>67</v>
      </c>
      <c r="C109" s="408"/>
      <c r="D109" s="407"/>
    </row>
    <row r="110" spans="1:4" ht="15.75" thickBot="1">
      <c r="A110" s="89" t="s">
        <v>312</v>
      </c>
      <c r="B110" s="765"/>
      <c r="C110" s="408"/>
      <c r="D110" s="407"/>
    </row>
    <row r="111" spans="1:4" ht="18.75" customHeight="1">
      <c r="A111" s="409" t="s">
        <v>313</v>
      </c>
      <c r="B111" s="764" t="s">
        <v>106</v>
      </c>
      <c r="C111" s="408"/>
      <c r="D111" s="407"/>
    </row>
    <row r="112" spans="1:4" ht="15.75" thickBot="1">
      <c r="A112" s="91" t="s">
        <v>314</v>
      </c>
      <c r="B112" s="765"/>
      <c r="C112" s="408"/>
      <c r="D112" s="407"/>
    </row>
    <row r="113" spans="1:4" ht="15.75" thickBot="1">
      <c r="A113" s="91" t="s">
        <v>139</v>
      </c>
      <c r="B113" s="87" t="s">
        <v>51</v>
      </c>
      <c r="C113" s="87"/>
      <c r="D113" s="405"/>
    </row>
    <row r="114" spans="1:4" ht="11.25" customHeight="1" thickBot="1">
      <c r="A114" s="902" t="s">
        <v>140</v>
      </c>
      <c r="B114" s="904"/>
      <c r="C114" s="904"/>
      <c r="D114" s="903"/>
    </row>
    <row r="115" spans="1:4">
      <c r="A115" s="409" t="s">
        <v>315</v>
      </c>
      <c r="B115" s="764" t="s">
        <v>142</v>
      </c>
      <c r="C115" s="764">
        <v>2.41</v>
      </c>
      <c r="D115" s="764">
        <f>C115*12*D8</f>
        <v>73667.916000000012</v>
      </c>
    </row>
    <row r="116" spans="1:4">
      <c r="A116" s="409" t="s">
        <v>316</v>
      </c>
      <c r="B116" s="766"/>
      <c r="C116" s="766"/>
      <c r="D116" s="766"/>
    </row>
    <row r="117" spans="1:4">
      <c r="A117" s="409" t="s">
        <v>317</v>
      </c>
      <c r="B117" s="766"/>
      <c r="C117" s="766"/>
      <c r="D117" s="766"/>
    </row>
    <row r="118" spans="1:4">
      <c r="A118" s="409" t="s">
        <v>318</v>
      </c>
      <c r="B118" s="766"/>
      <c r="C118" s="766"/>
      <c r="D118" s="766"/>
    </row>
    <row r="119" spans="1:4">
      <c r="A119" s="409" t="s">
        <v>319</v>
      </c>
      <c r="B119" s="766"/>
      <c r="C119" s="766"/>
      <c r="D119" s="766"/>
    </row>
    <row r="120" spans="1:4" ht="15.75" thickBot="1">
      <c r="A120" s="91" t="s">
        <v>320</v>
      </c>
      <c r="B120" s="765"/>
      <c r="C120" s="765"/>
      <c r="D120" s="765"/>
    </row>
    <row r="121" spans="1:4" ht="12.75" customHeight="1" thickBot="1">
      <c r="A121" s="902" t="s">
        <v>143</v>
      </c>
      <c r="B121" s="904"/>
      <c r="C121" s="904"/>
      <c r="D121" s="903"/>
    </row>
    <row r="122" spans="1:4">
      <c r="A122" s="409" t="s">
        <v>321</v>
      </c>
      <c r="B122" s="764" t="s">
        <v>78</v>
      </c>
      <c r="C122" s="764">
        <v>2.14</v>
      </c>
      <c r="D122" s="764">
        <f>C122*12*D8</f>
        <v>65414.664000000004</v>
      </c>
    </row>
    <row r="123" spans="1:4" ht="15.75" thickBot="1">
      <c r="A123" s="91" t="s">
        <v>322</v>
      </c>
      <c r="B123" s="765"/>
      <c r="C123" s="766"/>
      <c r="D123" s="766"/>
    </row>
    <row r="124" spans="1:4">
      <c r="A124" s="409" t="s">
        <v>323</v>
      </c>
      <c r="B124" s="764" t="s">
        <v>78</v>
      </c>
      <c r="C124" s="766"/>
      <c r="D124" s="766"/>
    </row>
    <row r="125" spans="1:4" ht="15.75" thickBot="1">
      <c r="A125" s="91" t="s">
        <v>324</v>
      </c>
      <c r="B125" s="765"/>
      <c r="C125" s="766"/>
      <c r="D125" s="766"/>
    </row>
    <row r="126" spans="1:4">
      <c r="A126" s="409" t="s">
        <v>325</v>
      </c>
      <c r="B126" s="764" t="s">
        <v>147</v>
      </c>
      <c r="C126" s="766"/>
      <c r="D126" s="766"/>
    </row>
    <row r="127" spans="1:4" ht="12.75" customHeight="1" thickBot="1">
      <c r="A127" s="91" t="s">
        <v>326</v>
      </c>
      <c r="B127" s="765"/>
      <c r="C127" s="765"/>
      <c r="D127" s="765"/>
    </row>
    <row r="128" spans="1:4" ht="12.75" customHeight="1" thickBot="1">
      <c r="A128" s="907" t="s">
        <v>84</v>
      </c>
      <c r="B128" s="908"/>
      <c r="C128" s="908"/>
      <c r="D128" s="909"/>
    </row>
    <row r="129" spans="1:4" ht="15.75" thickBot="1">
      <c r="A129" s="428" t="s">
        <v>100</v>
      </c>
      <c r="B129" s="531"/>
      <c r="C129" s="531">
        <v>0.42</v>
      </c>
      <c r="D129" s="531">
        <f>C129*12*D8</f>
        <v>12838.392000000002</v>
      </c>
    </row>
    <row r="130" spans="1:4" ht="15.75" customHeight="1" thickBot="1">
      <c r="A130" s="428" t="s">
        <v>354</v>
      </c>
      <c r="B130" s="414"/>
      <c r="C130" s="414">
        <v>0.42</v>
      </c>
      <c r="D130" s="414">
        <f>C130*12*D8</f>
        <v>12838.392000000002</v>
      </c>
    </row>
    <row r="131" spans="1:4" ht="15.75" thickBot="1">
      <c r="A131" s="103" t="s">
        <v>355</v>
      </c>
      <c r="B131" s="104"/>
      <c r="C131" s="104">
        <v>0.46</v>
      </c>
      <c r="D131" s="104">
        <f>C131*12*D8</f>
        <v>14061.096000000001</v>
      </c>
    </row>
    <row r="132" spans="1:4">
      <c r="A132" s="409" t="s">
        <v>327</v>
      </c>
      <c r="B132" s="764" t="s">
        <v>106</v>
      </c>
      <c r="C132" s="764">
        <v>4.3499999999999996</v>
      </c>
      <c r="D132" s="764">
        <f>C132*12*D8</f>
        <v>132969.06</v>
      </c>
    </row>
    <row r="133" spans="1:4">
      <c r="A133" s="409" t="s">
        <v>328</v>
      </c>
      <c r="B133" s="766"/>
      <c r="C133" s="766"/>
      <c r="D133" s="766"/>
    </row>
    <row r="134" spans="1:4">
      <c r="A134" s="409" t="s">
        <v>329</v>
      </c>
      <c r="B134" s="766"/>
      <c r="C134" s="766"/>
      <c r="D134" s="766"/>
    </row>
    <row r="135" spans="1:4">
      <c r="A135" s="409" t="s">
        <v>330</v>
      </c>
      <c r="B135" s="766"/>
      <c r="C135" s="766"/>
      <c r="D135" s="766"/>
    </row>
    <row r="136" spans="1:4">
      <c r="A136" s="409" t="s">
        <v>331</v>
      </c>
      <c r="B136" s="766"/>
      <c r="C136" s="766"/>
      <c r="D136" s="766"/>
    </row>
    <row r="137" spans="1:4">
      <c r="A137" s="409" t="s">
        <v>336</v>
      </c>
      <c r="B137" s="766"/>
      <c r="C137" s="766"/>
      <c r="D137" s="766"/>
    </row>
    <row r="138" spans="1:4">
      <c r="A138" s="409" t="s">
        <v>332</v>
      </c>
      <c r="B138" s="766"/>
      <c r="C138" s="766"/>
      <c r="D138" s="766"/>
    </row>
    <row r="139" spans="1:4" ht="15.75" thickBot="1">
      <c r="A139" s="91" t="s">
        <v>333</v>
      </c>
      <c r="B139" s="765"/>
      <c r="C139" s="765"/>
      <c r="D139" s="765"/>
    </row>
    <row r="140" spans="1:4" ht="12.75" customHeight="1" thickBot="1">
      <c r="A140" s="751" t="s">
        <v>149</v>
      </c>
      <c r="B140" s="752"/>
      <c r="C140" s="610">
        <f>SUM(C13,C41,C51,C55,C67,C79,C84,C104,C115,C122,C129,C130,C131,C132)</f>
        <v>21.620000000000005</v>
      </c>
      <c r="D140" s="610">
        <f>SUM(D13,D41,D51,D55,D67,D79,D84,D104,D115,D122,D129,D130,D131,D132)</f>
        <v>660871.51199999987</v>
      </c>
    </row>
    <row r="141" spans="1:4">
      <c r="A141" s="603" t="s">
        <v>352</v>
      </c>
      <c r="C141" s="511"/>
    </row>
    <row r="142" spans="1:4">
      <c r="C142" s="518"/>
    </row>
    <row r="143" spans="1:4">
      <c r="C143" s="518"/>
    </row>
  </sheetData>
  <mergeCells count="66">
    <mergeCell ref="B109:B110"/>
    <mergeCell ref="D132:D139"/>
    <mergeCell ref="A140:B140"/>
    <mergeCell ref="A128:D128"/>
    <mergeCell ref="C132:C139"/>
    <mergeCell ref="B124:B125"/>
    <mergeCell ref="B126:B127"/>
    <mergeCell ref="B111:B112"/>
    <mergeCell ref="C84:C101"/>
    <mergeCell ref="C115:C120"/>
    <mergeCell ref="C122:C127"/>
    <mergeCell ref="B132:B139"/>
    <mergeCell ref="B115:B120"/>
    <mergeCell ref="A114:D114"/>
    <mergeCell ref="B84:B86"/>
    <mergeCell ref="D84:D101"/>
    <mergeCell ref="B88:B89"/>
    <mergeCell ref="B91:B94"/>
    <mergeCell ref="A95:B95"/>
    <mergeCell ref="D115:D120"/>
    <mergeCell ref="A121:D121"/>
    <mergeCell ref="B122:B123"/>
    <mergeCell ref="D122:D127"/>
    <mergeCell ref="B106:B108"/>
    <mergeCell ref="B81:B82"/>
    <mergeCell ref="D81:D82"/>
    <mergeCell ref="A83:D83"/>
    <mergeCell ref="A66:D66"/>
    <mergeCell ref="B67:B68"/>
    <mergeCell ref="D67:D77"/>
    <mergeCell ref="B69:B70"/>
    <mergeCell ref="B71:B72"/>
    <mergeCell ref="B73:B74"/>
    <mergeCell ref="B75:B76"/>
    <mergeCell ref="C67:C77"/>
    <mergeCell ref="C79:C80"/>
    <mergeCell ref="A102:D102"/>
    <mergeCell ref="B104:B105"/>
    <mergeCell ref="A50:D50"/>
    <mergeCell ref="D51:D52"/>
    <mergeCell ref="A53:D53"/>
    <mergeCell ref="A54:D54"/>
    <mergeCell ref="B55:B56"/>
    <mergeCell ref="D55:D65"/>
    <mergeCell ref="B57:B58"/>
    <mergeCell ref="B59:B60"/>
    <mergeCell ref="B61:B62"/>
    <mergeCell ref="B64:B65"/>
    <mergeCell ref="C51:C52"/>
    <mergeCell ref="C55:C65"/>
    <mergeCell ref="A78:D78"/>
    <mergeCell ref="D79:D80"/>
    <mergeCell ref="A12:D12"/>
    <mergeCell ref="A39:D39"/>
    <mergeCell ref="A40:D40"/>
    <mergeCell ref="B41:B42"/>
    <mergeCell ref="D41:D49"/>
    <mergeCell ref="B43:B44"/>
    <mergeCell ref="A47:B47"/>
    <mergeCell ref="B48:B49"/>
    <mergeCell ref="C41:C49"/>
    <mergeCell ref="A1:F1"/>
    <mergeCell ref="A2:E2"/>
    <mergeCell ref="A3:D3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46"/>
  <sheetViews>
    <sheetView topLeftCell="A118" workbookViewId="0">
      <selection activeCell="F142" sqref="F142"/>
    </sheetView>
  </sheetViews>
  <sheetFormatPr defaultRowHeight="15"/>
  <cols>
    <col min="1" max="1" width="54.7109375" style="68" customWidth="1"/>
    <col min="2" max="2" width="11.7109375" style="68" customWidth="1"/>
    <col min="3" max="3" width="9.85546875" style="68" customWidth="1"/>
    <col min="4" max="4" width="8.7109375" style="68" customWidth="1"/>
    <col min="5" max="5" width="9.140625" hidden="1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868" t="s">
        <v>360</v>
      </c>
      <c r="B2" s="869"/>
      <c r="C2" s="869"/>
      <c r="D2" s="869"/>
      <c r="E2" s="869"/>
      <c r="F2" s="17"/>
    </row>
    <row r="3" spans="1:6">
      <c r="A3" s="868" t="s">
        <v>94</v>
      </c>
      <c r="B3" s="869"/>
      <c r="C3" s="869"/>
      <c r="D3" s="869"/>
      <c r="E3" s="197"/>
      <c r="F3" s="17"/>
    </row>
    <row r="4" spans="1:6">
      <c r="A4" s="197"/>
      <c r="B4" s="197"/>
      <c r="C4" s="198" t="s">
        <v>1</v>
      </c>
      <c r="D4" s="197">
        <v>1980</v>
      </c>
      <c r="E4" s="197"/>
      <c r="F4" s="17"/>
    </row>
    <row r="5" spans="1:6">
      <c r="A5" s="197"/>
      <c r="B5" s="197"/>
      <c r="C5" s="198" t="s">
        <v>2</v>
      </c>
      <c r="D5" s="197">
        <v>5</v>
      </c>
      <c r="E5" s="197"/>
      <c r="F5" s="17"/>
    </row>
    <row r="6" spans="1:6">
      <c r="A6" s="197"/>
      <c r="B6" s="197"/>
      <c r="C6" s="198" t="s">
        <v>3</v>
      </c>
      <c r="D6" s="197">
        <v>4</v>
      </c>
      <c r="E6" s="197"/>
      <c r="F6" s="17"/>
    </row>
    <row r="7" spans="1:6">
      <c r="A7" s="197"/>
      <c r="B7" s="197"/>
      <c r="C7" s="198" t="s">
        <v>4</v>
      </c>
      <c r="D7" s="197">
        <v>56</v>
      </c>
      <c r="E7" s="197"/>
      <c r="F7" s="17"/>
    </row>
    <row r="8" spans="1:6">
      <c r="A8" s="197"/>
      <c r="B8" s="197"/>
      <c r="C8" s="198" t="s">
        <v>97</v>
      </c>
      <c r="D8" s="197">
        <v>2871.6</v>
      </c>
      <c r="E8" s="197">
        <f>D8+D9</f>
        <v>2938.4</v>
      </c>
      <c r="F8" s="17"/>
    </row>
    <row r="9" spans="1:6">
      <c r="A9" s="912" t="s">
        <v>534</v>
      </c>
      <c r="B9" s="912"/>
      <c r="C9" s="912"/>
      <c r="D9" s="197">
        <v>66.8</v>
      </c>
      <c r="E9" s="197"/>
      <c r="F9" s="17"/>
    </row>
    <row r="10" spans="1:6" ht="15.75" thickBot="1">
      <c r="A10" s="197"/>
      <c r="B10" s="197"/>
      <c r="C10" s="198" t="s">
        <v>529</v>
      </c>
      <c r="D10" s="197">
        <v>345.3</v>
      </c>
      <c r="E10" s="197"/>
      <c r="F10" s="17"/>
    </row>
    <row r="11" spans="1:6" ht="22.5">
      <c r="A11" s="722" t="s">
        <v>8</v>
      </c>
      <c r="B11" s="722" t="s">
        <v>9</v>
      </c>
      <c r="C11" s="263" t="s">
        <v>152</v>
      </c>
      <c r="D11" s="263" t="s">
        <v>162</v>
      </c>
    </row>
    <row r="12" spans="1:6" ht="15.75" thickBot="1">
      <c r="A12" s="910"/>
      <c r="B12" s="910"/>
      <c r="C12" s="264" t="s">
        <v>160</v>
      </c>
      <c r="D12" s="264" t="s">
        <v>174</v>
      </c>
    </row>
    <row r="13" spans="1:6" ht="15.75" thickBot="1">
      <c r="A13" s="713" t="s">
        <v>10</v>
      </c>
      <c r="B13" s="714"/>
      <c r="C13" s="714"/>
      <c r="D13" s="715"/>
    </row>
    <row r="14" spans="1:6" ht="22.5">
      <c r="A14" s="265" t="s">
        <v>356</v>
      </c>
      <c r="B14" s="722" t="s">
        <v>106</v>
      </c>
      <c r="C14" s="722">
        <v>1.02</v>
      </c>
      <c r="D14" s="722">
        <f>C14*12*E8</f>
        <v>35966.016000000003</v>
      </c>
    </row>
    <row r="15" spans="1:6">
      <c r="A15" s="265" t="s">
        <v>247</v>
      </c>
      <c r="B15" s="911"/>
      <c r="C15" s="911"/>
      <c r="D15" s="911"/>
    </row>
    <row r="16" spans="1:6">
      <c r="A16" s="265" t="s">
        <v>248</v>
      </c>
      <c r="B16" s="911"/>
      <c r="C16" s="911"/>
      <c r="D16" s="911"/>
    </row>
    <row r="17" spans="1:4">
      <c r="A17" s="265" t="s">
        <v>249</v>
      </c>
      <c r="B17" s="911"/>
      <c r="C17" s="911"/>
      <c r="D17" s="911"/>
    </row>
    <row r="18" spans="1:4">
      <c r="A18" s="265" t="s">
        <v>250</v>
      </c>
      <c r="B18" s="911"/>
      <c r="C18" s="911"/>
      <c r="D18" s="911"/>
    </row>
    <row r="19" spans="1:4">
      <c r="A19" s="265" t="s">
        <v>251</v>
      </c>
      <c r="B19" s="911"/>
      <c r="C19" s="911"/>
      <c r="D19" s="911"/>
    </row>
    <row r="20" spans="1:4">
      <c r="A20" s="265" t="s">
        <v>252</v>
      </c>
      <c r="B20" s="911"/>
      <c r="C20" s="911"/>
      <c r="D20" s="911"/>
    </row>
    <row r="21" spans="1:4">
      <c r="A21" s="265" t="s">
        <v>253</v>
      </c>
      <c r="B21" s="911"/>
      <c r="C21" s="911"/>
      <c r="D21" s="911"/>
    </row>
    <row r="22" spans="1:4">
      <c r="A22" s="265" t="s">
        <v>254</v>
      </c>
      <c r="B22" s="911"/>
      <c r="C22" s="911"/>
      <c r="D22" s="911"/>
    </row>
    <row r="23" spans="1:4">
      <c r="A23" s="265" t="s">
        <v>255</v>
      </c>
      <c r="B23" s="911"/>
      <c r="C23" s="911"/>
      <c r="D23" s="911"/>
    </row>
    <row r="24" spans="1:4">
      <c r="A24" s="265" t="s">
        <v>256</v>
      </c>
      <c r="B24" s="911"/>
      <c r="C24" s="911"/>
      <c r="D24" s="911"/>
    </row>
    <row r="25" spans="1:4">
      <c r="A25" s="265" t="s">
        <v>257</v>
      </c>
      <c r="B25" s="911"/>
      <c r="C25" s="911"/>
      <c r="D25" s="911"/>
    </row>
    <row r="26" spans="1:4">
      <c r="A26" s="265" t="s">
        <v>258</v>
      </c>
      <c r="B26" s="911"/>
      <c r="C26" s="911"/>
      <c r="D26" s="911"/>
    </row>
    <row r="27" spans="1:4">
      <c r="A27" s="265" t="s">
        <v>259</v>
      </c>
      <c r="B27" s="911"/>
      <c r="C27" s="911"/>
      <c r="D27" s="911"/>
    </row>
    <row r="28" spans="1:4">
      <c r="A28" s="266" t="s">
        <v>260</v>
      </c>
      <c r="B28" s="911"/>
      <c r="C28" s="911"/>
      <c r="D28" s="911"/>
    </row>
    <row r="29" spans="1:4">
      <c r="A29" s="266" t="s">
        <v>261</v>
      </c>
      <c r="B29" s="911"/>
      <c r="C29" s="911"/>
      <c r="D29" s="911"/>
    </row>
    <row r="30" spans="1:4">
      <c r="A30" s="266" t="s">
        <v>262</v>
      </c>
      <c r="B30" s="911"/>
      <c r="C30" s="911"/>
      <c r="D30" s="911"/>
    </row>
    <row r="31" spans="1:4">
      <c r="A31" s="266" t="s">
        <v>263</v>
      </c>
      <c r="B31" s="911"/>
      <c r="C31" s="911"/>
      <c r="D31" s="911"/>
    </row>
    <row r="32" spans="1:4">
      <c r="A32" s="266" t="s">
        <v>264</v>
      </c>
      <c r="B32" s="911"/>
      <c r="C32" s="911"/>
      <c r="D32" s="911"/>
    </row>
    <row r="33" spans="1:4">
      <c r="A33" s="266" t="s">
        <v>265</v>
      </c>
      <c r="B33" s="911"/>
      <c r="C33" s="911"/>
      <c r="D33" s="911"/>
    </row>
    <row r="34" spans="1:4" ht="56.25">
      <c r="A34" s="266" t="s">
        <v>357</v>
      </c>
      <c r="B34" s="911"/>
      <c r="C34" s="911"/>
      <c r="D34" s="911"/>
    </row>
    <row r="35" spans="1:4">
      <c r="A35" s="266" t="s">
        <v>272</v>
      </c>
      <c r="B35" s="911"/>
      <c r="C35" s="911"/>
      <c r="D35" s="911"/>
    </row>
    <row r="36" spans="1:4">
      <c r="A36" s="266" t="s">
        <v>273</v>
      </c>
      <c r="B36" s="911"/>
      <c r="C36" s="911"/>
      <c r="D36" s="911"/>
    </row>
    <row r="37" spans="1:4">
      <c r="A37" s="266" t="s">
        <v>274</v>
      </c>
      <c r="B37" s="911"/>
      <c r="C37" s="911"/>
      <c r="D37" s="911"/>
    </row>
    <row r="38" spans="1:4">
      <c r="A38" s="266" t="s">
        <v>275</v>
      </c>
      <c r="B38" s="911"/>
      <c r="C38" s="911"/>
      <c r="D38" s="911"/>
    </row>
    <row r="39" spans="1:4" ht="15.75" thickBot="1">
      <c r="A39" s="267" t="s">
        <v>276</v>
      </c>
      <c r="B39" s="910"/>
      <c r="C39" s="910"/>
      <c r="D39" s="910"/>
    </row>
    <row r="40" spans="1:4" ht="15.75" thickBot="1">
      <c r="A40" s="716" t="s">
        <v>14</v>
      </c>
      <c r="B40" s="717"/>
      <c r="C40" s="717"/>
      <c r="D40" s="718"/>
    </row>
    <row r="41" spans="1:4" ht="15.75" thickBot="1">
      <c r="A41" s="913" t="s">
        <v>15</v>
      </c>
      <c r="B41" s="914"/>
      <c r="C41" s="914"/>
      <c r="D41" s="915"/>
    </row>
    <row r="42" spans="1:4">
      <c r="A42" s="265" t="s">
        <v>278</v>
      </c>
      <c r="B42" s="916" t="s">
        <v>17</v>
      </c>
      <c r="C42" s="722">
        <v>2.16</v>
      </c>
      <c r="D42" s="722">
        <f>C42*12*E8</f>
        <v>76163.328000000009</v>
      </c>
    </row>
    <row r="43" spans="1:4" ht="15.75" thickBot="1">
      <c r="A43" s="268" t="s">
        <v>279</v>
      </c>
      <c r="B43" s="917"/>
      <c r="C43" s="911"/>
      <c r="D43" s="911"/>
    </row>
    <row r="44" spans="1:4">
      <c r="A44" s="265" t="s">
        <v>280</v>
      </c>
      <c r="B44" s="916" t="s">
        <v>17</v>
      </c>
      <c r="C44" s="911"/>
      <c r="D44" s="911"/>
    </row>
    <row r="45" spans="1:4" ht="15.75" thickBot="1">
      <c r="A45" s="268" t="s">
        <v>281</v>
      </c>
      <c r="B45" s="918"/>
      <c r="C45" s="911"/>
      <c r="D45" s="911"/>
    </row>
    <row r="46" spans="1:4" ht="15.75" thickBot="1">
      <c r="A46" s="268" t="s">
        <v>109</v>
      </c>
      <c r="B46" s="269" t="s">
        <v>17</v>
      </c>
      <c r="C46" s="911"/>
      <c r="D46" s="911"/>
    </row>
    <row r="47" spans="1:4" ht="15.75" thickBot="1">
      <c r="A47" s="270" t="s">
        <v>20</v>
      </c>
      <c r="B47" s="264" t="s">
        <v>21</v>
      </c>
      <c r="C47" s="911"/>
      <c r="D47" s="911"/>
    </row>
    <row r="48" spans="1:4" ht="15.75" thickBot="1">
      <c r="A48" s="919" t="s">
        <v>22</v>
      </c>
      <c r="B48" s="920"/>
      <c r="C48" s="911"/>
      <c r="D48" s="911"/>
    </row>
    <row r="49" spans="1:4" ht="14.25" customHeight="1">
      <c r="A49" s="271" t="s">
        <v>282</v>
      </c>
      <c r="B49" s="722" t="s">
        <v>24</v>
      </c>
      <c r="C49" s="911"/>
      <c r="D49" s="911"/>
    </row>
    <row r="50" spans="1:4" ht="15.75" thickBot="1">
      <c r="A50" s="270" t="s">
        <v>283</v>
      </c>
      <c r="B50" s="910"/>
      <c r="C50" s="910"/>
      <c r="D50" s="910"/>
    </row>
    <row r="51" spans="1:4" ht="15" customHeight="1" thickBot="1">
      <c r="A51" s="919" t="s">
        <v>111</v>
      </c>
      <c r="B51" s="921"/>
      <c r="C51" s="921"/>
      <c r="D51" s="920"/>
    </row>
    <row r="52" spans="1:4" ht="15.75" thickBot="1">
      <c r="A52" s="69" t="s">
        <v>28</v>
      </c>
      <c r="B52" s="272" t="s">
        <v>29</v>
      </c>
      <c r="C52" s="722">
        <v>0.2</v>
      </c>
      <c r="D52" s="722">
        <f>C52*12*E8</f>
        <v>7052.1600000000017</v>
      </c>
    </row>
    <row r="53" spans="1:4" ht="15.75" thickBot="1">
      <c r="A53" s="270" t="s">
        <v>26</v>
      </c>
      <c r="B53" s="264" t="s">
        <v>27</v>
      </c>
      <c r="C53" s="910"/>
      <c r="D53" s="910"/>
    </row>
    <row r="54" spans="1:4" ht="15.75" thickBot="1">
      <c r="A54" s="713" t="s">
        <v>112</v>
      </c>
      <c r="B54" s="714"/>
      <c r="C54" s="714"/>
      <c r="D54" s="715"/>
    </row>
    <row r="55" spans="1:4" ht="15.75" thickBot="1">
      <c r="A55" s="919" t="s">
        <v>113</v>
      </c>
      <c r="B55" s="921"/>
      <c r="C55" s="921"/>
      <c r="D55" s="920"/>
    </row>
    <row r="56" spans="1:4" ht="17.25" customHeight="1">
      <c r="A56" s="265" t="s">
        <v>284</v>
      </c>
      <c r="B56" s="722" t="s">
        <v>106</v>
      </c>
      <c r="C56" s="722">
        <v>0.52</v>
      </c>
      <c r="D56" s="722">
        <f>C56*12*E8</f>
        <v>18335.616000000002</v>
      </c>
    </row>
    <row r="57" spans="1:4" ht="15.75" thickBot="1">
      <c r="A57" s="268" t="s">
        <v>285</v>
      </c>
      <c r="B57" s="910"/>
      <c r="C57" s="911"/>
      <c r="D57" s="911"/>
    </row>
    <row r="58" spans="1:4">
      <c r="A58" s="265" t="s">
        <v>286</v>
      </c>
      <c r="B58" s="722" t="s">
        <v>34</v>
      </c>
      <c r="C58" s="911"/>
      <c r="D58" s="911"/>
    </row>
    <row r="59" spans="1:4" ht="15.75" thickBot="1">
      <c r="A59" s="268" t="s">
        <v>287</v>
      </c>
      <c r="B59" s="910"/>
      <c r="C59" s="911"/>
      <c r="D59" s="911"/>
    </row>
    <row r="60" spans="1:4">
      <c r="A60" s="265" t="s">
        <v>288</v>
      </c>
      <c r="B60" s="722" t="s">
        <v>34</v>
      </c>
      <c r="C60" s="911"/>
      <c r="D60" s="911"/>
    </row>
    <row r="61" spans="1:4" ht="15.75" thickBot="1">
      <c r="A61" s="268" t="s">
        <v>289</v>
      </c>
      <c r="B61" s="910"/>
      <c r="C61" s="911"/>
      <c r="D61" s="911"/>
    </row>
    <row r="62" spans="1:4" ht="18.75" customHeight="1">
      <c r="A62" s="265" t="s">
        <v>290</v>
      </c>
      <c r="B62" s="722" t="s">
        <v>106</v>
      </c>
      <c r="C62" s="911"/>
      <c r="D62" s="911"/>
    </row>
    <row r="63" spans="1:4" ht="15.75" thickBot="1">
      <c r="A63" s="268" t="s">
        <v>291</v>
      </c>
      <c r="B63" s="910"/>
      <c r="C63" s="911"/>
      <c r="D63" s="911"/>
    </row>
    <row r="64" spans="1:4" ht="15.75" thickBot="1">
      <c r="A64" s="268" t="s">
        <v>118</v>
      </c>
      <c r="B64" s="264" t="s">
        <v>34</v>
      </c>
      <c r="C64" s="911"/>
      <c r="D64" s="911"/>
    </row>
    <row r="65" spans="1:4" ht="18.75" customHeight="1">
      <c r="A65" s="271" t="s">
        <v>292</v>
      </c>
      <c r="B65" s="722" t="s">
        <v>106</v>
      </c>
      <c r="C65" s="911"/>
      <c r="D65" s="911"/>
    </row>
    <row r="66" spans="1:4" ht="15.75" thickBot="1">
      <c r="A66" s="270" t="s">
        <v>293</v>
      </c>
      <c r="B66" s="910"/>
      <c r="C66" s="910"/>
      <c r="D66" s="910"/>
    </row>
    <row r="67" spans="1:4" ht="15.75" thickBot="1">
      <c r="A67" s="919" t="s">
        <v>120</v>
      </c>
      <c r="B67" s="921"/>
      <c r="C67" s="921"/>
      <c r="D67" s="920"/>
    </row>
    <row r="68" spans="1:4" ht="21.75" customHeight="1">
      <c r="A68" s="265" t="s">
        <v>284</v>
      </c>
      <c r="B68" s="722" t="s">
        <v>106</v>
      </c>
      <c r="C68" s="722">
        <v>1.19</v>
      </c>
      <c r="D68" s="722">
        <f>C68*12*E8</f>
        <v>41960.351999999999</v>
      </c>
    </row>
    <row r="69" spans="1:4" ht="15.75" thickBot="1">
      <c r="A69" s="268" t="s">
        <v>285</v>
      </c>
      <c r="B69" s="910"/>
      <c r="C69" s="911"/>
      <c r="D69" s="911"/>
    </row>
    <row r="70" spans="1:4">
      <c r="A70" s="265" t="s">
        <v>286</v>
      </c>
      <c r="B70" s="722" t="s">
        <v>34</v>
      </c>
      <c r="C70" s="911"/>
      <c r="D70" s="911"/>
    </row>
    <row r="71" spans="1:4" ht="15.75" thickBot="1">
      <c r="A71" s="268" t="s">
        <v>294</v>
      </c>
      <c r="B71" s="910"/>
      <c r="C71" s="911"/>
      <c r="D71" s="911"/>
    </row>
    <row r="72" spans="1:4">
      <c r="A72" s="265" t="s">
        <v>288</v>
      </c>
      <c r="B72" s="722" t="s">
        <v>34</v>
      </c>
      <c r="C72" s="911"/>
      <c r="D72" s="911"/>
    </row>
    <row r="73" spans="1:4" ht="15.75" thickBot="1">
      <c r="A73" s="268" t="s">
        <v>295</v>
      </c>
      <c r="B73" s="910"/>
      <c r="C73" s="911"/>
      <c r="D73" s="911"/>
    </row>
    <row r="74" spans="1:4" ht="29.25" customHeight="1">
      <c r="A74" s="265" t="s">
        <v>296</v>
      </c>
      <c r="B74" s="722" t="s">
        <v>106</v>
      </c>
      <c r="C74" s="911"/>
      <c r="D74" s="911"/>
    </row>
    <row r="75" spans="1:4" ht="15.75" thickBot="1">
      <c r="A75" s="268" t="s">
        <v>291</v>
      </c>
      <c r="B75" s="910"/>
      <c r="C75" s="911"/>
      <c r="D75" s="911"/>
    </row>
    <row r="76" spans="1:4" ht="29.25" customHeight="1">
      <c r="A76" s="271" t="s">
        <v>292</v>
      </c>
      <c r="B76" s="722" t="s">
        <v>106</v>
      </c>
      <c r="C76" s="911"/>
      <c r="D76" s="911"/>
    </row>
    <row r="77" spans="1:4" ht="15.75" thickBot="1">
      <c r="A77" s="270" t="s">
        <v>297</v>
      </c>
      <c r="B77" s="910"/>
      <c r="C77" s="911"/>
      <c r="D77" s="911"/>
    </row>
    <row r="78" spans="1:4" ht="15.75" thickBot="1">
      <c r="A78" s="268" t="s">
        <v>118</v>
      </c>
      <c r="B78" s="264" t="s">
        <v>34</v>
      </c>
      <c r="C78" s="910"/>
      <c r="D78" s="910"/>
    </row>
    <row r="79" spans="1:4" ht="15.75" thickBot="1">
      <c r="A79" s="913" t="s">
        <v>124</v>
      </c>
      <c r="B79" s="914"/>
      <c r="C79" s="914"/>
      <c r="D79" s="915"/>
    </row>
    <row r="80" spans="1:4" ht="15.75" thickBot="1">
      <c r="A80" s="268" t="s">
        <v>45</v>
      </c>
      <c r="B80" s="264" t="s">
        <v>34</v>
      </c>
      <c r="C80" s="722">
        <v>0.81</v>
      </c>
      <c r="D80" s="722">
        <f>C80*12*E8</f>
        <v>28561.248000000003</v>
      </c>
    </row>
    <row r="81" spans="1:4" ht="15.75" thickBot="1">
      <c r="A81" s="268" t="s">
        <v>46</v>
      </c>
      <c r="B81" s="264" t="s">
        <v>34</v>
      </c>
      <c r="C81" s="910"/>
      <c r="D81" s="910"/>
    </row>
    <row r="82" spans="1:4" ht="18" customHeight="1">
      <c r="A82" s="271" t="s">
        <v>292</v>
      </c>
      <c r="B82" s="722" t="s">
        <v>106</v>
      </c>
      <c r="C82" s="922"/>
      <c r="D82" s="922"/>
    </row>
    <row r="83" spans="1:4" ht="15.75" thickBot="1">
      <c r="A83" s="270" t="s">
        <v>298</v>
      </c>
      <c r="B83" s="910"/>
      <c r="C83" s="923"/>
      <c r="D83" s="923"/>
    </row>
    <row r="84" spans="1:4" ht="15.75" thickBot="1">
      <c r="A84" s="919" t="s">
        <v>125</v>
      </c>
      <c r="B84" s="921"/>
      <c r="C84" s="921"/>
      <c r="D84" s="920"/>
    </row>
    <row r="85" spans="1:4">
      <c r="A85" s="265" t="s">
        <v>299</v>
      </c>
      <c r="B85" s="722" t="s">
        <v>29</v>
      </c>
      <c r="C85" s="722">
        <v>1.88</v>
      </c>
      <c r="D85" s="722">
        <f>C85*12*E8</f>
        <v>66290.304000000004</v>
      </c>
    </row>
    <row r="86" spans="1:4">
      <c r="A86" s="265" t="s">
        <v>300</v>
      </c>
      <c r="B86" s="911"/>
      <c r="C86" s="911"/>
      <c r="D86" s="911"/>
    </row>
    <row r="87" spans="1:4" ht="15.75" thickBot="1">
      <c r="A87" s="268" t="s">
        <v>301</v>
      </c>
      <c r="B87" s="910"/>
      <c r="C87" s="911"/>
      <c r="D87" s="911"/>
    </row>
    <row r="88" spans="1:4" ht="15.75" thickBot="1">
      <c r="A88" s="268" t="s">
        <v>127</v>
      </c>
      <c r="B88" s="264" t="s">
        <v>51</v>
      </c>
      <c r="C88" s="911"/>
      <c r="D88" s="911"/>
    </row>
    <row r="89" spans="1:4">
      <c r="A89" s="265" t="s">
        <v>288</v>
      </c>
      <c r="B89" s="722" t="s">
        <v>51</v>
      </c>
      <c r="C89" s="911"/>
      <c r="D89" s="911"/>
    </row>
    <row r="90" spans="1:4" ht="15.75" thickBot="1">
      <c r="A90" s="268" t="s">
        <v>289</v>
      </c>
      <c r="B90" s="910"/>
      <c r="C90" s="911"/>
      <c r="D90" s="911"/>
    </row>
    <row r="91" spans="1:4" ht="21.75" customHeight="1" thickBot="1">
      <c r="A91" s="268" t="s">
        <v>128</v>
      </c>
      <c r="B91" s="264" t="s">
        <v>54</v>
      </c>
      <c r="C91" s="911"/>
      <c r="D91" s="911"/>
    </row>
    <row r="92" spans="1:4">
      <c r="A92" s="266" t="s">
        <v>302</v>
      </c>
      <c r="B92" s="722" t="s">
        <v>54</v>
      </c>
      <c r="C92" s="911"/>
      <c r="D92" s="911"/>
    </row>
    <row r="93" spans="1:4">
      <c r="A93" s="266" t="s">
        <v>303</v>
      </c>
      <c r="B93" s="911"/>
      <c r="C93" s="911"/>
      <c r="D93" s="911"/>
    </row>
    <row r="94" spans="1:4">
      <c r="A94" s="266" t="s">
        <v>304</v>
      </c>
      <c r="B94" s="911"/>
      <c r="C94" s="911"/>
      <c r="D94" s="911"/>
    </row>
    <row r="95" spans="1:4" ht="15.75" thickBot="1">
      <c r="A95" s="267" t="s">
        <v>305</v>
      </c>
      <c r="B95" s="910"/>
      <c r="C95" s="911"/>
      <c r="D95" s="911"/>
    </row>
    <row r="96" spans="1:4" ht="11.25" customHeight="1" thickBot="1">
      <c r="A96" s="919" t="s">
        <v>56</v>
      </c>
      <c r="B96" s="920"/>
      <c r="C96" s="911"/>
      <c r="D96" s="911"/>
    </row>
    <row r="97" spans="1:4" ht="12.75" customHeight="1" thickBot="1">
      <c r="A97" s="268" t="s">
        <v>130</v>
      </c>
      <c r="B97" s="264" t="s">
        <v>59</v>
      </c>
      <c r="C97" s="911"/>
      <c r="D97" s="911"/>
    </row>
    <row r="98" spans="1:4" ht="12.75" customHeight="1" thickBot="1">
      <c r="A98" s="268" t="s">
        <v>131</v>
      </c>
      <c r="B98" s="264" t="s">
        <v>59</v>
      </c>
      <c r="C98" s="911"/>
      <c r="D98" s="911"/>
    </row>
    <row r="99" spans="1:4" ht="12.75" customHeight="1" thickBot="1">
      <c r="A99" s="268" t="s">
        <v>132</v>
      </c>
      <c r="B99" s="264" t="s">
        <v>59</v>
      </c>
      <c r="C99" s="911"/>
      <c r="D99" s="911"/>
    </row>
    <row r="100" spans="1:4" ht="12.75" customHeight="1" thickBot="1">
      <c r="A100" s="268" t="s">
        <v>133</v>
      </c>
      <c r="B100" s="264" t="s">
        <v>59</v>
      </c>
      <c r="C100" s="911"/>
      <c r="D100" s="911"/>
    </row>
    <row r="101" spans="1:4" ht="12.75" customHeight="1" thickBot="1">
      <c r="A101" s="268" t="s">
        <v>134</v>
      </c>
      <c r="B101" s="264" t="s">
        <v>59</v>
      </c>
      <c r="C101" s="911"/>
      <c r="D101" s="911"/>
    </row>
    <row r="102" spans="1:4" ht="12.75" customHeight="1" thickBot="1">
      <c r="A102" s="268" t="s">
        <v>63</v>
      </c>
      <c r="B102" s="264" t="s">
        <v>59</v>
      </c>
      <c r="C102" s="910"/>
      <c r="D102" s="910"/>
    </row>
    <row r="103" spans="1:4" ht="12.75" customHeight="1" thickBot="1">
      <c r="A103" s="913" t="s">
        <v>135</v>
      </c>
      <c r="B103" s="914"/>
      <c r="C103" s="914"/>
      <c r="D103" s="915"/>
    </row>
    <row r="104" spans="1:4" ht="12.75" customHeight="1" thickBot="1">
      <c r="A104" s="268" t="s">
        <v>66</v>
      </c>
      <c r="B104" s="264" t="s">
        <v>67</v>
      </c>
      <c r="C104" s="273"/>
      <c r="D104" s="273"/>
    </row>
    <row r="105" spans="1:4" ht="14.25" customHeight="1">
      <c r="A105" s="265" t="s">
        <v>306</v>
      </c>
      <c r="B105" s="722" t="s">
        <v>67</v>
      </c>
      <c r="C105" s="274">
        <v>1.79</v>
      </c>
      <c r="D105" s="274">
        <f>C105*12*E8</f>
        <v>63116.832000000002</v>
      </c>
    </row>
    <row r="106" spans="1:4" ht="14.25" customHeight="1" thickBot="1">
      <c r="A106" s="268" t="s">
        <v>307</v>
      </c>
      <c r="B106" s="910"/>
      <c r="C106" s="273"/>
      <c r="D106" s="273"/>
    </row>
    <row r="107" spans="1:4">
      <c r="A107" s="265" t="s">
        <v>308</v>
      </c>
      <c r="B107" s="722" t="s">
        <v>51</v>
      </c>
      <c r="C107" s="273"/>
      <c r="D107" s="273"/>
    </row>
    <row r="108" spans="1:4">
      <c r="A108" s="265" t="s">
        <v>309</v>
      </c>
      <c r="B108" s="911"/>
      <c r="C108" s="273"/>
      <c r="D108" s="273"/>
    </row>
    <row r="109" spans="1:4" ht="15.75" thickBot="1">
      <c r="A109" s="268" t="s">
        <v>310</v>
      </c>
      <c r="B109" s="910"/>
      <c r="C109" s="273"/>
      <c r="D109" s="273"/>
    </row>
    <row r="110" spans="1:4">
      <c r="A110" s="265" t="s">
        <v>311</v>
      </c>
      <c r="B110" s="722" t="s">
        <v>67</v>
      </c>
      <c r="C110" s="273"/>
      <c r="D110" s="273"/>
    </row>
    <row r="111" spans="1:4" ht="15.75" thickBot="1">
      <c r="A111" s="268" t="s">
        <v>312</v>
      </c>
      <c r="B111" s="910"/>
      <c r="C111" s="273"/>
      <c r="D111" s="273"/>
    </row>
    <row r="112" spans="1:4" ht="21" customHeight="1">
      <c r="A112" s="271" t="s">
        <v>313</v>
      </c>
      <c r="B112" s="722" t="s">
        <v>106</v>
      </c>
      <c r="C112" s="273"/>
      <c r="D112" s="273"/>
    </row>
    <row r="113" spans="1:4" ht="15.75" thickBot="1">
      <c r="A113" s="270" t="s">
        <v>314</v>
      </c>
      <c r="B113" s="910"/>
      <c r="C113" s="273"/>
      <c r="D113" s="273"/>
    </row>
    <row r="114" spans="1:4" ht="15.75" thickBot="1">
      <c r="A114" s="270" t="s">
        <v>139</v>
      </c>
      <c r="B114" s="264" t="s">
        <v>51</v>
      </c>
      <c r="C114" s="275"/>
      <c r="D114" s="275"/>
    </row>
    <row r="115" spans="1:4" ht="12.75" customHeight="1" thickBot="1">
      <c r="A115" s="919" t="s">
        <v>140</v>
      </c>
      <c r="B115" s="921"/>
      <c r="C115" s="921"/>
      <c r="D115" s="920"/>
    </row>
    <row r="116" spans="1:4">
      <c r="A116" s="271" t="s">
        <v>315</v>
      </c>
      <c r="B116" s="722" t="s">
        <v>142</v>
      </c>
      <c r="C116" s="722">
        <v>2.41</v>
      </c>
      <c r="D116" s="722">
        <f>C116*12*E8-20.59</f>
        <v>84957.938000000009</v>
      </c>
    </row>
    <row r="117" spans="1:4">
      <c r="A117" s="271" t="s">
        <v>316</v>
      </c>
      <c r="B117" s="911"/>
      <c r="C117" s="911"/>
      <c r="D117" s="911"/>
    </row>
    <row r="118" spans="1:4">
      <c r="A118" s="271" t="s">
        <v>317</v>
      </c>
      <c r="B118" s="911"/>
      <c r="C118" s="911"/>
      <c r="D118" s="911"/>
    </row>
    <row r="119" spans="1:4">
      <c r="A119" s="271" t="s">
        <v>318</v>
      </c>
      <c r="B119" s="911"/>
      <c r="C119" s="911"/>
      <c r="D119" s="911"/>
    </row>
    <row r="120" spans="1:4">
      <c r="A120" s="271" t="s">
        <v>319</v>
      </c>
      <c r="B120" s="911"/>
      <c r="C120" s="911"/>
      <c r="D120" s="911"/>
    </row>
    <row r="121" spans="1:4" ht="15.75" thickBot="1">
      <c r="A121" s="270" t="s">
        <v>320</v>
      </c>
      <c r="B121" s="910"/>
      <c r="C121" s="910"/>
      <c r="D121" s="910"/>
    </row>
    <row r="122" spans="1:4" ht="12" customHeight="1" thickBot="1">
      <c r="A122" s="919" t="s">
        <v>143</v>
      </c>
      <c r="B122" s="921"/>
      <c r="C122" s="921"/>
      <c r="D122" s="920"/>
    </row>
    <row r="123" spans="1:4" ht="12.75" customHeight="1">
      <c r="A123" s="271" t="s">
        <v>321</v>
      </c>
      <c r="B123" s="722" t="s">
        <v>78</v>
      </c>
      <c r="C123" s="722">
        <v>2.14</v>
      </c>
      <c r="D123" s="722">
        <f>C123*12*E8</f>
        <v>75458.112000000008</v>
      </c>
    </row>
    <row r="124" spans="1:4" ht="12.75" customHeight="1" thickBot="1">
      <c r="A124" s="270" t="s">
        <v>322</v>
      </c>
      <c r="B124" s="910"/>
      <c r="C124" s="911"/>
      <c r="D124" s="911"/>
    </row>
    <row r="125" spans="1:4" ht="13.5" customHeight="1">
      <c r="A125" s="271" t="s">
        <v>323</v>
      </c>
      <c r="B125" s="722" t="s">
        <v>78</v>
      </c>
      <c r="C125" s="911"/>
      <c r="D125" s="911"/>
    </row>
    <row r="126" spans="1:4" ht="13.5" customHeight="1" thickBot="1">
      <c r="A126" s="270" t="s">
        <v>324</v>
      </c>
      <c r="B126" s="910"/>
      <c r="C126" s="911"/>
      <c r="D126" s="911"/>
    </row>
    <row r="127" spans="1:4" ht="12.75" customHeight="1">
      <c r="A127" s="271" t="s">
        <v>325</v>
      </c>
      <c r="B127" s="722" t="s">
        <v>147</v>
      </c>
      <c r="C127" s="911"/>
      <c r="D127" s="911"/>
    </row>
    <row r="128" spans="1:4" ht="12.75" customHeight="1" thickBot="1">
      <c r="A128" s="270" t="s">
        <v>326</v>
      </c>
      <c r="B128" s="910"/>
      <c r="C128" s="910"/>
      <c r="D128" s="910"/>
    </row>
    <row r="129" spans="1:4" ht="15.75" thickBot="1">
      <c r="A129" s="924" t="s">
        <v>84</v>
      </c>
      <c r="B129" s="925"/>
      <c r="C129" s="925"/>
      <c r="D129" s="926"/>
    </row>
    <row r="130" spans="1:4" ht="15.75" thickBot="1">
      <c r="A130" s="276" t="s">
        <v>338</v>
      </c>
      <c r="B130" s="277"/>
      <c r="C130" s="277">
        <v>0.68</v>
      </c>
      <c r="D130" s="277">
        <f>C130*12*E8</f>
        <v>23977.344000000001</v>
      </c>
    </row>
    <row r="131" spans="1:4" ht="15.75" thickBot="1">
      <c r="A131" s="276" t="s">
        <v>358</v>
      </c>
      <c r="B131" s="278"/>
      <c r="C131" s="278">
        <v>1.27</v>
      </c>
      <c r="D131" s="278">
        <f>C131*12*E8</f>
        <v>44781.216</v>
      </c>
    </row>
    <row r="132" spans="1:4" ht="15.75" thickBot="1">
      <c r="A132" s="279" t="s">
        <v>359</v>
      </c>
      <c r="B132" s="280"/>
      <c r="C132" s="280">
        <v>1.2</v>
      </c>
      <c r="D132" s="280">
        <f>C132*12*E8</f>
        <v>42312.959999999999</v>
      </c>
    </row>
    <row r="133" spans="1:4" ht="12" customHeight="1">
      <c r="A133" s="271" t="s">
        <v>327</v>
      </c>
      <c r="B133" s="722" t="s">
        <v>106</v>
      </c>
      <c r="C133" s="722">
        <v>4.3499999999999996</v>
      </c>
      <c r="D133" s="722">
        <f>C133*12*E8</f>
        <v>153384.47999999998</v>
      </c>
    </row>
    <row r="134" spans="1:4" ht="12" customHeight="1">
      <c r="A134" s="271" t="s">
        <v>328</v>
      </c>
      <c r="B134" s="911"/>
      <c r="C134" s="911"/>
      <c r="D134" s="911"/>
    </row>
    <row r="135" spans="1:4" ht="12" customHeight="1">
      <c r="A135" s="271" t="s">
        <v>329</v>
      </c>
      <c r="B135" s="911"/>
      <c r="C135" s="911"/>
      <c r="D135" s="911"/>
    </row>
    <row r="136" spans="1:4" ht="12" customHeight="1">
      <c r="A136" s="271" t="s">
        <v>330</v>
      </c>
      <c r="B136" s="911"/>
      <c r="C136" s="911"/>
      <c r="D136" s="911"/>
    </row>
    <row r="137" spans="1:4" ht="12" customHeight="1">
      <c r="A137" s="271" t="s">
        <v>331</v>
      </c>
      <c r="B137" s="911"/>
      <c r="C137" s="911"/>
      <c r="D137" s="911"/>
    </row>
    <row r="138" spans="1:4" ht="12" customHeight="1">
      <c r="A138" s="271" t="s">
        <v>336</v>
      </c>
      <c r="B138" s="911"/>
      <c r="C138" s="911"/>
      <c r="D138" s="911"/>
    </row>
    <row r="139" spans="1:4" ht="12" customHeight="1">
      <c r="A139" s="271" t="s">
        <v>332</v>
      </c>
      <c r="B139" s="911"/>
      <c r="C139" s="911"/>
      <c r="D139" s="911"/>
    </row>
    <row r="140" spans="1:4" ht="12" customHeight="1" thickBot="1">
      <c r="A140" s="270" t="s">
        <v>333</v>
      </c>
      <c r="B140" s="910"/>
      <c r="C140" s="910"/>
      <c r="D140" s="910"/>
    </row>
    <row r="141" spans="1:4" ht="15.75" thickBot="1">
      <c r="A141" s="919" t="s">
        <v>149</v>
      </c>
      <c r="B141" s="920"/>
      <c r="C141" s="611">
        <f>SUM(C14,C42,C52,C56,C68,C80,C85,C105,C116,C123,C130:C140)</f>
        <v>21.619999999999997</v>
      </c>
      <c r="D141" s="611">
        <f>SUM(D14,D42,D52,D56,D68,D80,D85,D105,D116,D123,D130:D140)</f>
        <v>762317.90599999996</v>
      </c>
    </row>
    <row r="142" spans="1:4">
      <c r="A142" s="927"/>
    </row>
    <row r="143" spans="1:4">
      <c r="A143" s="928"/>
    </row>
    <row r="144" spans="1:4">
      <c r="A144" s="928"/>
    </row>
    <row r="145" spans="1:1">
      <c r="A145" s="262"/>
    </row>
    <row r="146" spans="1:1">
      <c r="A146" s="262"/>
    </row>
  </sheetData>
  <mergeCells count="72">
    <mergeCell ref="A141:B141"/>
    <mergeCell ref="A142:A144"/>
    <mergeCell ref="C14:C39"/>
    <mergeCell ref="C42:C50"/>
    <mergeCell ref="C52:C53"/>
    <mergeCell ref="C56:C66"/>
    <mergeCell ref="C68:C78"/>
    <mergeCell ref="C80:C81"/>
    <mergeCell ref="C82:C83"/>
    <mergeCell ref="C85:C102"/>
    <mergeCell ref="B133:B140"/>
    <mergeCell ref="A103:D103"/>
    <mergeCell ref="B105:B106"/>
    <mergeCell ref="B107:B109"/>
    <mergeCell ref="B110:B111"/>
    <mergeCell ref="B112:B113"/>
    <mergeCell ref="D133:D140"/>
    <mergeCell ref="C133:C140"/>
    <mergeCell ref="A129:D129"/>
    <mergeCell ref="B116:B121"/>
    <mergeCell ref="D116:D121"/>
    <mergeCell ref="A122:D122"/>
    <mergeCell ref="B123:B124"/>
    <mergeCell ref="D123:D128"/>
    <mergeCell ref="B125:B126"/>
    <mergeCell ref="B127:B128"/>
    <mergeCell ref="C116:C121"/>
    <mergeCell ref="C123:C128"/>
    <mergeCell ref="A115:D115"/>
    <mergeCell ref="A79:D79"/>
    <mergeCell ref="D80:D81"/>
    <mergeCell ref="B82:B83"/>
    <mergeCell ref="D82:D83"/>
    <mergeCell ref="A84:D84"/>
    <mergeCell ref="B85:B87"/>
    <mergeCell ref="D85:D102"/>
    <mergeCell ref="B89:B90"/>
    <mergeCell ref="B92:B95"/>
    <mergeCell ref="A96:B96"/>
    <mergeCell ref="A67:D67"/>
    <mergeCell ref="B68:B69"/>
    <mergeCell ref="D68:D78"/>
    <mergeCell ref="B70:B71"/>
    <mergeCell ref="B72:B73"/>
    <mergeCell ref="B74:B75"/>
    <mergeCell ref="B76:B77"/>
    <mergeCell ref="A51:D51"/>
    <mergeCell ref="D52:D53"/>
    <mergeCell ref="A54:D54"/>
    <mergeCell ref="A55:D55"/>
    <mergeCell ref="B56:B57"/>
    <mergeCell ref="D56:D66"/>
    <mergeCell ref="B58:B59"/>
    <mergeCell ref="B60:B61"/>
    <mergeCell ref="B62:B63"/>
    <mergeCell ref="B65:B66"/>
    <mergeCell ref="A41:D41"/>
    <mergeCell ref="B42:B43"/>
    <mergeCell ref="D42:D50"/>
    <mergeCell ref="B44:B45"/>
    <mergeCell ref="A48:B48"/>
    <mergeCell ref="B49:B50"/>
    <mergeCell ref="A40:D40"/>
    <mergeCell ref="A1:F1"/>
    <mergeCell ref="A2:E2"/>
    <mergeCell ref="A3:D3"/>
    <mergeCell ref="A11:A12"/>
    <mergeCell ref="B11:B12"/>
    <mergeCell ref="A13:D13"/>
    <mergeCell ref="B14:B39"/>
    <mergeCell ref="D14:D39"/>
    <mergeCell ref="A9:C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145"/>
  <sheetViews>
    <sheetView topLeftCell="A112" workbookViewId="0">
      <selection activeCell="D144" sqref="D144"/>
    </sheetView>
  </sheetViews>
  <sheetFormatPr defaultRowHeight="15"/>
  <cols>
    <col min="1" max="1" width="47.140625" customWidth="1"/>
    <col min="2" max="2" width="11.140625" customWidth="1"/>
    <col min="3" max="3" width="9.85546875" customWidth="1"/>
    <col min="4" max="4" width="10.42578125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868" t="s">
        <v>365</v>
      </c>
      <c r="B2" s="868"/>
      <c r="C2" s="868"/>
      <c r="D2" s="868"/>
      <c r="E2" s="868"/>
      <c r="F2" s="17"/>
    </row>
    <row r="3" spans="1:6">
      <c r="A3" s="868" t="s">
        <v>94</v>
      </c>
      <c r="B3" s="868"/>
      <c r="C3" s="868"/>
      <c r="D3" s="868"/>
      <c r="E3" s="197"/>
      <c r="F3" s="17"/>
    </row>
    <row r="4" spans="1:6">
      <c r="A4" s="281"/>
      <c r="B4" s="281"/>
      <c r="C4" s="281"/>
      <c r="D4" s="281"/>
      <c r="E4" s="197"/>
      <c r="F4" s="17"/>
    </row>
    <row r="5" spans="1:6">
      <c r="A5" s="197"/>
      <c r="B5" s="197"/>
      <c r="C5" s="198" t="s">
        <v>1</v>
      </c>
      <c r="D5" s="197">
        <v>1989</v>
      </c>
      <c r="E5" s="197"/>
      <c r="F5" s="17"/>
    </row>
    <row r="6" spans="1:6">
      <c r="A6" s="197"/>
      <c r="B6" s="197"/>
      <c r="C6" s="198" t="s">
        <v>2</v>
      </c>
      <c r="D6" s="197">
        <v>5</v>
      </c>
      <c r="E6" s="197"/>
      <c r="F6" s="17"/>
    </row>
    <row r="7" spans="1:6">
      <c r="A7" s="197"/>
      <c r="B7" s="197"/>
      <c r="C7" s="198" t="s">
        <v>3</v>
      </c>
      <c r="D7" s="197">
        <v>3</v>
      </c>
      <c r="E7" s="197"/>
      <c r="F7" s="17"/>
    </row>
    <row r="8" spans="1:6">
      <c r="A8" s="197"/>
      <c r="B8" s="197"/>
      <c r="C8" s="198" t="s">
        <v>4</v>
      </c>
      <c r="D8" s="197">
        <v>60</v>
      </c>
      <c r="E8" s="197"/>
      <c r="F8" s="17"/>
    </row>
    <row r="9" spans="1:6">
      <c r="A9" s="197"/>
      <c r="B9" s="197"/>
      <c r="C9" s="198" t="s">
        <v>192</v>
      </c>
      <c r="D9" s="197">
        <v>2926.1</v>
      </c>
      <c r="E9" s="197"/>
      <c r="F9" s="17"/>
    </row>
    <row r="10" spans="1:6" ht="15.75" thickBot="1">
      <c r="A10" s="197"/>
      <c r="B10" s="197"/>
      <c r="C10" s="198" t="s">
        <v>90</v>
      </c>
      <c r="D10" s="197">
        <v>388.6</v>
      </c>
      <c r="E10" s="197"/>
      <c r="F10" s="17"/>
    </row>
    <row r="11" spans="1:6" ht="22.5">
      <c r="A11" s="722" t="s">
        <v>8</v>
      </c>
      <c r="B11" s="722" t="s">
        <v>9</v>
      </c>
      <c r="C11" s="263" t="s">
        <v>152</v>
      </c>
      <c r="D11" s="263" t="s">
        <v>162</v>
      </c>
    </row>
    <row r="12" spans="1:6" ht="15.75" thickBot="1">
      <c r="A12" s="910"/>
      <c r="B12" s="910"/>
      <c r="C12" s="264" t="s">
        <v>160</v>
      </c>
      <c r="D12" s="264" t="s">
        <v>174</v>
      </c>
    </row>
    <row r="13" spans="1:6" ht="15.75" thickBot="1">
      <c r="A13" s="713" t="s">
        <v>10</v>
      </c>
      <c r="B13" s="714"/>
      <c r="C13" s="714"/>
      <c r="D13" s="715"/>
    </row>
    <row r="14" spans="1:6" ht="22.5">
      <c r="A14" s="265" t="s">
        <v>356</v>
      </c>
      <c r="B14" s="722" t="s">
        <v>106</v>
      </c>
      <c r="C14" s="722">
        <v>1.02</v>
      </c>
      <c r="D14" s="722">
        <f>C14*12*D9</f>
        <v>35815.464</v>
      </c>
    </row>
    <row r="15" spans="1:6">
      <c r="A15" s="265" t="s">
        <v>247</v>
      </c>
      <c r="B15" s="911"/>
      <c r="C15" s="911"/>
      <c r="D15" s="911"/>
    </row>
    <row r="16" spans="1:6">
      <c r="A16" s="265" t="s">
        <v>248</v>
      </c>
      <c r="B16" s="911"/>
      <c r="C16" s="911"/>
      <c r="D16" s="911"/>
    </row>
    <row r="17" spans="1:4">
      <c r="A17" s="265" t="s">
        <v>249</v>
      </c>
      <c r="B17" s="911"/>
      <c r="C17" s="911"/>
      <c r="D17" s="911"/>
    </row>
    <row r="18" spans="1:4">
      <c r="A18" s="265" t="s">
        <v>250</v>
      </c>
      <c r="B18" s="911"/>
      <c r="C18" s="911"/>
      <c r="D18" s="911"/>
    </row>
    <row r="19" spans="1:4">
      <c r="A19" s="265" t="s">
        <v>251</v>
      </c>
      <c r="B19" s="911"/>
      <c r="C19" s="911"/>
      <c r="D19" s="911"/>
    </row>
    <row r="20" spans="1:4">
      <c r="A20" s="265" t="s">
        <v>252</v>
      </c>
      <c r="B20" s="911"/>
      <c r="C20" s="911"/>
      <c r="D20" s="911"/>
    </row>
    <row r="21" spans="1:4">
      <c r="A21" s="265" t="s">
        <v>253</v>
      </c>
      <c r="B21" s="911"/>
      <c r="C21" s="911"/>
      <c r="D21" s="911"/>
    </row>
    <row r="22" spans="1:4">
      <c r="A22" s="265" t="s">
        <v>254</v>
      </c>
      <c r="B22" s="911"/>
      <c r="C22" s="911"/>
      <c r="D22" s="911"/>
    </row>
    <row r="23" spans="1:4">
      <c r="A23" s="265" t="s">
        <v>255</v>
      </c>
      <c r="B23" s="911"/>
      <c r="C23" s="911"/>
      <c r="D23" s="911"/>
    </row>
    <row r="24" spans="1:4">
      <c r="A24" s="265" t="s">
        <v>256</v>
      </c>
      <c r="B24" s="911"/>
      <c r="C24" s="911"/>
      <c r="D24" s="911"/>
    </row>
    <row r="25" spans="1:4">
      <c r="A25" s="265" t="s">
        <v>257</v>
      </c>
      <c r="B25" s="911"/>
      <c r="C25" s="911"/>
      <c r="D25" s="911"/>
    </row>
    <row r="26" spans="1:4">
      <c r="A26" s="265" t="s">
        <v>258</v>
      </c>
      <c r="B26" s="911"/>
      <c r="C26" s="911"/>
      <c r="D26" s="911"/>
    </row>
    <row r="27" spans="1:4">
      <c r="A27" s="265" t="s">
        <v>259</v>
      </c>
      <c r="B27" s="911"/>
      <c r="C27" s="911"/>
      <c r="D27" s="911"/>
    </row>
    <row r="28" spans="1:4">
      <c r="A28" s="266" t="s">
        <v>260</v>
      </c>
      <c r="B28" s="911"/>
      <c r="C28" s="911"/>
      <c r="D28" s="911"/>
    </row>
    <row r="29" spans="1:4">
      <c r="A29" s="266" t="s">
        <v>261</v>
      </c>
      <c r="B29" s="911"/>
      <c r="C29" s="911"/>
      <c r="D29" s="911"/>
    </row>
    <row r="30" spans="1:4">
      <c r="A30" s="266" t="s">
        <v>262</v>
      </c>
      <c r="B30" s="911"/>
      <c r="C30" s="911"/>
      <c r="D30" s="911"/>
    </row>
    <row r="31" spans="1:4">
      <c r="A31" s="266" t="s">
        <v>263</v>
      </c>
      <c r="B31" s="911"/>
      <c r="C31" s="911"/>
      <c r="D31" s="911"/>
    </row>
    <row r="32" spans="1:4">
      <c r="A32" s="266" t="s">
        <v>264</v>
      </c>
      <c r="B32" s="911"/>
      <c r="C32" s="911"/>
      <c r="D32" s="911"/>
    </row>
    <row r="33" spans="1:4">
      <c r="A33" s="266" t="s">
        <v>265</v>
      </c>
      <c r="B33" s="911"/>
      <c r="C33" s="911"/>
      <c r="D33" s="911"/>
    </row>
    <row r="34" spans="1:4" ht="56.25">
      <c r="A34" s="266" t="s">
        <v>357</v>
      </c>
      <c r="B34" s="911"/>
      <c r="C34" s="911"/>
      <c r="D34" s="911"/>
    </row>
    <row r="35" spans="1:4">
      <c r="A35" s="266" t="s">
        <v>272</v>
      </c>
      <c r="B35" s="911"/>
      <c r="C35" s="911"/>
      <c r="D35" s="911"/>
    </row>
    <row r="36" spans="1:4">
      <c r="A36" s="266" t="s">
        <v>273</v>
      </c>
      <c r="B36" s="911"/>
      <c r="C36" s="911"/>
      <c r="D36" s="911"/>
    </row>
    <row r="37" spans="1:4">
      <c r="A37" s="266" t="s">
        <v>274</v>
      </c>
      <c r="B37" s="911"/>
      <c r="C37" s="911"/>
      <c r="D37" s="911"/>
    </row>
    <row r="38" spans="1:4">
      <c r="A38" s="266" t="s">
        <v>275</v>
      </c>
      <c r="B38" s="911"/>
      <c r="C38" s="911"/>
      <c r="D38" s="911"/>
    </row>
    <row r="39" spans="1:4" ht="15.75" thickBot="1">
      <c r="A39" s="267" t="s">
        <v>276</v>
      </c>
      <c r="B39" s="910"/>
      <c r="C39" s="910"/>
      <c r="D39" s="910"/>
    </row>
    <row r="40" spans="1:4" ht="15.75" thickBot="1">
      <c r="A40" s="716" t="s">
        <v>14</v>
      </c>
      <c r="B40" s="717"/>
      <c r="C40" s="717"/>
      <c r="D40" s="718"/>
    </row>
    <row r="41" spans="1:4" ht="15.75" thickBot="1">
      <c r="A41" s="913" t="s">
        <v>15</v>
      </c>
      <c r="B41" s="914"/>
      <c r="C41" s="914"/>
      <c r="D41" s="915"/>
    </row>
    <row r="42" spans="1:4">
      <c r="A42" s="265" t="s">
        <v>278</v>
      </c>
      <c r="B42" s="916" t="s">
        <v>17</v>
      </c>
      <c r="C42" s="722">
        <v>2.16</v>
      </c>
      <c r="D42" s="722">
        <f>C42*12*D9</f>
        <v>75844.512000000002</v>
      </c>
    </row>
    <row r="43" spans="1:4" ht="15.75" thickBot="1">
      <c r="A43" s="268" t="s">
        <v>279</v>
      </c>
      <c r="B43" s="917"/>
      <c r="C43" s="911"/>
      <c r="D43" s="911"/>
    </row>
    <row r="44" spans="1:4">
      <c r="A44" s="265" t="s">
        <v>280</v>
      </c>
      <c r="B44" s="916" t="s">
        <v>17</v>
      </c>
      <c r="C44" s="911"/>
      <c r="D44" s="911"/>
    </row>
    <row r="45" spans="1:4" ht="15.75" thickBot="1">
      <c r="A45" s="268" t="s">
        <v>281</v>
      </c>
      <c r="B45" s="918"/>
      <c r="C45" s="911"/>
      <c r="D45" s="911"/>
    </row>
    <row r="46" spans="1:4" ht="15.75" thickBot="1">
      <c r="A46" s="268" t="s">
        <v>109</v>
      </c>
      <c r="B46" s="269" t="s">
        <v>17</v>
      </c>
      <c r="C46" s="911"/>
      <c r="D46" s="911"/>
    </row>
    <row r="47" spans="1:4" ht="15.75" thickBot="1">
      <c r="A47" s="270" t="s">
        <v>20</v>
      </c>
      <c r="B47" s="264" t="s">
        <v>21</v>
      </c>
      <c r="C47" s="911"/>
      <c r="D47" s="911"/>
    </row>
    <row r="48" spans="1:4" ht="15.75" thickBot="1">
      <c r="A48" s="919" t="s">
        <v>22</v>
      </c>
      <c r="B48" s="920"/>
      <c r="C48" s="911"/>
      <c r="D48" s="911"/>
    </row>
    <row r="49" spans="1:4">
      <c r="A49" s="271" t="s">
        <v>282</v>
      </c>
      <c r="B49" s="722" t="s">
        <v>24</v>
      </c>
      <c r="C49" s="911"/>
      <c r="D49" s="911"/>
    </row>
    <row r="50" spans="1:4" ht="15.75" thickBot="1">
      <c r="A50" s="270" t="s">
        <v>283</v>
      </c>
      <c r="B50" s="910"/>
      <c r="C50" s="910"/>
      <c r="D50" s="910"/>
    </row>
    <row r="51" spans="1:4" ht="15.75" thickBot="1">
      <c r="A51" s="919" t="s">
        <v>111</v>
      </c>
      <c r="B51" s="921"/>
      <c r="C51" s="921"/>
      <c r="D51" s="920"/>
    </row>
    <row r="52" spans="1:4" ht="15.75" thickBot="1">
      <c r="A52" s="69" t="s">
        <v>28</v>
      </c>
      <c r="B52" s="272" t="s">
        <v>29</v>
      </c>
      <c r="C52" s="722">
        <v>0.2</v>
      </c>
      <c r="D52" s="722">
        <f>C52*12*D9</f>
        <v>7022.6400000000012</v>
      </c>
    </row>
    <row r="53" spans="1:4" ht="15.75" thickBot="1">
      <c r="A53" s="270" t="s">
        <v>26</v>
      </c>
      <c r="B53" s="264" t="s">
        <v>27</v>
      </c>
      <c r="C53" s="910"/>
      <c r="D53" s="910"/>
    </row>
    <row r="54" spans="1:4" ht="15.75" thickBot="1">
      <c r="A54" s="713" t="s">
        <v>112</v>
      </c>
      <c r="B54" s="714"/>
      <c r="C54" s="714"/>
      <c r="D54" s="715"/>
    </row>
    <row r="55" spans="1:4" ht="15.75" thickBot="1">
      <c r="A55" s="919" t="s">
        <v>113</v>
      </c>
      <c r="B55" s="921"/>
      <c r="C55" s="921"/>
      <c r="D55" s="920"/>
    </row>
    <row r="56" spans="1:4">
      <c r="A56" s="265" t="s">
        <v>284</v>
      </c>
      <c r="B56" s="722" t="s">
        <v>106</v>
      </c>
      <c r="C56" s="722">
        <v>0.52</v>
      </c>
      <c r="D56" s="722">
        <f>C56*12*D9</f>
        <v>18258.864000000001</v>
      </c>
    </row>
    <row r="57" spans="1:4" ht="15.75" thickBot="1">
      <c r="A57" s="268" t="s">
        <v>285</v>
      </c>
      <c r="B57" s="910"/>
      <c r="C57" s="911"/>
      <c r="D57" s="911"/>
    </row>
    <row r="58" spans="1:4">
      <c r="A58" s="265" t="s">
        <v>286</v>
      </c>
      <c r="B58" s="722" t="s">
        <v>34</v>
      </c>
      <c r="C58" s="911"/>
      <c r="D58" s="911"/>
    </row>
    <row r="59" spans="1:4" ht="15.75" thickBot="1">
      <c r="A59" s="268" t="s">
        <v>287</v>
      </c>
      <c r="B59" s="910"/>
      <c r="C59" s="911"/>
      <c r="D59" s="911"/>
    </row>
    <row r="60" spans="1:4">
      <c r="A60" s="265" t="s">
        <v>288</v>
      </c>
      <c r="B60" s="722" t="s">
        <v>34</v>
      </c>
      <c r="C60" s="911"/>
      <c r="D60" s="911"/>
    </row>
    <row r="61" spans="1:4" ht="15.75" thickBot="1">
      <c r="A61" s="268" t="s">
        <v>289</v>
      </c>
      <c r="B61" s="910"/>
      <c r="C61" s="911"/>
      <c r="D61" s="911"/>
    </row>
    <row r="62" spans="1:4">
      <c r="A62" s="265" t="s">
        <v>290</v>
      </c>
      <c r="B62" s="722" t="s">
        <v>106</v>
      </c>
      <c r="C62" s="911"/>
      <c r="D62" s="911"/>
    </row>
    <row r="63" spans="1:4" ht="15.75" thickBot="1">
      <c r="A63" s="268" t="s">
        <v>291</v>
      </c>
      <c r="B63" s="910"/>
      <c r="C63" s="911"/>
      <c r="D63" s="911"/>
    </row>
    <row r="64" spans="1:4" ht="15.75" thickBot="1">
      <c r="A64" s="268" t="s">
        <v>118</v>
      </c>
      <c r="B64" s="264" t="s">
        <v>34</v>
      </c>
      <c r="C64" s="911"/>
      <c r="D64" s="911"/>
    </row>
    <row r="65" spans="1:4">
      <c r="A65" s="271" t="s">
        <v>292</v>
      </c>
      <c r="B65" s="722" t="s">
        <v>106</v>
      </c>
      <c r="C65" s="911"/>
      <c r="D65" s="911"/>
    </row>
    <row r="66" spans="1:4" ht="15.75" thickBot="1">
      <c r="A66" s="270" t="s">
        <v>293</v>
      </c>
      <c r="B66" s="910"/>
      <c r="C66" s="910"/>
      <c r="D66" s="910"/>
    </row>
    <row r="67" spans="1:4" ht="15.75" thickBot="1">
      <c r="A67" s="919" t="s">
        <v>120</v>
      </c>
      <c r="B67" s="921"/>
      <c r="C67" s="921"/>
      <c r="D67" s="920"/>
    </row>
    <row r="68" spans="1:4">
      <c r="A68" s="265" t="s">
        <v>284</v>
      </c>
      <c r="B68" s="722" t="s">
        <v>106</v>
      </c>
      <c r="C68" s="722">
        <v>0.79</v>
      </c>
      <c r="D68" s="722">
        <f>C68*12*D9</f>
        <v>27739.428</v>
      </c>
    </row>
    <row r="69" spans="1:4" ht="15.75" thickBot="1">
      <c r="A69" s="268" t="s">
        <v>285</v>
      </c>
      <c r="B69" s="910"/>
      <c r="C69" s="911"/>
      <c r="D69" s="911"/>
    </row>
    <row r="70" spans="1:4">
      <c r="A70" s="265" t="s">
        <v>286</v>
      </c>
      <c r="B70" s="722" t="s">
        <v>34</v>
      </c>
      <c r="C70" s="911"/>
      <c r="D70" s="911"/>
    </row>
    <row r="71" spans="1:4" ht="15.75" thickBot="1">
      <c r="A71" s="268" t="s">
        <v>294</v>
      </c>
      <c r="B71" s="910"/>
      <c r="C71" s="911"/>
      <c r="D71" s="911"/>
    </row>
    <row r="72" spans="1:4">
      <c r="A72" s="265" t="s">
        <v>288</v>
      </c>
      <c r="B72" s="722" t="s">
        <v>34</v>
      </c>
      <c r="C72" s="911"/>
      <c r="D72" s="911"/>
    </row>
    <row r="73" spans="1:4" ht="15.75" thickBot="1">
      <c r="A73" s="268" t="s">
        <v>295</v>
      </c>
      <c r="B73" s="910"/>
      <c r="C73" s="911"/>
      <c r="D73" s="911"/>
    </row>
    <row r="74" spans="1:4">
      <c r="A74" s="265" t="s">
        <v>296</v>
      </c>
      <c r="B74" s="722" t="s">
        <v>106</v>
      </c>
      <c r="C74" s="911"/>
      <c r="D74" s="911"/>
    </row>
    <row r="75" spans="1:4" ht="18.75" customHeight="1" thickBot="1">
      <c r="A75" s="268" t="s">
        <v>291</v>
      </c>
      <c r="B75" s="910"/>
      <c r="C75" s="911"/>
      <c r="D75" s="911"/>
    </row>
    <row r="76" spans="1:4">
      <c r="A76" s="271" t="s">
        <v>292</v>
      </c>
      <c r="B76" s="722" t="s">
        <v>106</v>
      </c>
      <c r="C76" s="911"/>
      <c r="D76" s="911"/>
    </row>
    <row r="77" spans="1:4" ht="19.5" customHeight="1" thickBot="1">
      <c r="A77" s="270" t="s">
        <v>297</v>
      </c>
      <c r="B77" s="910"/>
      <c r="C77" s="911"/>
      <c r="D77" s="911"/>
    </row>
    <row r="78" spans="1:4" ht="15.75" thickBot="1">
      <c r="A78" s="268" t="s">
        <v>118</v>
      </c>
      <c r="B78" s="264" t="s">
        <v>34</v>
      </c>
      <c r="C78" s="910"/>
      <c r="D78" s="910"/>
    </row>
    <row r="79" spans="1:4" ht="15.75" thickBot="1">
      <c r="A79" s="913" t="s">
        <v>124</v>
      </c>
      <c r="B79" s="914"/>
      <c r="C79" s="914"/>
      <c r="D79" s="915"/>
    </row>
    <row r="80" spans="1:4" ht="15.75" thickBot="1">
      <c r="A80" s="268" t="s">
        <v>45</v>
      </c>
      <c r="B80" s="264" t="s">
        <v>34</v>
      </c>
      <c r="C80" s="722">
        <v>0.62</v>
      </c>
      <c r="D80" s="722">
        <f>C80*12*D9</f>
        <v>21770.183999999997</v>
      </c>
    </row>
    <row r="81" spans="1:4" ht="15.75" thickBot="1">
      <c r="A81" s="268" t="s">
        <v>46</v>
      </c>
      <c r="B81" s="264" t="s">
        <v>34</v>
      </c>
      <c r="C81" s="910"/>
      <c r="D81" s="910"/>
    </row>
    <row r="82" spans="1:4">
      <c r="A82" s="271" t="s">
        <v>292</v>
      </c>
      <c r="B82" s="722" t="s">
        <v>106</v>
      </c>
      <c r="C82" s="922"/>
      <c r="D82" s="922"/>
    </row>
    <row r="83" spans="1:4" ht="18" customHeight="1" thickBot="1">
      <c r="A83" s="270" t="s">
        <v>298</v>
      </c>
      <c r="B83" s="910"/>
      <c r="C83" s="923"/>
      <c r="D83" s="923"/>
    </row>
    <row r="84" spans="1:4" ht="15.75" thickBot="1">
      <c r="A84" s="919" t="s">
        <v>125</v>
      </c>
      <c r="B84" s="921"/>
      <c r="C84" s="921"/>
      <c r="D84" s="920"/>
    </row>
    <row r="85" spans="1:4" ht="13.5" customHeight="1">
      <c r="A85" s="265" t="s">
        <v>299</v>
      </c>
      <c r="B85" s="722" t="s">
        <v>29</v>
      </c>
      <c r="C85" s="722">
        <v>1.54</v>
      </c>
      <c r="D85" s="722">
        <f>C85*12*D9</f>
        <v>54074.328000000001</v>
      </c>
    </row>
    <row r="86" spans="1:4" ht="13.5" customHeight="1">
      <c r="A86" s="265" t="s">
        <v>300</v>
      </c>
      <c r="B86" s="911"/>
      <c r="C86" s="911"/>
      <c r="D86" s="911"/>
    </row>
    <row r="87" spans="1:4" ht="13.5" customHeight="1" thickBot="1">
      <c r="A87" s="268" t="s">
        <v>301</v>
      </c>
      <c r="B87" s="910"/>
      <c r="C87" s="911"/>
      <c r="D87" s="911"/>
    </row>
    <row r="88" spans="1:4" ht="13.5" customHeight="1" thickBot="1">
      <c r="A88" s="268" t="s">
        <v>127</v>
      </c>
      <c r="B88" s="264" t="s">
        <v>51</v>
      </c>
      <c r="C88" s="911"/>
      <c r="D88" s="911"/>
    </row>
    <row r="89" spans="1:4" ht="13.5" customHeight="1">
      <c r="A89" s="265" t="s">
        <v>288</v>
      </c>
      <c r="B89" s="722" t="s">
        <v>51</v>
      </c>
      <c r="C89" s="911"/>
      <c r="D89" s="911"/>
    </row>
    <row r="90" spans="1:4" ht="13.5" customHeight="1" thickBot="1">
      <c r="A90" s="268" t="s">
        <v>289</v>
      </c>
      <c r="B90" s="910"/>
      <c r="C90" s="911"/>
      <c r="D90" s="911"/>
    </row>
    <row r="91" spans="1:4" ht="27" customHeight="1" thickBot="1">
      <c r="A91" s="268" t="s">
        <v>128</v>
      </c>
      <c r="B91" s="264" t="s">
        <v>54</v>
      </c>
      <c r="C91" s="911"/>
      <c r="D91" s="911"/>
    </row>
    <row r="92" spans="1:4">
      <c r="A92" s="266" t="s">
        <v>302</v>
      </c>
      <c r="B92" s="722" t="s">
        <v>54</v>
      </c>
      <c r="C92" s="911"/>
      <c r="D92" s="911"/>
    </row>
    <row r="93" spans="1:4">
      <c r="A93" s="266" t="s">
        <v>303</v>
      </c>
      <c r="B93" s="911"/>
      <c r="C93" s="911"/>
      <c r="D93" s="911"/>
    </row>
    <row r="94" spans="1:4">
      <c r="A94" s="266" t="s">
        <v>304</v>
      </c>
      <c r="B94" s="911"/>
      <c r="C94" s="911"/>
      <c r="D94" s="911"/>
    </row>
    <row r="95" spans="1:4" ht="15.75" thickBot="1">
      <c r="A95" s="267" t="s">
        <v>305</v>
      </c>
      <c r="B95" s="910"/>
      <c r="C95" s="911"/>
      <c r="D95" s="911"/>
    </row>
    <row r="96" spans="1:4" ht="15.75" thickBot="1">
      <c r="A96" s="919" t="s">
        <v>56</v>
      </c>
      <c r="B96" s="920"/>
      <c r="C96" s="911"/>
      <c r="D96" s="911"/>
    </row>
    <row r="97" spans="1:4" ht="15.75" thickBot="1">
      <c r="A97" s="268" t="s">
        <v>130</v>
      </c>
      <c r="B97" s="264" t="s">
        <v>59</v>
      </c>
      <c r="C97" s="911"/>
      <c r="D97" s="911"/>
    </row>
    <row r="98" spans="1:4" ht="15.75" thickBot="1">
      <c r="A98" s="268" t="s">
        <v>131</v>
      </c>
      <c r="B98" s="264" t="s">
        <v>59</v>
      </c>
      <c r="C98" s="911"/>
      <c r="D98" s="911"/>
    </row>
    <row r="99" spans="1:4" ht="15.75" thickBot="1">
      <c r="A99" s="268" t="s">
        <v>132</v>
      </c>
      <c r="B99" s="264" t="s">
        <v>59</v>
      </c>
      <c r="C99" s="911"/>
      <c r="D99" s="911"/>
    </row>
    <row r="100" spans="1:4" ht="15.75" thickBot="1">
      <c r="A100" s="268" t="s">
        <v>133</v>
      </c>
      <c r="B100" s="264" t="s">
        <v>59</v>
      </c>
      <c r="C100" s="911"/>
      <c r="D100" s="911"/>
    </row>
    <row r="101" spans="1:4" ht="15.75" thickBot="1">
      <c r="A101" s="268" t="s">
        <v>134</v>
      </c>
      <c r="B101" s="264" t="s">
        <v>59</v>
      </c>
      <c r="C101" s="911"/>
      <c r="D101" s="911"/>
    </row>
    <row r="102" spans="1:4" ht="15.75" thickBot="1">
      <c r="A102" s="268" t="s">
        <v>63</v>
      </c>
      <c r="B102" s="264" t="s">
        <v>59</v>
      </c>
      <c r="C102" s="910"/>
      <c r="D102" s="910"/>
    </row>
    <row r="103" spans="1:4" ht="11.25" customHeight="1" thickBot="1">
      <c r="A103" s="913" t="s">
        <v>135</v>
      </c>
      <c r="B103" s="914"/>
      <c r="C103" s="914"/>
      <c r="D103" s="915"/>
    </row>
    <row r="104" spans="1:4" ht="23.25" thickBot="1">
      <c r="A104" s="268" t="s">
        <v>66</v>
      </c>
      <c r="B104" s="264" t="s">
        <v>67</v>
      </c>
      <c r="C104" s="273"/>
      <c r="D104" s="273"/>
    </row>
    <row r="105" spans="1:4">
      <c r="A105" s="265" t="s">
        <v>306</v>
      </c>
      <c r="B105" s="722" t="s">
        <v>67</v>
      </c>
      <c r="C105" s="274">
        <v>1.27</v>
      </c>
      <c r="D105" s="274">
        <f>C105*12*D9</f>
        <v>44593.764000000003</v>
      </c>
    </row>
    <row r="106" spans="1:4" ht="15.75" thickBot="1">
      <c r="A106" s="268" t="s">
        <v>307</v>
      </c>
      <c r="B106" s="910"/>
      <c r="C106" s="273"/>
      <c r="D106" s="273"/>
    </row>
    <row r="107" spans="1:4">
      <c r="A107" s="265" t="s">
        <v>308</v>
      </c>
      <c r="B107" s="722" t="s">
        <v>51</v>
      </c>
      <c r="C107" s="273"/>
      <c r="D107" s="273"/>
    </row>
    <row r="108" spans="1:4">
      <c r="A108" s="265" t="s">
        <v>309</v>
      </c>
      <c r="B108" s="911"/>
      <c r="C108" s="273"/>
      <c r="D108" s="273"/>
    </row>
    <row r="109" spans="1:4" ht="15.75" thickBot="1">
      <c r="A109" s="268" t="s">
        <v>310</v>
      </c>
      <c r="B109" s="910"/>
      <c r="C109" s="273"/>
      <c r="D109" s="273"/>
    </row>
    <row r="110" spans="1:4" ht="13.5" customHeight="1">
      <c r="A110" s="265" t="s">
        <v>311</v>
      </c>
      <c r="B110" s="722" t="s">
        <v>67</v>
      </c>
      <c r="C110" s="273"/>
      <c r="D110" s="273"/>
    </row>
    <row r="111" spans="1:4" ht="13.5" customHeight="1" thickBot="1">
      <c r="A111" s="268" t="s">
        <v>312</v>
      </c>
      <c r="B111" s="910"/>
      <c r="C111" s="273"/>
      <c r="D111" s="273"/>
    </row>
    <row r="112" spans="1:4" ht="13.5" customHeight="1">
      <c r="A112" s="271" t="s">
        <v>313</v>
      </c>
      <c r="B112" s="722" t="s">
        <v>106</v>
      </c>
      <c r="C112" s="273"/>
      <c r="D112" s="273"/>
    </row>
    <row r="113" spans="1:4" ht="13.5" customHeight="1" thickBot="1">
      <c r="A113" s="270" t="s">
        <v>314</v>
      </c>
      <c r="B113" s="910"/>
      <c r="C113" s="273"/>
      <c r="D113" s="273"/>
    </row>
    <row r="114" spans="1:4" ht="13.5" customHeight="1" thickBot="1">
      <c r="A114" s="270" t="s">
        <v>139</v>
      </c>
      <c r="B114" s="264" t="s">
        <v>51</v>
      </c>
      <c r="C114" s="275"/>
      <c r="D114" s="275"/>
    </row>
    <row r="115" spans="1:4" ht="11.25" customHeight="1" thickBot="1">
      <c r="A115" s="919" t="s">
        <v>140</v>
      </c>
      <c r="B115" s="921"/>
      <c r="C115" s="921"/>
      <c r="D115" s="920"/>
    </row>
    <row r="116" spans="1:4" ht="13.5" customHeight="1">
      <c r="A116" s="271" t="s">
        <v>315</v>
      </c>
      <c r="B116" s="722" t="s">
        <v>142</v>
      </c>
      <c r="C116" s="722">
        <v>2.41</v>
      </c>
      <c r="D116" s="722">
        <f>C116*12*D9</f>
        <v>84622.812000000005</v>
      </c>
    </row>
    <row r="117" spans="1:4" ht="13.5" customHeight="1">
      <c r="A117" s="271" t="s">
        <v>316</v>
      </c>
      <c r="B117" s="911"/>
      <c r="C117" s="911"/>
      <c r="D117" s="911"/>
    </row>
    <row r="118" spans="1:4" ht="13.5" customHeight="1">
      <c r="A118" s="271" t="s">
        <v>317</v>
      </c>
      <c r="B118" s="911"/>
      <c r="C118" s="911"/>
      <c r="D118" s="911"/>
    </row>
    <row r="119" spans="1:4" ht="13.5" customHeight="1">
      <c r="A119" s="271" t="s">
        <v>318</v>
      </c>
      <c r="B119" s="911"/>
      <c r="C119" s="911"/>
      <c r="D119" s="911"/>
    </row>
    <row r="120" spans="1:4" ht="13.5" customHeight="1">
      <c r="A120" s="271" t="s">
        <v>319</v>
      </c>
      <c r="B120" s="911"/>
      <c r="C120" s="911"/>
      <c r="D120" s="911"/>
    </row>
    <row r="121" spans="1:4" ht="13.5" customHeight="1" thickBot="1">
      <c r="A121" s="270" t="s">
        <v>320</v>
      </c>
      <c r="B121" s="910"/>
      <c r="C121" s="910"/>
      <c r="D121" s="910"/>
    </row>
    <row r="122" spans="1:4" ht="11.25" customHeight="1" thickBot="1">
      <c r="A122" s="919" t="s">
        <v>143</v>
      </c>
      <c r="B122" s="921"/>
      <c r="C122" s="921"/>
      <c r="D122" s="920"/>
    </row>
    <row r="123" spans="1:4" ht="13.5" customHeight="1">
      <c r="A123" s="271" t="s">
        <v>321</v>
      </c>
      <c r="B123" s="722" t="s">
        <v>78</v>
      </c>
      <c r="C123" s="722">
        <v>2.14</v>
      </c>
      <c r="D123" s="722">
        <f>C123*12*D9</f>
        <v>75142.247999999992</v>
      </c>
    </row>
    <row r="124" spans="1:4" ht="13.5" customHeight="1" thickBot="1">
      <c r="A124" s="270" t="s">
        <v>322</v>
      </c>
      <c r="B124" s="910"/>
      <c r="C124" s="911"/>
      <c r="D124" s="911"/>
    </row>
    <row r="125" spans="1:4" ht="13.5" customHeight="1">
      <c r="A125" s="271" t="s">
        <v>323</v>
      </c>
      <c r="B125" s="722" t="s">
        <v>78</v>
      </c>
      <c r="C125" s="911"/>
      <c r="D125" s="911"/>
    </row>
    <row r="126" spans="1:4" ht="13.5" customHeight="1" thickBot="1">
      <c r="A126" s="270" t="s">
        <v>324</v>
      </c>
      <c r="B126" s="910"/>
      <c r="C126" s="911"/>
      <c r="D126" s="911"/>
    </row>
    <row r="127" spans="1:4" ht="13.5" customHeight="1">
      <c r="A127" s="271" t="s">
        <v>325</v>
      </c>
      <c r="B127" s="722" t="s">
        <v>147</v>
      </c>
      <c r="C127" s="911"/>
      <c r="D127" s="911"/>
    </row>
    <row r="128" spans="1:4" ht="13.5" customHeight="1" thickBot="1">
      <c r="A128" s="270" t="s">
        <v>326</v>
      </c>
      <c r="B128" s="910"/>
      <c r="C128" s="910"/>
      <c r="D128" s="910"/>
    </row>
    <row r="129" spans="1:4" ht="10.5" customHeight="1" thickBot="1">
      <c r="A129" s="924" t="s">
        <v>84</v>
      </c>
      <c r="B129" s="925"/>
      <c r="C129" s="925"/>
      <c r="D129" s="926"/>
    </row>
    <row r="130" spans="1:4" ht="12" customHeight="1" thickBot="1">
      <c r="A130" s="276" t="s">
        <v>338</v>
      </c>
      <c r="B130" s="277"/>
      <c r="C130" s="277">
        <v>0.66</v>
      </c>
      <c r="D130" s="277">
        <f>C130*12*D9</f>
        <v>23174.712</v>
      </c>
    </row>
    <row r="131" spans="1:4" ht="12" customHeight="1" thickBot="1">
      <c r="A131" s="276" t="s">
        <v>361</v>
      </c>
      <c r="B131" s="278"/>
      <c r="C131" s="278">
        <v>0.82</v>
      </c>
      <c r="D131" s="278">
        <f>C131*12*D9</f>
        <v>28792.823999999997</v>
      </c>
    </row>
    <row r="132" spans="1:4" ht="12" customHeight="1" thickBot="1">
      <c r="A132" s="279" t="s">
        <v>363</v>
      </c>
      <c r="B132" s="280"/>
      <c r="C132" s="280">
        <v>2.65</v>
      </c>
      <c r="D132" s="280">
        <f>C132*12*D9</f>
        <v>93049.98</v>
      </c>
    </row>
    <row r="133" spans="1:4" ht="12" customHeight="1" thickBot="1">
      <c r="A133" s="279" t="s">
        <v>364</v>
      </c>
      <c r="B133" s="280"/>
      <c r="C133" s="280">
        <v>0.24</v>
      </c>
      <c r="D133" s="280">
        <f>C133*12*D9</f>
        <v>8427.1679999999997</v>
      </c>
    </row>
    <row r="134" spans="1:4" ht="12" customHeight="1" thickBot="1">
      <c r="A134" s="279" t="s">
        <v>362</v>
      </c>
      <c r="B134" s="280"/>
      <c r="C134" s="280">
        <v>0.23</v>
      </c>
      <c r="D134" s="280">
        <f>C134*12*D9</f>
        <v>8076.0360000000001</v>
      </c>
    </row>
    <row r="135" spans="1:4" ht="12" customHeight="1">
      <c r="A135" s="271" t="s">
        <v>327</v>
      </c>
      <c r="B135" s="722" t="s">
        <v>106</v>
      </c>
      <c r="C135" s="722">
        <v>4.3499999999999996</v>
      </c>
      <c r="D135" s="722">
        <f>C135*12*D9</f>
        <v>152742.41999999998</v>
      </c>
    </row>
    <row r="136" spans="1:4">
      <c r="A136" s="271" t="s">
        <v>328</v>
      </c>
      <c r="B136" s="911"/>
      <c r="C136" s="911"/>
      <c r="D136" s="911"/>
    </row>
    <row r="137" spans="1:4">
      <c r="A137" s="271" t="s">
        <v>329</v>
      </c>
      <c r="B137" s="911"/>
      <c r="C137" s="911"/>
      <c r="D137" s="911"/>
    </row>
    <row r="138" spans="1:4">
      <c r="A138" s="271" t="s">
        <v>330</v>
      </c>
      <c r="B138" s="911"/>
      <c r="C138" s="911"/>
      <c r="D138" s="911"/>
    </row>
    <row r="139" spans="1:4">
      <c r="A139" s="271" t="s">
        <v>331</v>
      </c>
      <c r="B139" s="911"/>
      <c r="C139" s="911"/>
      <c r="D139" s="911"/>
    </row>
    <row r="140" spans="1:4">
      <c r="A140" s="271" t="s">
        <v>336</v>
      </c>
      <c r="B140" s="911"/>
      <c r="C140" s="911"/>
      <c r="D140" s="911"/>
    </row>
    <row r="141" spans="1:4">
      <c r="A141" s="271" t="s">
        <v>332</v>
      </c>
      <c r="B141" s="911"/>
      <c r="C141" s="911"/>
      <c r="D141" s="911"/>
    </row>
    <row r="142" spans="1:4" ht="15.75" thickBot="1">
      <c r="A142" s="270" t="s">
        <v>333</v>
      </c>
      <c r="B142" s="910"/>
      <c r="C142" s="910"/>
      <c r="D142" s="910"/>
    </row>
    <row r="143" spans="1:4" ht="15.75" thickBot="1">
      <c r="A143" s="3" t="s">
        <v>176</v>
      </c>
      <c r="B143" s="264"/>
      <c r="C143" s="282"/>
      <c r="D143" s="264">
        <v>-16012.56</v>
      </c>
    </row>
    <row r="144" spans="1:4" ht="15.75" thickBot="1">
      <c r="A144" s="929" t="s">
        <v>149</v>
      </c>
      <c r="B144" s="930"/>
      <c r="C144" s="577">
        <f>SUM(C14,C42,C52,C56,C68,C80,C85,C105,C116,C123,C130:C142)</f>
        <v>21.619999999999997</v>
      </c>
      <c r="D144" s="577">
        <f>SUM(D14,D42,D52,D56,D68,D80,D85,D105,D116,D123,D130:D142,D143)</f>
        <v>743134.82400000002</v>
      </c>
    </row>
    <row r="145" spans="3:5">
      <c r="C145" s="283"/>
      <c r="D145" s="117"/>
      <c r="E145" s="117"/>
    </row>
  </sheetData>
  <mergeCells count="70">
    <mergeCell ref="B135:B142"/>
    <mergeCell ref="C135:C142"/>
    <mergeCell ref="D135:D142"/>
    <mergeCell ref="A144:B144"/>
    <mergeCell ref="C116:C121"/>
    <mergeCell ref="D116:D121"/>
    <mergeCell ref="A122:D122"/>
    <mergeCell ref="C123:C128"/>
    <mergeCell ref="D123:D128"/>
    <mergeCell ref="B125:B126"/>
    <mergeCell ref="B127:B128"/>
    <mergeCell ref="B82:B83"/>
    <mergeCell ref="C82:C83"/>
    <mergeCell ref="D82:D83"/>
    <mergeCell ref="A84:D84"/>
    <mergeCell ref="B85:B87"/>
    <mergeCell ref="C85:C102"/>
    <mergeCell ref="D85:D102"/>
    <mergeCell ref="B89:B90"/>
    <mergeCell ref="B92:B95"/>
    <mergeCell ref="A96:B96"/>
    <mergeCell ref="B76:B77"/>
    <mergeCell ref="A79:D79"/>
    <mergeCell ref="C80:C81"/>
    <mergeCell ref="D80:D81"/>
    <mergeCell ref="C68:C78"/>
    <mergeCell ref="B68:B69"/>
    <mergeCell ref="D68:D78"/>
    <mergeCell ref="B70:B71"/>
    <mergeCell ref="B60:B61"/>
    <mergeCell ref="B62:B63"/>
    <mergeCell ref="B72:B73"/>
    <mergeCell ref="B74:B75"/>
    <mergeCell ref="A67:D67"/>
    <mergeCell ref="A55:D55"/>
    <mergeCell ref="C42:C50"/>
    <mergeCell ref="D42:D50"/>
    <mergeCell ref="B44:B45"/>
    <mergeCell ref="B65:B66"/>
    <mergeCell ref="B49:B50"/>
    <mergeCell ref="B58:B59"/>
    <mergeCell ref="B42:B43"/>
    <mergeCell ref="B56:B57"/>
    <mergeCell ref="C56:C66"/>
    <mergeCell ref="A48:B48"/>
    <mergeCell ref="A51:D51"/>
    <mergeCell ref="C52:C53"/>
    <mergeCell ref="D52:D53"/>
    <mergeCell ref="A54:D54"/>
    <mergeCell ref="D56:D66"/>
    <mergeCell ref="B14:B39"/>
    <mergeCell ref="C14:C39"/>
    <mergeCell ref="D14:D39"/>
    <mergeCell ref="A40:D40"/>
    <mergeCell ref="A41:D41"/>
    <mergeCell ref="A103:D103"/>
    <mergeCell ref="B105:B106"/>
    <mergeCell ref="B107:B109"/>
    <mergeCell ref="A129:D129"/>
    <mergeCell ref="B123:B124"/>
    <mergeCell ref="B112:B113"/>
    <mergeCell ref="A115:D115"/>
    <mergeCell ref="B116:B121"/>
    <mergeCell ref="B110:B111"/>
    <mergeCell ref="A11:A12"/>
    <mergeCell ref="B11:B12"/>
    <mergeCell ref="A13:D13"/>
    <mergeCell ref="A1:F1"/>
    <mergeCell ref="A2:E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146"/>
  <sheetViews>
    <sheetView topLeftCell="A115" workbookViewId="0">
      <selection activeCell="D145" sqref="D145"/>
    </sheetView>
  </sheetViews>
  <sheetFormatPr defaultRowHeight="15"/>
  <cols>
    <col min="1" max="1" width="47.140625" style="37" customWidth="1"/>
    <col min="2" max="2" width="14.140625" style="37" customWidth="1"/>
    <col min="3" max="3" width="12.7109375" style="37" customWidth="1"/>
    <col min="4" max="4" width="11.28515625" style="37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868" t="s">
        <v>369</v>
      </c>
      <c r="B2" s="869"/>
      <c r="C2" s="869"/>
      <c r="D2" s="869"/>
      <c r="E2" s="869"/>
      <c r="F2" s="17"/>
    </row>
    <row r="3" spans="1:6">
      <c r="A3" s="849" t="s">
        <v>94</v>
      </c>
      <c r="B3" s="850"/>
      <c r="C3" s="850"/>
      <c r="D3" s="850"/>
      <c r="E3" s="197"/>
      <c r="F3" s="17"/>
    </row>
    <row r="4" spans="1:6">
      <c r="A4" s="209"/>
      <c r="B4" s="209"/>
      <c r="C4" s="210" t="s">
        <v>1</v>
      </c>
      <c r="D4" s="209">
        <v>1989</v>
      </c>
      <c r="E4" s="197"/>
      <c r="F4" s="17"/>
    </row>
    <row r="5" spans="1:6">
      <c r="A5" s="209"/>
      <c r="B5" s="209"/>
      <c r="C5" s="210" t="s">
        <v>2</v>
      </c>
      <c r="D5" s="209">
        <v>5</v>
      </c>
      <c r="E5" s="197"/>
      <c r="F5" s="17"/>
    </row>
    <row r="6" spans="1:6">
      <c r="A6" s="209"/>
      <c r="B6" s="209"/>
      <c r="C6" s="210" t="s">
        <v>3</v>
      </c>
      <c r="D6" s="209">
        <v>3</v>
      </c>
      <c r="E6" s="197"/>
      <c r="F6" s="17"/>
    </row>
    <row r="7" spans="1:6">
      <c r="A7" s="209"/>
      <c r="B7" s="209"/>
      <c r="C7" s="210" t="s">
        <v>4</v>
      </c>
      <c r="D7" s="209">
        <v>60</v>
      </c>
      <c r="E7" s="197"/>
      <c r="F7" s="17"/>
    </row>
    <row r="8" spans="1:6">
      <c r="A8" s="209"/>
      <c r="B8" s="209"/>
      <c r="C8" s="210" t="s">
        <v>212</v>
      </c>
      <c r="D8" s="209">
        <v>2948.1</v>
      </c>
      <c r="E8" s="197"/>
      <c r="F8" s="17"/>
    </row>
    <row r="9" spans="1:6" ht="15.75" thickBot="1">
      <c r="A9" s="209"/>
      <c r="B9" s="209"/>
      <c r="C9" s="210" t="s">
        <v>180</v>
      </c>
      <c r="D9" s="209">
        <v>379</v>
      </c>
      <c r="E9" s="197"/>
      <c r="F9" s="17"/>
    </row>
    <row r="10" spans="1:6" ht="25.5" customHeight="1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6" ht="15.75" thickBot="1">
      <c r="A11" s="747"/>
      <c r="B11" s="747"/>
      <c r="C11" s="96" t="s">
        <v>160</v>
      </c>
      <c r="D11" s="96" t="s">
        <v>174</v>
      </c>
    </row>
    <row r="12" spans="1:6" ht="15.75" thickBot="1">
      <c r="A12" s="767" t="s">
        <v>10</v>
      </c>
      <c r="B12" s="768"/>
      <c r="C12" s="768"/>
      <c r="D12" s="769"/>
    </row>
    <row r="13" spans="1:6" ht="24">
      <c r="A13" s="285" t="s">
        <v>366</v>
      </c>
      <c r="B13" s="745" t="s">
        <v>106</v>
      </c>
      <c r="C13" s="745">
        <v>1.1299999999999999</v>
      </c>
      <c r="D13" s="745">
        <f>C13*12*D8</f>
        <v>39976.235999999997</v>
      </c>
    </row>
    <row r="14" spans="1:6">
      <c r="A14" s="285" t="s">
        <v>247</v>
      </c>
      <c r="B14" s="746"/>
      <c r="C14" s="746"/>
      <c r="D14" s="746"/>
    </row>
    <row r="15" spans="1:6">
      <c r="A15" s="285" t="s">
        <v>248</v>
      </c>
      <c r="B15" s="746"/>
      <c r="C15" s="746"/>
      <c r="D15" s="746"/>
    </row>
    <row r="16" spans="1:6">
      <c r="A16" s="285" t="s">
        <v>249</v>
      </c>
      <c r="B16" s="746"/>
      <c r="C16" s="746"/>
      <c r="D16" s="746"/>
    </row>
    <row r="17" spans="1:4">
      <c r="A17" s="285" t="s">
        <v>250</v>
      </c>
      <c r="B17" s="746"/>
      <c r="C17" s="746"/>
      <c r="D17" s="746"/>
    </row>
    <row r="18" spans="1:4">
      <c r="A18" s="285" t="s">
        <v>251</v>
      </c>
      <c r="B18" s="746"/>
      <c r="C18" s="746"/>
      <c r="D18" s="746"/>
    </row>
    <row r="19" spans="1:4">
      <c r="A19" s="285" t="s">
        <v>252</v>
      </c>
      <c r="B19" s="746"/>
      <c r="C19" s="746"/>
      <c r="D19" s="746"/>
    </row>
    <row r="20" spans="1:4">
      <c r="A20" s="285" t="s">
        <v>253</v>
      </c>
      <c r="B20" s="746"/>
      <c r="C20" s="746"/>
      <c r="D20" s="746"/>
    </row>
    <row r="21" spans="1:4">
      <c r="A21" s="285" t="s">
        <v>254</v>
      </c>
      <c r="B21" s="746"/>
      <c r="C21" s="746"/>
      <c r="D21" s="746"/>
    </row>
    <row r="22" spans="1:4">
      <c r="A22" s="285" t="s">
        <v>255</v>
      </c>
      <c r="B22" s="746"/>
      <c r="C22" s="746"/>
      <c r="D22" s="746"/>
    </row>
    <row r="23" spans="1:4">
      <c r="A23" s="285" t="s">
        <v>256</v>
      </c>
      <c r="B23" s="746"/>
      <c r="C23" s="746"/>
      <c r="D23" s="746"/>
    </row>
    <row r="24" spans="1:4">
      <c r="A24" s="285" t="s">
        <v>257</v>
      </c>
      <c r="B24" s="746"/>
      <c r="C24" s="746"/>
      <c r="D24" s="746"/>
    </row>
    <row r="25" spans="1:4">
      <c r="A25" s="285" t="s">
        <v>258</v>
      </c>
      <c r="B25" s="746"/>
      <c r="C25" s="746"/>
      <c r="D25" s="746"/>
    </row>
    <row r="26" spans="1:4">
      <c r="A26" s="285" t="s">
        <v>259</v>
      </c>
      <c r="B26" s="746"/>
      <c r="C26" s="746"/>
      <c r="D26" s="746"/>
    </row>
    <row r="27" spans="1:4">
      <c r="A27" s="286" t="s">
        <v>260</v>
      </c>
      <c r="B27" s="746"/>
      <c r="C27" s="746"/>
      <c r="D27" s="746"/>
    </row>
    <row r="28" spans="1:4">
      <c r="A28" s="286" t="s">
        <v>261</v>
      </c>
      <c r="B28" s="746"/>
      <c r="C28" s="746"/>
      <c r="D28" s="746"/>
    </row>
    <row r="29" spans="1:4">
      <c r="A29" s="286" t="s">
        <v>262</v>
      </c>
      <c r="B29" s="746"/>
      <c r="C29" s="746"/>
      <c r="D29" s="746"/>
    </row>
    <row r="30" spans="1:4">
      <c r="A30" s="286" t="s">
        <v>263</v>
      </c>
      <c r="B30" s="746"/>
      <c r="C30" s="746"/>
      <c r="D30" s="746"/>
    </row>
    <row r="31" spans="1:4">
      <c r="A31" s="286" t="s">
        <v>264</v>
      </c>
      <c r="B31" s="746"/>
      <c r="C31" s="746"/>
      <c r="D31" s="746"/>
    </row>
    <row r="32" spans="1:4">
      <c r="A32" s="286" t="s">
        <v>265</v>
      </c>
      <c r="B32" s="746"/>
      <c r="C32" s="746"/>
      <c r="D32" s="746"/>
    </row>
    <row r="33" spans="1:4" ht="48">
      <c r="A33" s="286" t="s">
        <v>367</v>
      </c>
      <c r="B33" s="746"/>
      <c r="C33" s="746"/>
      <c r="D33" s="746"/>
    </row>
    <row r="34" spans="1:4">
      <c r="A34" s="286" t="s">
        <v>270</v>
      </c>
      <c r="B34" s="746"/>
      <c r="C34" s="746"/>
      <c r="D34" s="746"/>
    </row>
    <row r="35" spans="1:4">
      <c r="A35" s="286" t="s">
        <v>271</v>
      </c>
      <c r="B35" s="746"/>
      <c r="C35" s="746"/>
      <c r="D35" s="746"/>
    </row>
    <row r="36" spans="1:4">
      <c r="A36" s="286" t="s">
        <v>272</v>
      </c>
      <c r="B36" s="746"/>
      <c r="C36" s="746"/>
      <c r="D36" s="746"/>
    </row>
    <row r="37" spans="1:4">
      <c r="A37" s="286" t="s">
        <v>273</v>
      </c>
      <c r="B37" s="746"/>
      <c r="C37" s="746"/>
      <c r="D37" s="746"/>
    </row>
    <row r="38" spans="1:4">
      <c r="A38" s="286" t="s">
        <v>274</v>
      </c>
      <c r="B38" s="746"/>
      <c r="C38" s="746"/>
      <c r="D38" s="746"/>
    </row>
    <row r="39" spans="1:4">
      <c r="A39" s="286" t="s">
        <v>275</v>
      </c>
      <c r="B39" s="746"/>
      <c r="C39" s="746"/>
      <c r="D39" s="746"/>
    </row>
    <row r="40" spans="1:4" ht="15.75" thickBot="1">
      <c r="A40" s="287" t="s">
        <v>276</v>
      </c>
      <c r="B40" s="747"/>
      <c r="C40" s="747"/>
      <c r="D40" s="747"/>
    </row>
    <row r="41" spans="1:4" ht="15.75" thickBot="1">
      <c r="A41" s="770" t="s">
        <v>14</v>
      </c>
      <c r="B41" s="771"/>
      <c r="C41" s="771"/>
      <c r="D41" s="772"/>
    </row>
    <row r="42" spans="1:4" ht="15.75" thickBot="1">
      <c r="A42" s="773" t="s">
        <v>15</v>
      </c>
      <c r="B42" s="774"/>
      <c r="C42" s="774"/>
      <c r="D42" s="775"/>
    </row>
    <row r="43" spans="1:4">
      <c r="A43" s="285" t="s">
        <v>277</v>
      </c>
      <c r="B43" s="933" t="s">
        <v>17</v>
      </c>
      <c r="C43" s="745">
        <v>2.16</v>
      </c>
      <c r="D43" s="745">
        <f>C43*12*D8</f>
        <v>76414.752000000008</v>
      </c>
    </row>
    <row r="44" spans="1:4">
      <c r="A44" s="285" t="s">
        <v>278</v>
      </c>
      <c r="B44" s="934"/>
      <c r="C44" s="746"/>
      <c r="D44" s="746"/>
    </row>
    <row r="45" spans="1:4" ht="15.75" thickBot="1">
      <c r="A45" s="288" t="s">
        <v>279</v>
      </c>
      <c r="B45" s="935"/>
      <c r="C45" s="746"/>
      <c r="D45" s="746"/>
    </row>
    <row r="46" spans="1:4">
      <c r="A46" s="285" t="s">
        <v>244</v>
      </c>
      <c r="B46" s="933" t="s">
        <v>17</v>
      </c>
      <c r="C46" s="746"/>
      <c r="D46" s="746"/>
    </row>
    <row r="47" spans="1:4">
      <c r="A47" s="285" t="s">
        <v>280</v>
      </c>
      <c r="B47" s="934"/>
      <c r="C47" s="746"/>
      <c r="D47" s="746"/>
    </row>
    <row r="48" spans="1:4" ht="15.75" thickBot="1">
      <c r="A48" s="288" t="s">
        <v>281</v>
      </c>
      <c r="B48" s="935"/>
      <c r="C48" s="746"/>
      <c r="D48" s="746"/>
    </row>
    <row r="49" spans="1:4" ht="15.75" thickBot="1">
      <c r="A49" s="288" t="s">
        <v>109</v>
      </c>
      <c r="B49" s="289" t="s">
        <v>17</v>
      </c>
      <c r="C49" s="746"/>
      <c r="D49" s="746"/>
    </row>
    <row r="50" spans="1:4" ht="15.75" thickBot="1">
      <c r="A50" s="290" t="s">
        <v>20</v>
      </c>
      <c r="B50" s="96" t="s">
        <v>21</v>
      </c>
      <c r="C50" s="746"/>
      <c r="D50" s="746"/>
    </row>
    <row r="51" spans="1:4" ht="15.75" thickBot="1">
      <c r="A51" s="776" t="s">
        <v>22</v>
      </c>
      <c r="B51" s="777"/>
      <c r="C51" s="746"/>
      <c r="D51" s="746"/>
    </row>
    <row r="52" spans="1:4" ht="18" customHeight="1">
      <c r="A52" s="291" t="s">
        <v>282</v>
      </c>
      <c r="B52" s="745" t="s">
        <v>24</v>
      </c>
      <c r="C52" s="746"/>
      <c r="D52" s="746"/>
    </row>
    <row r="53" spans="1:4" ht="15.75" thickBot="1">
      <c r="A53" s="290" t="s">
        <v>283</v>
      </c>
      <c r="B53" s="747"/>
      <c r="C53" s="747"/>
      <c r="D53" s="747"/>
    </row>
    <row r="54" spans="1:4" ht="22.5" customHeight="1" thickBot="1">
      <c r="A54" s="776" t="s">
        <v>111</v>
      </c>
      <c r="B54" s="778"/>
      <c r="C54" s="778"/>
      <c r="D54" s="777"/>
    </row>
    <row r="55" spans="1:4" ht="15.75" thickBot="1">
      <c r="A55" s="292" t="s">
        <v>28</v>
      </c>
      <c r="B55" s="293" t="s">
        <v>29</v>
      </c>
      <c r="C55" s="745">
        <v>0.2</v>
      </c>
      <c r="D55" s="745">
        <f>C55*12*D8</f>
        <v>7075.4400000000005</v>
      </c>
    </row>
    <row r="56" spans="1:4" ht="15.75" thickBot="1">
      <c r="A56" s="290" t="s">
        <v>26</v>
      </c>
      <c r="B56" s="96" t="s">
        <v>27</v>
      </c>
      <c r="C56" s="747"/>
      <c r="D56" s="747"/>
    </row>
    <row r="57" spans="1:4" ht="15.75" thickBot="1">
      <c r="A57" s="767" t="s">
        <v>112</v>
      </c>
      <c r="B57" s="768"/>
      <c r="C57" s="768"/>
      <c r="D57" s="769"/>
    </row>
    <row r="58" spans="1:4" ht="15.75" thickBot="1">
      <c r="A58" s="776" t="s">
        <v>113</v>
      </c>
      <c r="B58" s="778"/>
      <c r="C58" s="778"/>
      <c r="D58" s="777"/>
    </row>
    <row r="59" spans="1:4" ht="29.25" customHeight="1">
      <c r="A59" s="285" t="s">
        <v>284</v>
      </c>
      <c r="B59" s="745" t="s">
        <v>106</v>
      </c>
      <c r="C59" s="745">
        <v>0.79</v>
      </c>
      <c r="D59" s="745">
        <f>C59*12*D8</f>
        <v>27947.988000000001</v>
      </c>
    </row>
    <row r="60" spans="1:4" ht="15.75" thickBot="1">
      <c r="A60" s="288" t="s">
        <v>285</v>
      </c>
      <c r="B60" s="747"/>
      <c r="C60" s="746"/>
      <c r="D60" s="746"/>
    </row>
    <row r="61" spans="1:4">
      <c r="A61" s="285" t="s">
        <v>286</v>
      </c>
      <c r="B61" s="745" t="s">
        <v>34</v>
      </c>
      <c r="C61" s="746"/>
      <c r="D61" s="746"/>
    </row>
    <row r="62" spans="1:4" ht="15.75" thickBot="1">
      <c r="A62" s="288" t="s">
        <v>287</v>
      </c>
      <c r="B62" s="747"/>
      <c r="C62" s="746"/>
      <c r="D62" s="746"/>
    </row>
    <row r="63" spans="1:4">
      <c r="A63" s="285" t="s">
        <v>288</v>
      </c>
      <c r="B63" s="745" t="s">
        <v>34</v>
      </c>
      <c r="C63" s="746"/>
      <c r="D63" s="746"/>
    </row>
    <row r="64" spans="1:4" ht="15.75" thickBot="1">
      <c r="A64" s="288" t="s">
        <v>289</v>
      </c>
      <c r="B64" s="747"/>
      <c r="C64" s="746"/>
      <c r="D64" s="746"/>
    </row>
    <row r="65" spans="1:4" ht="29.25" customHeight="1">
      <c r="A65" s="285" t="s">
        <v>290</v>
      </c>
      <c r="B65" s="745" t="s">
        <v>106</v>
      </c>
      <c r="C65" s="746"/>
      <c r="D65" s="746"/>
    </row>
    <row r="66" spans="1:4" ht="15.75" thickBot="1">
      <c r="A66" s="288" t="s">
        <v>291</v>
      </c>
      <c r="B66" s="747"/>
      <c r="C66" s="746"/>
      <c r="D66" s="746"/>
    </row>
    <row r="67" spans="1:4" ht="15.75" thickBot="1">
      <c r="A67" s="288" t="s">
        <v>118</v>
      </c>
      <c r="B67" s="96" t="s">
        <v>34</v>
      </c>
      <c r="C67" s="746"/>
      <c r="D67" s="746"/>
    </row>
    <row r="68" spans="1:4" ht="29.25" customHeight="1">
      <c r="A68" s="291" t="s">
        <v>292</v>
      </c>
      <c r="B68" s="745" t="s">
        <v>106</v>
      </c>
      <c r="C68" s="746"/>
      <c r="D68" s="746"/>
    </row>
    <row r="69" spans="1:4" ht="15.75" thickBot="1">
      <c r="A69" s="290" t="s">
        <v>293</v>
      </c>
      <c r="B69" s="747"/>
      <c r="C69" s="747"/>
      <c r="D69" s="747"/>
    </row>
    <row r="70" spans="1:4" ht="15.75" thickBot="1">
      <c r="A70" s="776" t="s">
        <v>120</v>
      </c>
      <c r="B70" s="778"/>
      <c r="C70" s="778"/>
      <c r="D70" s="777"/>
    </row>
    <row r="71" spans="1:4" ht="29.25" customHeight="1">
      <c r="A71" s="285" t="s">
        <v>284</v>
      </c>
      <c r="B71" s="745" t="s">
        <v>106</v>
      </c>
      <c r="C71" s="745">
        <v>1.29</v>
      </c>
      <c r="D71" s="745">
        <f>C71*12*D8</f>
        <v>45636.588000000003</v>
      </c>
    </row>
    <row r="72" spans="1:4" ht="15.75" thickBot="1">
      <c r="A72" s="288" t="s">
        <v>285</v>
      </c>
      <c r="B72" s="747"/>
      <c r="C72" s="746"/>
      <c r="D72" s="746"/>
    </row>
    <row r="73" spans="1:4">
      <c r="A73" s="285" t="s">
        <v>286</v>
      </c>
      <c r="B73" s="745" t="s">
        <v>34</v>
      </c>
      <c r="C73" s="746"/>
      <c r="D73" s="746"/>
    </row>
    <row r="74" spans="1:4" ht="15.75" thickBot="1">
      <c r="A74" s="288" t="s">
        <v>294</v>
      </c>
      <c r="B74" s="747"/>
      <c r="C74" s="746"/>
      <c r="D74" s="746"/>
    </row>
    <row r="75" spans="1:4">
      <c r="A75" s="285" t="s">
        <v>288</v>
      </c>
      <c r="B75" s="745" t="s">
        <v>34</v>
      </c>
      <c r="C75" s="746"/>
      <c r="D75" s="746"/>
    </row>
    <row r="76" spans="1:4" ht="15.75" thickBot="1">
      <c r="A76" s="288" t="s">
        <v>295</v>
      </c>
      <c r="B76" s="747"/>
      <c r="C76" s="746"/>
      <c r="D76" s="746"/>
    </row>
    <row r="77" spans="1:4" ht="29.25" customHeight="1">
      <c r="A77" s="285" t="s">
        <v>296</v>
      </c>
      <c r="B77" s="745" t="s">
        <v>106</v>
      </c>
      <c r="C77" s="746"/>
      <c r="D77" s="746"/>
    </row>
    <row r="78" spans="1:4" ht="15.75" thickBot="1">
      <c r="A78" s="288" t="s">
        <v>291</v>
      </c>
      <c r="B78" s="747"/>
      <c r="C78" s="746"/>
      <c r="D78" s="746"/>
    </row>
    <row r="79" spans="1:4" ht="29.25" customHeight="1">
      <c r="A79" s="291" t="s">
        <v>292</v>
      </c>
      <c r="B79" s="745" t="s">
        <v>106</v>
      </c>
      <c r="C79" s="746"/>
      <c r="D79" s="746"/>
    </row>
    <row r="80" spans="1:4" ht="15.75" thickBot="1">
      <c r="A80" s="290" t="s">
        <v>297</v>
      </c>
      <c r="B80" s="747"/>
      <c r="C80" s="746"/>
      <c r="D80" s="746"/>
    </row>
    <row r="81" spans="1:4" ht="15.75" thickBot="1">
      <c r="A81" s="288" t="s">
        <v>118</v>
      </c>
      <c r="B81" s="96" t="s">
        <v>34</v>
      </c>
      <c r="C81" s="747"/>
      <c r="D81" s="747"/>
    </row>
    <row r="82" spans="1:4" ht="15.75" thickBot="1">
      <c r="A82" s="773" t="s">
        <v>124</v>
      </c>
      <c r="B82" s="774"/>
      <c r="C82" s="774"/>
      <c r="D82" s="775"/>
    </row>
    <row r="83" spans="1:4" ht="15.75" thickBot="1">
      <c r="A83" s="288" t="s">
        <v>45</v>
      </c>
      <c r="B83" s="96" t="s">
        <v>34</v>
      </c>
      <c r="C83" s="745">
        <v>0.91</v>
      </c>
      <c r="D83" s="745">
        <f>C83*12*D8</f>
        <v>32193.252</v>
      </c>
    </row>
    <row r="84" spans="1:4" ht="15.75" thickBot="1">
      <c r="A84" s="288" t="s">
        <v>46</v>
      </c>
      <c r="B84" s="96" t="s">
        <v>34</v>
      </c>
      <c r="C84" s="747"/>
      <c r="D84" s="747"/>
    </row>
    <row r="85" spans="1:4" ht="29.25" customHeight="1">
      <c r="A85" s="291" t="s">
        <v>292</v>
      </c>
      <c r="B85" s="745" t="s">
        <v>106</v>
      </c>
      <c r="C85" s="931"/>
      <c r="D85" s="931"/>
    </row>
    <row r="86" spans="1:4" ht="15.75" thickBot="1">
      <c r="A86" s="290" t="s">
        <v>298</v>
      </c>
      <c r="B86" s="747"/>
      <c r="C86" s="932"/>
      <c r="D86" s="932"/>
    </row>
    <row r="87" spans="1:4" ht="15.75" thickBot="1">
      <c r="A87" s="776" t="s">
        <v>125</v>
      </c>
      <c r="B87" s="778"/>
      <c r="C87" s="778"/>
      <c r="D87" s="777"/>
    </row>
    <row r="88" spans="1:4">
      <c r="A88" s="285" t="s">
        <v>299</v>
      </c>
      <c r="B88" s="745" t="s">
        <v>29</v>
      </c>
      <c r="C88" s="745">
        <v>3.56</v>
      </c>
      <c r="D88" s="745">
        <f>C88*12*D8</f>
        <v>125942.83199999999</v>
      </c>
    </row>
    <row r="89" spans="1:4">
      <c r="A89" s="285"/>
      <c r="B89" s="746"/>
      <c r="C89" s="746"/>
      <c r="D89" s="746"/>
    </row>
    <row r="90" spans="1:4">
      <c r="A90" s="285" t="s">
        <v>300</v>
      </c>
      <c r="B90" s="746"/>
      <c r="C90" s="746"/>
      <c r="D90" s="746"/>
    </row>
    <row r="91" spans="1:4" ht="15.75" thickBot="1">
      <c r="A91" s="288" t="s">
        <v>301</v>
      </c>
      <c r="B91" s="747"/>
      <c r="C91" s="746"/>
      <c r="D91" s="746"/>
    </row>
    <row r="92" spans="1:4" ht="15.75" thickBot="1">
      <c r="A92" s="288" t="s">
        <v>127</v>
      </c>
      <c r="B92" s="96" t="s">
        <v>51</v>
      </c>
      <c r="C92" s="746"/>
      <c r="D92" s="746"/>
    </row>
    <row r="93" spans="1:4">
      <c r="A93" s="285" t="s">
        <v>288</v>
      </c>
      <c r="B93" s="745" t="s">
        <v>51</v>
      </c>
      <c r="C93" s="746"/>
      <c r="D93" s="746"/>
    </row>
    <row r="94" spans="1:4" ht="15.75" thickBot="1">
      <c r="A94" s="288" t="s">
        <v>289</v>
      </c>
      <c r="B94" s="747"/>
      <c r="C94" s="746"/>
      <c r="D94" s="746"/>
    </row>
    <row r="95" spans="1:4" ht="24.75" thickBot="1">
      <c r="A95" s="288" t="s">
        <v>128</v>
      </c>
      <c r="B95" s="96" t="s">
        <v>54</v>
      </c>
      <c r="C95" s="746"/>
      <c r="D95" s="746"/>
    </row>
    <row r="96" spans="1:4">
      <c r="A96" s="286" t="s">
        <v>302</v>
      </c>
      <c r="B96" s="745" t="s">
        <v>54</v>
      </c>
      <c r="C96" s="746"/>
      <c r="D96" s="746"/>
    </row>
    <row r="97" spans="1:4">
      <c r="A97" s="286" t="s">
        <v>303</v>
      </c>
      <c r="B97" s="746"/>
      <c r="C97" s="746"/>
      <c r="D97" s="746"/>
    </row>
    <row r="98" spans="1:4">
      <c r="A98" s="286" t="s">
        <v>304</v>
      </c>
      <c r="B98" s="746"/>
      <c r="C98" s="746"/>
      <c r="D98" s="746"/>
    </row>
    <row r="99" spans="1:4" ht="15.75" thickBot="1">
      <c r="A99" s="287" t="s">
        <v>305</v>
      </c>
      <c r="B99" s="747"/>
      <c r="C99" s="746"/>
      <c r="D99" s="746"/>
    </row>
    <row r="100" spans="1:4" ht="15.75" thickBot="1">
      <c r="A100" s="776" t="s">
        <v>56</v>
      </c>
      <c r="B100" s="777"/>
      <c r="C100" s="746"/>
      <c r="D100" s="746"/>
    </row>
    <row r="101" spans="1:4" ht="15.75" thickBot="1">
      <c r="A101" s="288" t="s">
        <v>130</v>
      </c>
      <c r="B101" s="96" t="s">
        <v>59</v>
      </c>
      <c r="C101" s="746"/>
      <c r="D101" s="746"/>
    </row>
    <row r="102" spans="1:4" ht="15.75" thickBot="1">
      <c r="A102" s="288" t="s">
        <v>131</v>
      </c>
      <c r="B102" s="96" t="s">
        <v>59</v>
      </c>
      <c r="C102" s="746"/>
      <c r="D102" s="746"/>
    </row>
    <row r="103" spans="1:4" ht="15.75" thickBot="1">
      <c r="A103" s="288" t="s">
        <v>132</v>
      </c>
      <c r="B103" s="96" t="s">
        <v>59</v>
      </c>
      <c r="C103" s="746"/>
      <c r="D103" s="746"/>
    </row>
    <row r="104" spans="1:4" ht="15.75" thickBot="1">
      <c r="A104" s="288" t="s">
        <v>133</v>
      </c>
      <c r="B104" s="96" t="s">
        <v>59</v>
      </c>
      <c r="C104" s="746"/>
      <c r="D104" s="746"/>
    </row>
    <row r="105" spans="1:4" ht="15.75" thickBot="1">
      <c r="A105" s="288" t="s">
        <v>134</v>
      </c>
      <c r="B105" s="96" t="s">
        <v>59</v>
      </c>
      <c r="C105" s="746"/>
      <c r="D105" s="746"/>
    </row>
    <row r="106" spans="1:4" ht="15.75" thickBot="1">
      <c r="A106" s="288" t="s">
        <v>63</v>
      </c>
      <c r="B106" s="96" t="s">
        <v>59</v>
      </c>
      <c r="C106" s="747"/>
      <c r="D106" s="747"/>
    </row>
    <row r="107" spans="1:4" ht="15.75" thickBot="1">
      <c r="A107" s="773" t="s">
        <v>135</v>
      </c>
      <c r="B107" s="774"/>
      <c r="C107" s="774"/>
      <c r="D107" s="775"/>
    </row>
    <row r="108" spans="1:4" ht="15.75" thickBot="1">
      <c r="A108" s="288" t="s">
        <v>66</v>
      </c>
      <c r="B108" s="96" t="s">
        <v>67</v>
      </c>
      <c r="C108" s="98"/>
      <c r="D108" s="98"/>
    </row>
    <row r="109" spans="1:4">
      <c r="A109" s="285" t="s">
        <v>306</v>
      </c>
      <c r="B109" s="745" t="s">
        <v>67</v>
      </c>
      <c r="C109" s="99">
        <v>2.27</v>
      </c>
      <c r="D109" s="99">
        <f>C109*12*D8</f>
        <v>80306.244000000006</v>
      </c>
    </row>
    <row r="110" spans="1:4" ht="15.75" thickBot="1">
      <c r="A110" s="288" t="s">
        <v>307</v>
      </c>
      <c r="B110" s="747"/>
      <c r="C110" s="98"/>
      <c r="D110" s="98"/>
    </row>
    <row r="111" spans="1:4">
      <c r="A111" s="285" t="s">
        <v>308</v>
      </c>
      <c r="B111" s="745" t="s">
        <v>51</v>
      </c>
      <c r="C111" s="98"/>
      <c r="D111" s="98"/>
    </row>
    <row r="112" spans="1:4">
      <c r="A112" s="285" t="s">
        <v>309</v>
      </c>
      <c r="B112" s="746"/>
      <c r="C112" s="98"/>
      <c r="D112" s="98"/>
    </row>
    <row r="113" spans="1:4" ht="15.75" thickBot="1">
      <c r="A113" s="288" t="s">
        <v>310</v>
      </c>
      <c r="B113" s="747"/>
      <c r="C113" s="98"/>
      <c r="D113" s="98"/>
    </row>
    <row r="114" spans="1:4">
      <c r="A114" s="285" t="s">
        <v>311</v>
      </c>
      <c r="B114" s="745" t="s">
        <v>67</v>
      </c>
      <c r="C114" s="98"/>
      <c r="D114" s="98"/>
    </row>
    <row r="115" spans="1:4" ht="15.75" thickBot="1">
      <c r="A115" s="288" t="s">
        <v>312</v>
      </c>
      <c r="B115" s="747"/>
      <c r="C115" s="98"/>
      <c r="D115" s="98"/>
    </row>
    <row r="116" spans="1:4" ht="29.25" customHeight="1">
      <c r="A116" s="291" t="s">
        <v>313</v>
      </c>
      <c r="B116" s="745" t="s">
        <v>106</v>
      </c>
      <c r="C116" s="98"/>
      <c r="D116" s="98"/>
    </row>
    <row r="117" spans="1:4" ht="15.75" thickBot="1">
      <c r="A117" s="290" t="s">
        <v>314</v>
      </c>
      <c r="B117" s="747"/>
      <c r="C117" s="98"/>
      <c r="D117" s="98"/>
    </row>
    <row r="118" spans="1:4" ht="15.75" thickBot="1">
      <c r="A118" s="290" t="s">
        <v>139</v>
      </c>
      <c r="B118" s="96" t="s">
        <v>51</v>
      </c>
      <c r="C118" s="97"/>
      <c r="D118" s="97"/>
    </row>
    <row r="119" spans="1:4" ht="15.75" thickBot="1">
      <c r="A119" s="776" t="s">
        <v>140</v>
      </c>
      <c r="B119" s="778"/>
      <c r="C119" s="778"/>
      <c r="D119" s="777"/>
    </row>
    <row r="120" spans="1:4">
      <c r="A120" s="291" t="s">
        <v>315</v>
      </c>
      <c r="B120" s="745" t="s">
        <v>142</v>
      </c>
      <c r="C120" s="745">
        <v>2.41</v>
      </c>
      <c r="D120" s="745">
        <f>C120*12*D8</f>
        <v>85259.051999999996</v>
      </c>
    </row>
    <row r="121" spans="1:4">
      <c r="A121" s="291" t="s">
        <v>316</v>
      </c>
      <c r="B121" s="746"/>
      <c r="C121" s="746"/>
      <c r="D121" s="746"/>
    </row>
    <row r="122" spans="1:4">
      <c r="A122" s="291" t="s">
        <v>317</v>
      </c>
      <c r="B122" s="746"/>
      <c r="C122" s="746"/>
      <c r="D122" s="746"/>
    </row>
    <row r="123" spans="1:4">
      <c r="A123" s="291" t="s">
        <v>318</v>
      </c>
      <c r="B123" s="746"/>
      <c r="C123" s="746"/>
      <c r="D123" s="746"/>
    </row>
    <row r="124" spans="1:4">
      <c r="A124" s="291" t="s">
        <v>319</v>
      </c>
      <c r="B124" s="746"/>
      <c r="C124" s="746"/>
      <c r="D124" s="746"/>
    </row>
    <row r="125" spans="1:4" ht="15.75" thickBot="1">
      <c r="A125" s="290" t="s">
        <v>320</v>
      </c>
      <c r="B125" s="747"/>
      <c r="C125" s="747"/>
      <c r="D125" s="747"/>
    </row>
    <row r="126" spans="1:4" ht="15.75" thickBot="1">
      <c r="A126" s="776" t="s">
        <v>143</v>
      </c>
      <c r="B126" s="778"/>
      <c r="C126" s="778"/>
      <c r="D126" s="777"/>
    </row>
    <row r="127" spans="1:4">
      <c r="A127" s="291" t="s">
        <v>321</v>
      </c>
      <c r="B127" s="745" t="s">
        <v>78</v>
      </c>
      <c r="C127" s="745">
        <v>2.14</v>
      </c>
      <c r="D127" s="745">
        <f>C127*12*D8</f>
        <v>75707.207999999999</v>
      </c>
    </row>
    <row r="128" spans="1:4" ht="15.75" thickBot="1">
      <c r="A128" s="290" t="s">
        <v>322</v>
      </c>
      <c r="B128" s="747"/>
      <c r="C128" s="746"/>
      <c r="D128" s="746"/>
    </row>
    <row r="129" spans="1:4">
      <c r="A129" s="291" t="s">
        <v>323</v>
      </c>
      <c r="B129" s="745" t="s">
        <v>78</v>
      </c>
      <c r="C129" s="746"/>
      <c r="D129" s="746"/>
    </row>
    <row r="130" spans="1:4" ht="15.75" thickBot="1">
      <c r="A130" s="290" t="s">
        <v>324</v>
      </c>
      <c r="B130" s="747"/>
      <c r="C130" s="746"/>
      <c r="D130" s="746"/>
    </row>
    <row r="131" spans="1:4">
      <c r="A131" s="291" t="s">
        <v>325</v>
      </c>
      <c r="B131" s="745" t="s">
        <v>147</v>
      </c>
      <c r="C131" s="746"/>
      <c r="D131" s="746"/>
    </row>
    <row r="132" spans="1:4" ht="15.75" thickBot="1">
      <c r="A132" s="290" t="s">
        <v>326</v>
      </c>
      <c r="B132" s="747"/>
      <c r="C132" s="747"/>
      <c r="D132" s="747"/>
    </row>
    <row r="133" spans="1:4" ht="15.75" thickBot="1">
      <c r="A133" s="776" t="s">
        <v>84</v>
      </c>
      <c r="B133" s="778"/>
      <c r="C133" s="778"/>
      <c r="D133" s="777"/>
    </row>
    <row r="134" spans="1:4" ht="15.75" thickBot="1">
      <c r="A134" s="292" t="s">
        <v>368</v>
      </c>
      <c r="B134" s="294"/>
      <c r="C134" s="294">
        <v>0.2</v>
      </c>
      <c r="D134" s="284">
        <f>C134*12*D8</f>
        <v>7075.4400000000005</v>
      </c>
    </row>
    <row r="135" spans="1:4" ht="15.75" thickBot="1">
      <c r="A135" s="292" t="s">
        <v>370</v>
      </c>
      <c r="B135" s="96"/>
      <c r="C135" s="96">
        <v>0.21</v>
      </c>
      <c r="D135" s="294">
        <f>C135*12*D8</f>
        <v>7429.2119999999995</v>
      </c>
    </row>
    <row r="136" spans="1:4">
      <c r="A136" s="291" t="s">
        <v>327</v>
      </c>
      <c r="B136" s="745" t="s">
        <v>106</v>
      </c>
      <c r="C136" s="745">
        <v>4.3499999999999996</v>
      </c>
      <c r="D136" s="745">
        <f>C136*12*D8</f>
        <v>153890.81999999998</v>
      </c>
    </row>
    <row r="137" spans="1:4">
      <c r="A137" s="291" t="s">
        <v>328</v>
      </c>
      <c r="B137" s="746"/>
      <c r="C137" s="746"/>
      <c r="D137" s="746"/>
    </row>
    <row r="138" spans="1:4">
      <c r="A138" s="291" t="s">
        <v>329</v>
      </c>
      <c r="B138" s="746"/>
      <c r="C138" s="746"/>
      <c r="D138" s="746"/>
    </row>
    <row r="139" spans="1:4">
      <c r="A139" s="291" t="s">
        <v>330</v>
      </c>
      <c r="B139" s="746"/>
      <c r="C139" s="746"/>
      <c r="D139" s="746"/>
    </row>
    <row r="140" spans="1:4">
      <c r="A140" s="291" t="s">
        <v>331</v>
      </c>
      <c r="B140" s="746"/>
      <c r="C140" s="746"/>
      <c r="D140" s="746"/>
    </row>
    <row r="141" spans="1:4">
      <c r="A141" s="291" t="s">
        <v>336</v>
      </c>
      <c r="B141" s="746"/>
      <c r="C141" s="746"/>
      <c r="D141" s="746"/>
    </row>
    <row r="142" spans="1:4">
      <c r="A142" s="291" t="s">
        <v>332</v>
      </c>
      <c r="B142" s="746"/>
      <c r="C142" s="746"/>
      <c r="D142" s="746"/>
    </row>
    <row r="143" spans="1:4" ht="15.75" thickBot="1">
      <c r="A143" s="290" t="s">
        <v>333</v>
      </c>
      <c r="B143" s="747"/>
      <c r="C143" s="747"/>
      <c r="D143" s="747"/>
    </row>
    <row r="144" spans="1:4" ht="15.75" thickBot="1">
      <c r="A144" s="44" t="s">
        <v>176</v>
      </c>
      <c r="B144" s="96"/>
      <c r="C144" s="96"/>
      <c r="D144" s="96">
        <v>-8088.1</v>
      </c>
    </row>
    <row r="145" spans="1:4" ht="12.75" customHeight="1" thickBot="1">
      <c r="A145" s="776" t="s">
        <v>149</v>
      </c>
      <c r="B145" s="777"/>
      <c r="C145" s="96">
        <f>SUM(C13,C43,C55,C59,C71,C83,C88,C109,C120,C127,C134,C135,C136)</f>
        <v>21.619999999999997</v>
      </c>
      <c r="D145" s="96">
        <f>SUM(D13,D43,D55,D59,D71,D83,D88,D109,D120,D127,D134,D135,D136,D144)</f>
        <v>756766.96399999992</v>
      </c>
    </row>
    <row r="146" spans="1:4" ht="15.75">
      <c r="A146" s="295" t="s">
        <v>352</v>
      </c>
    </row>
  </sheetData>
  <mergeCells count="70">
    <mergeCell ref="A41:D41"/>
    <mergeCell ref="A10:A11"/>
    <mergeCell ref="B10:B11"/>
    <mergeCell ref="A12:D12"/>
    <mergeCell ref="B13:B40"/>
    <mergeCell ref="D13:D40"/>
    <mergeCell ref="A42:D42"/>
    <mergeCell ref="B43:B45"/>
    <mergeCell ref="D43:D53"/>
    <mergeCell ref="B46:B48"/>
    <mergeCell ref="A51:B51"/>
    <mergeCell ref="B52:B53"/>
    <mergeCell ref="B73:B74"/>
    <mergeCell ref="B75:B76"/>
    <mergeCell ref="B77:B78"/>
    <mergeCell ref="B79:B80"/>
    <mergeCell ref="A54:D54"/>
    <mergeCell ref="D55:D56"/>
    <mergeCell ref="A57:D57"/>
    <mergeCell ref="A58:D58"/>
    <mergeCell ref="B59:B60"/>
    <mergeCell ref="D59:D69"/>
    <mergeCell ref="B61:B62"/>
    <mergeCell ref="B63:B64"/>
    <mergeCell ref="B65:B66"/>
    <mergeCell ref="B68:B69"/>
    <mergeCell ref="D120:D125"/>
    <mergeCell ref="A126:D126"/>
    <mergeCell ref="B127:B128"/>
    <mergeCell ref="D127:D132"/>
    <mergeCell ref="B129:B130"/>
    <mergeCell ref="B131:B132"/>
    <mergeCell ref="C127:C132"/>
    <mergeCell ref="A119:D119"/>
    <mergeCell ref="C136:C143"/>
    <mergeCell ref="A145:B145"/>
    <mergeCell ref="C13:C40"/>
    <mergeCell ref="C43:C53"/>
    <mergeCell ref="C55:C56"/>
    <mergeCell ref="C59:C69"/>
    <mergeCell ref="C71:C81"/>
    <mergeCell ref="C83:C84"/>
    <mergeCell ref="C85:C86"/>
    <mergeCell ref="A133:D133"/>
    <mergeCell ref="B136:B143"/>
    <mergeCell ref="D136:D143"/>
    <mergeCell ref="C88:C106"/>
    <mergeCell ref="C120:C125"/>
    <mergeCell ref="B120:B125"/>
    <mergeCell ref="A107:D107"/>
    <mergeCell ref="B109:B110"/>
    <mergeCell ref="B111:B113"/>
    <mergeCell ref="B114:B115"/>
    <mergeCell ref="B116:B117"/>
    <mergeCell ref="A1:F1"/>
    <mergeCell ref="A2:E2"/>
    <mergeCell ref="A3:D3"/>
    <mergeCell ref="B88:B91"/>
    <mergeCell ref="D88:D106"/>
    <mergeCell ref="B93:B94"/>
    <mergeCell ref="B96:B99"/>
    <mergeCell ref="A100:B100"/>
    <mergeCell ref="A82:D82"/>
    <mergeCell ref="D83:D84"/>
    <mergeCell ref="B85:B86"/>
    <mergeCell ref="D85:D86"/>
    <mergeCell ref="A87:D87"/>
    <mergeCell ref="A70:D70"/>
    <mergeCell ref="B71:B72"/>
    <mergeCell ref="D71:D8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136"/>
  <sheetViews>
    <sheetView topLeftCell="A103" workbookViewId="0">
      <selection activeCell="D135" sqref="D135"/>
    </sheetView>
  </sheetViews>
  <sheetFormatPr defaultRowHeight="15"/>
  <cols>
    <col min="1" max="1" width="51.5703125" style="17" customWidth="1"/>
    <col min="2" max="2" width="11.28515625" style="17" customWidth="1"/>
    <col min="3" max="3" width="9.7109375" style="17" customWidth="1"/>
    <col min="4" max="4" width="13" style="17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868" t="s">
        <v>371</v>
      </c>
      <c r="B2" s="869"/>
      <c r="C2" s="869"/>
      <c r="D2" s="869"/>
      <c r="E2" s="869"/>
      <c r="F2" s="17"/>
    </row>
    <row r="3" spans="1:6">
      <c r="A3" s="868" t="s">
        <v>94</v>
      </c>
      <c r="B3" s="869"/>
      <c r="C3" s="869"/>
      <c r="D3" s="869"/>
      <c r="E3" s="197"/>
      <c r="F3" s="17"/>
    </row>
    <row r="4" spans="1:6">
      <c r="A4" s="197"/>
      <c r="B4" s="197"/>
      <c r="C4" s="198" t="s">
        <v>1</v>
      </c>
      <c r="D4" s="197">
        <v>1981</v>
      </c>
      <c r="E4" s="197"/>
    </row>
    <row r="5" spans="1:6">
      <c r="A5" s="197"/>
      <c r="B5" s="197"/>
      <c r="C5" s="198" t="s">
        <v>2</v>
      </c>
      <c r="D5" s="197">
        <v>3</v>
      </c>
      <c r="E5" s="197"/>
    </row>
    <row r="6" spans="1:6">
      <c r="A6" s="197"/>
      <c r="B6" s="197"/>
      <c r="C6" s="198" t="s">
        <v>3</v>
      </c>
      <c r="D6" s="197">
        <v>3</v>
      </c>
      <c r="E6" s="197"/>
    </row>
    <row r="7" spans="1:6">
      <c r="A7" s="197"/>
      <c r="B7" s="197"/>
      <c r="C7" s="198" t="s">
        <v>4</v>
      </c>
      <c r="D7" s="197">
        <v>27</v>
      </c>
      <c r="E7" s="197"/>
    </row>
    <row r="8" spans="1:6" ht="15.75" thickBot="1">
      <c r="A8" s="197"/>
      <c r="B8" s="197"/>
      <c r="C8" s="198" t="s">
        <v>202</v>
      </c>
      <c r="D8" s="197">
        <v>1273.7</v>
      </c>
      <c r="E8" s="197"/>
    </row>
    <row r="9" spans="1:6" ht="24">
      <c r="A9" s="745" t="s">
        <v>8</v>
      </c>
      <c r="B9" s="745" t="s">
        <v>9</v>
      </c>
      <c r="C9" s="95" t="s">
        <v>152</v>
      </c>
      <c r="D9" s="95" t="s">
        <v>162</v>
      </c>
    </row>
    <row r="10" spans="1:6" ht="15.75" thickBot="1">
      <c r="A10" s="747"/>
      <c r="B10" s="747"/>
      <c r="C10" s="96" t="s">
        <v>160</v>
      </c>
      <c r="D10" s="96" t="s">
        <v>174</v>
      </c>
    </row>
    <row r="11" spans="1:6" ht="15.75" thickBot="1">
      <c r="A11" s="767" t="s">
        <v>10</v>
      </c>
      <c r="B11" s="768"/>
      <c r="C11" s="768"/>
      <c r="D11" s="769"/>
    </row>
    <row r="12" spans="1:6" ht="24">
      <c r="A12" s="285" t="s">
        <v>366</v>
      </c>
      <c r="B12" s="745" t="s">
        <v>106</v>
      </c>
      <c r="C12" s="745">
        <v>1.54</v>
      </c>
      <c r="D12" s="745">
        <f>C12*12*D8</f>
        <v>23537.976000000002</v>
      </c>
    </row>
    <row r="13" spans="1:6">
      <c r="A13" s="285" t="s">
        <v>247</v>
      </c>
      <c r="B13" s="746"/>
      <c r="C13" s="746"/>
      <c r="D13" s="746"/>
    </row>
    <row r="14" spans="1:6">
      <c r="A14" s="285" t="s">
        <v>248</v>
      </c>
      <c r="B14" s="746"/>
      <c r="C14" s="746"/>
      <c r="D14" s="746"/>
    </row>
    <row r="15" spans="1:6">
      <c r="A15" s="285" t="s">
        <v>249</v>
      </c>
      <c r="B15" s="746"/>
      <c r="C15" s="746"/>
      <c r="D15" s="746"/>
    </row>
    <row r="16" spans="1:6">
      <c r="A16" s="285" t="s">
        <v>250</v>
      </c>
      <c r="B16" s="746"/>
      <c r="C16" s="746"/>
      <c r="D16" s="746"/>
    </row>
    <row r="17" spans="1:4">
      <c r="A17" s="285" t="s">
        <v>251</v>
      </c>
      <c r="B17" s="746"/>
      <c r="C17" s="746"/>
      <c r="D17" s="746"/>
    </row>
    <row r="18" spans="1:4">
      <c r="A18" s="285" t="s">
        <v>252</v>
      </c>
      <c r="B18" s="746"/>
      <c r="C18" s="746"/>
      <c r="D18" s="746"/>
    </row>
    <row r="19" spans="1:4">
      <c r="A19" s="285" t="s">
        <v>253</v>
      </c>
      <c r="B19" s="746"/>
      <c r="C19" s="746"/>
      <c r="D19" s="746"/>
    </row>
    <row r="20" spans="1:4">
      <c r="A20" s="285" t="s">
        <v>254</v>
      </c>
      <c r="B20" s="746"/>
      <c r="C20" s="746"/>
      <c r="D20" s="746"/>
    </row>
    <row r="21" spans="1:4">
      <c r="A21" s="285" t="s">
        <v>255</v>
      </c>
      <c r="B21" s="746"/>
      <c r="C21" s="746"/>
      <c r="D21" s="746"/>
    </row>
    <row r="22" spans="1:4">
      <c r="A22" s="285" t="s">
        <v>256</v>
      </c>
      <c r="B22" s="746"/>
      <c r="C22" s="746"/>
      <c r="D22" s="746"/>
    </row>
    <row r="23" spans="1:4">
      <c r="A23" s="285" t="s">
        <v>257</v>
      </c>
      <c r="B23" s="746"/>
      <c r="C23" s="746"/>
      <c r="D23" s="746"/>
    </row>
    <row r="24" spans="1:4">
      <c r="A24" s="285" t="s">
        <v>258</v>
      </c>
      <c r="B24" s="746"/>
      <c r="C24" s="746"/>
      <c r="D24" s="746"/>
    </row>
    <row r="25" spans="1:4">
      <c r="A25" s="285" t="s">
        <v>259</v>
      </c>
      <c r="B25" s="746"/>
      <c r="C25" s="746"/>
      <c r="D25" s="746"/>
    </row>
    <row r="26" spans="1:4">
      <c r="A26" s="286" t="s">
        <v>260</v>
      </c>
      <c r="B26" s="746"/>
      <c r="C26" s="746"/>
      <c r="D26" s="746"/>
    </row>
    <row r="27" spans="1:4">
      <c r="A27" s="286" t="s">
        <v>261</v>
      </c>
      <c r="B27" s="746"/>
      <c r="C27" s="746"/>
      <c r="D27" s="746"/>
    </row>
    <row r="28" spans="1:4">
      <c r="A28" s="286" t="s">
        <v>262</v>
      </c>
      <c r="B28" s="746"/>
      <c r="C28" s="746"/>
      <c r="D28" s="746"/>
    </row>
    <row r="29" spans="1:4">
      <c r="A29" s="286" t="s">
        <v>263</v>
      </c>
      <c r="B29" s="746"/>
      <c r="C29" s="746"/>
      <c r="D29" s="746"/>
    </row>
    <row r="30" spans="1:4">
      <c r="A30" s="286" t="s">
        <v>264</v>
      </c>
      <c r="B30" s="746"/>
      <c r="C30" s="746"/>
      <c r="D30" s="746"/>
    </row>
    <row r="31" spans="1:4">
      <c r="A31" s="286" t="s">
        <v>265</v>
      </c>
      <c r="B31" s="746"/>
      <c r="C31" s="746"/>
      <c r="D31" s="746"/>
    </row>
    <row r="32" spans="1:4" ht="57" customHeight="1">
      <c r="A32" s="286" t="s">
        <v>357</v>
      </c>
      <c r="B32" s="746"/>
      <c r="C32" s="746"/>
      <c r="D32" s="746"/>
    </row>
    <row r="33" spans="1:4">
      <c r="A33" s="286" t="s">
        <v>272</v>
      </c>
      <c r="B33" s="746"/>
      <c r="C33" s="746"/>
      <c r="D33" s="746"/>
    </row>
    <row r="34" spans="1:4">
      <c r="A34" s="286" t="s">
        <v>273</v>
      </c>
      <c r="B34" s="746"/>
      <c r="C34" s="746"/>
      <c r="D34" s="746"/>
    </row>
    <row r="35" spans="1:4">
      <c r="A35" s="286" t="s">
        <v>274</v>
      </c>
      <c r="B35" s="746"/>
      <c r="C35" s="746"/>
      <c r="D35" s="746"/>
    </row>
    <row r="36" spans="1:4">
      <c r="A36" s="286" t="s">
        <v>275</v>
      </c>
      <c r="B36" s="746"/>
      <c r="C36" s="746"/>
      <c r="D36" s="746"/>
    </row>
    <row r="37" spans="1:4" ht="15.75" thickBot="1">
      <c r="A37" s="287" t="s">
        <v>276</v>
      </c>
      <c r="B37" s="747"/>
      <c r="C37" s="747"/>
      <c r="D37" s="747"/>
    </row>
    <row r="38" spans="1:4" ht="16.5" customHeight="1" thickBot="1">
      <c r="A38" s="770" t="s">
        <v>14</v>
      </c>
      <c r="B38" s="771"/>
      <c r="C38" s="771"/>
      <c r="D38" s="772"/>
    </row>
    <row r="39" spans="1:4" ht="15.75" thickBot="1">
      <c r="A39" s="936" t="s">
        <v>15</v>
      </c>
      <c r="B39" s="937"/>
      <c r="C39" s="937"/>
      <c r="D39" s="938"/>
    </row>
    <row r="40" spans="1:4">
      <c r="A40" s="285" t="s">
        <v>278</v>
      </c>
      <c r="B40" s="933" t="s">
        <v>17</v>
      </c>
      <c r="C40" s="745">
        <v>2.16</v>
      </c>
      <c r="D40" s="745">
        <f>C40*12*D8</f>
        <v>33014.304000000004</v>
      </c>
    </row>
    <row r="41" spans="1:4" ht="15.75" thickBot="1">
      <c r="A41" s="288" t="s">
        <v>279</v>
      </c>
      <c r="B41" s="934"/>
      <c r="C41" s="746"/>
      <c r="D41" s="746"/>
    </row>
    <row r="42" spans="1:4">
      <c r="A42" s="285" t="s">
        <v>280</v>
      </c>
      <c r="B42" s="933" t="s">
        <v>17</v>
      </c>
      <c r="C42" s="746"/>
      <c r="D42" s="746"/>
    </row>
    <row r="43" spans="1:4" ht="15.75" thickBot="1">
      <c r="A43" s="288" t="s">
        <v>281</v>
      </c>
      <c r="B43" s="934"/>
      <c r="C43" s="746"/>
      <c r="D43" s="746"/>
    </row>
    <row r="44" spans="1:4" ht="24.75" thickBot="1">
      <c r="A44" s="288" t="s">
        <v>109</v>
      </c>
      <c r="B44" s="289" t="s">
        <v>17</v>
      </c>
      <c r="C44" s="746"/>
      <c r="D44" s="746"/>
    </row>
    <row r="45" spans="1:4" ht="15.75" thickBot="1">
      <c r="A45" s="290" t="s">
        <v>20</v>
      </c>
      <c r="B45" s="96" t="s">
        <v>21</v>
      </c>
      <c r="C45" s="746"/>
      <c r="D45" s="746"/>
    </row>
    <row r="46" spans="1:4" ht="15.75" thickBot="1">
      <c r="A46" s="939" t="s">
        <v>22</v>
      </c>
      <c r="B46" s="940"/>
      <c r="C46" s="746"/>
      <c r="D46" s="746"/>
    </row>
    <row r="47" spans="1:4" ht="18" customHeight="1">
      <c r="A47" s="291" t="s">
        <v>282</v>
      </c>
      <c r="B47" s="745" t="s">
        <v>24</v>
      </c>
      <c r="C47" s="746"/>
      <c r="D47" s="746"/>
    </row>
    <row r="48" spans="1:4" ht="15.75" thickBot="1">
      <c r="A48" s="290" t="s">
        <v>283</v>
      </c>
      <c r="B48" s="747"/>
      <c r="C48" s="747"/>
      <c r="D48" s="747"/>
    </row>
    <row r="49" spans="1:4" ht="12.75" customHeight="1" thickBot="1">
      <c r="A49" s="939" t="s">
        <v>111</v>
      </c>
      <c r="B49" s="941"/>
      <c r="C49" s="941"/>
      <c r="D49" s="940"/>
    </row>
    <row r="50" spans="1:4" ht="23.25" customHeight="1" thickBot="1">
      <c r="A50" s="292" t="s">
        <v>28</v>
      </c>
      <c r="B50" s="293" t="s">
        <v>29</v>
      </c>
      <c r="C50" s="745">
        <v>0.2</v>
      </c>
      <c r="D50" s="745">
        <f>C50*12*D8</f>
        <v>3056.8800000000006</v>
      </c>
    </row>
    <row r="51" spans="1:4" ht="24.75" thickBot="1">
      <c r="A51" s="290" t="s">
        <v>26</v>
      </c>
      <c r="B51" s="96" t="s">
        <v>27</v>
      </c>
      <c r="C51" s="747"/>
      <c r="D51" s="747"/>
    </row>
    <row r="52" spans="1:4" ht="15.75" thickBot="1">
      <c r="A52" s="767" t="s">
        <v>112</v>
      </c>
      <c r="B52" s="768"/>
      <c r="C52" s="768"/>
      <c r="D52" s="769"/>
    </row>
    <row r="53" spans="1:4" ht="15.75" thickBot="1">
      <c r="A53" s="939" t="s">
        <v>113</v>
      </c>
      <c r="B53" s="941"/>
      <c r="C53" s="941"/>
      <c r="D53" s="940"/>
    </row>
    <row r="54" spans="1:4" ht="20.25" customHeight="1">
      <c r="A54" s="285" t="s">
        <v>284</v>
      </c>
      <c r="B54" s="745" t="s">
        <v>106</v>
      </c>
      <c r="C54" s="745">
        <v>0.79</v>
      </c>
      <c r="D54" s="745">
        <f>C54*12*D8</f>
        <v>12074.676000000001</v>
      </c>
    </row>
    <row r="55" spans="1:4" ht="25.5" customHeight="1" thickBot="1">
      <c r="A55" s="288" t="s">
        <v>285</v>
      </c>
      <c r="B55" s="747"/>
      <c r="C55" s="746"/>
      <c r="D55" s="746"/>
    </row>
    <row r="56" spans="1:4">
      <c r="A56" s="285" t="s">
        <v>286</v>
      </c>
      <c r="B56" s="745" t="s">
        <v>34</v>
      </c>
      <c r="C56" s="746"/>
      <c r="D56" s="746"/>
    </row>
    <row r="57" spans="1:4" ht="15.75" thickBot="1">
      <c r="A57" s="288" t="s">
        <v>287</v>
      </c>
      <c r="B57" s="747"/>
      <c r="C57" s="746"/>
      <c r="D57" s="746"/>
    </row>
    <row r="58" spans="1:4">
      <c r="A58" s="285" t="s">
        <v>288</v>
      </c>
      <c r="B58" s="745" t="s">
        <v>34</v>
      </c>
      <c r="C58" s="746"/>
      <c r="D58" s="746"/>
    </row>
    <row r="59" spans="1:4" ht="15.75" thickBot="1">
      <c r="A59" s="288" t="s">
        <v>289</v>
      </c>
      <c r="B59" s="747"/>
      <c r="C59" s="746"/>
      <c r="D59" s="746"/>
    </row>
    <row r="60" spans="1:4" ht="29.25" customHeight="1">
      <c r="A60" s="285" t="s">
        <v>290</v>
      </c>
      <c r="B60" s="745" t="s">
        <v>106</v>
      </c>
      <c r="C60" s="746"/>
      <c r="D60" s="746"/>
    </row>
    <row r="61" spans="1:4" ht="15.75" thickBot="1">
      <c r="A61" s="288" t="s">
        <v>291</v>
      </c>
      <c r="B61" s="747"/>
      <c r="C61" s="746"/>
      <c r="D61" s="746"/>
    </row>
    <row r="62" spans="1:4" ht="15.75" thickBot="1">
      <c r="A62" s="288" t="s">
        <v>118</v>
      </c>
      <c r="B62" s="96" t="s">
        <v>34</v>
      </c>
      <c r="C62" s="746"/>
      <c r="D62" s="746"/>
    </row>
    <row r="63" spans="1:4" ht="29.25" customHeight="1">
      <c r="A63" s="291" t="s">
        <v>292</v>
      </c>
      <c r="B63" s="745" t="s">
        <v>106</v>
      </c>
      <c r="C63" s="746"/>
      <c r="D63" s="746"/>
    </row>
    <row r="64" spans="1:4" ht="15.75" thickBot="1">
      <c r="A64" s="290" t="s">
        <v>293</v>
      </c>
      <c r="B64" s="747"/>
      <c r="C64" s="747"/>
      <c r="D64" s="747"/>
    </row>
    <row r="65" spans="1:4" ht="15.75" thickBot="1">
      <c r="A65" s="939" t="s">
        <v>120</v>
      </c>
      <c r="B65" s="941"/>
      <c r="C65" s="941"/>
      <c r="D65" s="940"/>
    </row>
    <row r="66" spans="1:4" ht="29.25" customHeight="1">
      <c r="A66" s="285" t="s">
        <v>284</v>
      </c>
      <c r="B66" s="745" t="s">
        <v>106</v>
      </c>
      <c r="C66" s="745">
        <v>1.29</v>
      </c>
      <c r="D66" s="745">
        <f>C66*12*D8</f>
        <v>19716.876</v>
      </c>
    </row>
    <row r="67" spans="1:4" ht="15.75" thickBot="1">
      <c r="A67" s="288" t="s">
        <v>285</v>
      </c>
      <c r="B67" s="747"/>
      <c r="C67" s="746"/>
      <c r="D67" s="746"/>
    </row>
    <row r="68" spans="1:4">
      <c r="A68" s="285" t="s">
        <v>286</v>
      </c>
      <c r="B68" s="745" t="s">
        <v>34</v>
      </c>
      <c r="C68" s="746"/>
      <c r="D68" s="746"/>
    </row>
    <row r="69" spans="1:4" ht="15.75" thickBot="1">
      <c r="A69" s="288" t="s">
        <v>294</v>
      </c>
      <c r="B69" s="747"/>
      <c r="C69" s="746"/>
      <c r="D69" s="746"/>
    </row>
    <row r="70" spans="1:4">
      <c r="A70" s="285" t="s">
        <v>288</v>
      </c>
      <c r="B70" s="745" t="s">
        <v>34</v>
      </c>
      <c r="C70" s="746"/>
      <c r="D70" s="746"/>
    </row>
    <row r="71" spans="1:4" ht="15.75" thickBot="1">
      <c r="A71" s="288" t="s">
        <v>295</v>
      </c>
      <c r="B71" s="747"/>
      <c r="C71" s="746"/>
      <c r="D71" s="746"/>
    </row>
    <row r="72" spans="1:4" ht="29.25" customHeight="1">
      <c r="A72" s="285" t="s">
        <v>296</v>
      </c>
      <c r="B72" s="745" t="s">
        <v>106</v>
      </c>
      <c r="C72" s="746"/>
      <c r="D72" s="746"/>
    </row>
    <row r="73" spans="1:4" ht="15.75" thickBot="1">
      <c r="A73" s="288" t="s">
        <v>291</v>
      </c>
      <c r="B73" s="747"/>
      <c r="C73" s="746"/>
      <c r="D73" s="746"/>
    </row>
    <row r="74" spans="1:4" ht="29.25" customHeight="1">
      <c r="A74" s="291" t="s">
        <v>292</v>
      </c>
      <c r="B74" s="745" t="s">
        <v>106</v>
      </c>
      <c r="C74" s="746"/>
      <c r="D74" s="746"/>
    </row>
    <row r="75" spans="1:4" ht="15.75" thickBot="1">
      <c r="A75" s="290" t="s">
        <v>297</v>
      </c>
      <c r="B75" s="747"/>
      <c r="C75" s="746"/>
      <c r="D75" s="746"/>
    </row>
    <row r="76" spans="1:4" ht="15.75" thickBot="1">
      <c r="A76" s="288" t="s">
        <v>118</v>
      </c>
      <c r="B76" s="96" t="s">
        <v>34</v>
      </c>
      <c r="C76" s="747"/>
      <c r="D76" s="747"/>
    </row>
    <row r="77" spans="1:4" ht="15.75" thickBot="1">
      <c r="A77" s="936" t="s">
        <v>124</v>
      </c>
      <c r="B77" s="937"/>
      <c r="C77" s="937"/>
      <c r="D77" s="938"/>
    </row>
    <row r="78" spans="1:4" ht="15.75" thickBot="1">
      <c r="A78" s="288" t="s">
        <v>45</v>
      </c>
      <c r="B78" s="96" t="s">
        <v>34</v>
      </c>
      <c r="C78" s="745">
        <v>0.91</v>
      </c>
      <c r="D78" s="745">
        <f>C78*12*D8</f>
        <v>13908.804</v>
      </c>
    </row>
    <row r="79" spans="1:4" ht="15.75" thickBot="1">
      <c r="A79" s="288" t="s">
        <v>46</v>
      </c>
      <c r="B79" s="96" t="s">
        <v>34</v>
      </c>
      <c r="C79" s="747"/>
      <c r="D79" s="747"/>
    </row>
    <row r="80" spans="1:4" ht="29.25" customHeight="1">
      <c r="A80" s="291" t="s">
        <v>292</v>
      </c>
      <c r="B80" s="745" t="s">
        <v>106</v>
      </c>
      <c r="C80" s="931"/>
      <c r="D80" s="931"/>
    </row>
    <row r="81" spans="1:4" ht="15.75" thickBot="1">
      <c r="A81" s="290" t="s">
        <v>298</v>
      </c>
      <c r="B81" s="747"/>
      <c r="C81" s="932"/>
      <c r="D81" s="932"/>
    </row>
    <row r="82" spans="1:4" ht="15.75" thickBot="1">
      <c r="A82" s="939" t="s">
        <v>125</v>
      </c>
      <c r="B82" s="941"/>
      <c r="C82" s="941"/>
      <c r="D82" s="940"/>
    </row>
    <row r="83" spans="1:4">
      <c r="A83" s="285" t="s">
        <v>299</v>
      </c>
      <c r="B83" s="745" t="s">
        <v>29</v>
      </c>
      <c r="C83" s="745">
        <v>3.56</v>
      </c>
      <c r="D83" s="745">
        <f>C83*12*D8</f>
        <v>54412.464</v>
      </c>
    </row>
    <row r="84" spans="1:4">
      <c r="A84" s="285" t="s">
        <v>300</v>
      </c>
      <c r="B84" s="746"/>
      <c r="C84" s="746"/>
      <c r="D84" s="746"/>
    </row>
    <row r="85" spans="1:4" ht="15.75" thickBot="1">
      <c r="A85" s="288" t="s">
        <v>301</v>
      </c>
      <c r="B85" s="747"/>
      <c r="C85" s="746"/>
      <c r="D85" s="746"/>
    </row>
    <row r="86" spans="1:4" ht="15.75" thickBot="1">
      <c r="A86" s="288" t="s">
        <v>127</v>
      </c>
      <c r="B86" s="96" t="s">
        <v>51</v>
      </c>
      <c r="C86" s="746"/>
      <c r="D86" s="746"/>
    </row>
    <row r="87" spans="1:4">
      <c r="A87" s="285" t="s">
        <v>288</v>
      </c>
      <c r="B87" s="745" t="s">
        <v>51</v>
      </c>
      <c r="C87" s="746"/>
      <c r="D87" s="746"/>
    </row>
    <row r="88" spans="1:4" ht="15.75" thickBot="1">
      <c r="A88" s="288" t="s">
        <v>289</v>
      </c>
      <c r="B88" s="747"/>
      <c r="C88" s="746"/>
      <c r="D88" s="746"/>
    </row>
    <row r="89" spans="1:4" ht="33" customHeight="1" thickBot="1">
      <c r="A89" s="288" t="s">
        <v>128</v>
      </c>
      <c r="B89" s="96" t="s">
        <v>54</v>
      </c>
      <c r="C89" s="746"/>
      <c r="D89" s="746"/>
    </row>
    <row r="90" spans="1:4" ht="11.25" customHeight="1">
      <c r="A90" s="286" t="s">
        <v>302</v>
      </c>
      <c r="B90" s="745" t="s">
        <v>54</v>
      </c>
      <c r="C90" s="746"/>
      <c r="D90" s="746"/>
    </row>
    <row r="91" spans="1:4" ht="11.25" customHeight="1">
      <c r="A91" s="286" t="s">
        <v>303</v>
      </c>
      <c r="B91" s="746"/>
      <c r="C91" s="746"/>
      <c r="D91" s="746"/>
    </row>
    <row r="92" spans="1:4" ht="11.25" customHeight="1">
      <c r="A92" s="286" t="s">
        <v>304</v>
      </c>
      <c r="B92" s="746"/>
      <c r="C92" s="746"/>
      <c r="D92" s="746"/>
    </row>
    <row r="93" spans="1:4" ht="11.25" customHeight="1" thickBot="1">
      <c r="A93" s="287" t="s">
        <v>305</v>
      </c>
      <c r="B93" s="747"/>
      <c r="C93" s="746"/>
      <c r="D93" s="746"/>
    </row>
    <row r="94" spans="1:4" ht="15.75" thickBot="1">
      <c r="A94" s="939" t="s">
        <v>56</v>
      </c>
      <c r="B94" s="940"/>
      <c r="C94" s="746"/>
      <c r="D94" s="746"/>
    </row>
    <row r="95" spans="1:4" ht="15.75" thickBot="1">
      <c r="A95" s="288" t="s">
        <v>130</v>
      </c>
      <c r="B95" s="96" t="s">
        <v>59</v>
      </c>
      <c r="C95" s="746"/>
      <c r="D95" s="746"/>
    </row>
    <row r="96" spans="1:4" ht="15.75" thickBot="1">
      <c r="A96" s="288" t="s">
        <v>131</v>
      </c>
      <c r="B96" s="96" t="s">
        <v>59</v>
      </c>
      <c r="C96" s="746"/>
      <c r="D96" s="746"/>
    </row>
    <row r="97" spans="1:4" ht="15.75" thickBot="1">
      <c r="A97" s="288" t="s">
        <v>132</v>
      </c>
      <c r="B97" s="96" t="s">
        <v>59</v>
      </c>
      <c r="C97" s="746"/>
      <c r="D97" s="746"/>
    </row>
    <row r="98" spans="1:4" ht="15.75" thickBot="1">
      <c r="A98" s="288" t="s">
        <v>133</v>
      </c>
      <c r="B98" s="96" t="s">
        <v>59</v>
      </c>
      <c r="C98" s="746"/>
      <c r="D98" s="746"/>
    </row>
    <row r="99" spans="1:4" ht="15.75" thickBot="1">
      <c r="A99" s="288" t="s">
        <v>134</v>
      </c>
      <c r="B99" s="96" t="s">
        <v>59</v>
      </c>
      <c r="C99" s="746"/>
      <c r="D99" s="746"/>
    </row>
    <row r="100" spans="1:4" ht="15.75" thickBot="1">
      <c r="A100" s="288" t="s">
        <v>63</v>
      </c>
      <c r="B100" s="96" t="s">
        <v>59</v>
      </c>
      <c r="C100" s="747"/>
      <c r="D100" s="747"/>
    </row>
    <row r="101" spans="1:4" ht="15.75" thickBot="1">
      <c r="A101" s="936" t="s">
        <v>135</v>
      </c>
      <c r="B101" s="937"/>
      <c r="C101" s="937"/>
      <c r="D101" s="938"/>
    </row>
    <row r="102" spans="1:4" ht="24.75" thickBot="1">
      <c r="A102" s="288" t="s">
        <v>66</v>
      </c>
      <c r="B102" s="96" t="s">
        <v>67</v>
      </c>
      <c r="C102" s="98"/>
      <c r="D102" s="98"/>
    </row>
    <row r="103" spans="1:4">
      <c r="A103" s="285" t="s">
        <v>306</v>
      </c>
      <c r="B103" s="745" t="s">
        <v>67</v>
      </c>
      <c r="C103" s="99">
        <v>2.27</v>
      </c>
      <c r="D103" s="99">
        <f>C103*12*D8</f>
        <v>34695.588000000003</v>
      </c>
    </row>
    <row r="104" spans="1:4" ht="15.75" thickBot="1">
      <c r="A104" s="288" t="s">
        <v>307</v>
      </c>
      <c r="B104" s="747"/>
      <c r="C104" s="98"/>
      <c r="D104" s="98"/>
    </row>
    <row r="105" spans="1:4">
      <c r="A105" s="285" t="s">
        <v>308</v>
      </c>
      <c r="B105" s="745" t="s">
        <v>51</v>
      </c>
      <c r="C105" s="98"/>
      <c r="D105" s="98"/>
    </row>
    <row r="106" spans="1:4">
      <c r="A106" s="285" t="s">
        <v>309</v>
      </c>
      <c r="B106" s="746"/>
      <c r="C106" s="98"/>
      <c r="D106" s="98"/>
    </row>
    <row r="107" spans="1:4" ht="15.75" thickBot="1">
      <c r="A107" s="288" t="s">
        <v>310</v>
      </c>
      <c r="B107" s="747"/>
      <c r="C107" s="98"/>
      <c r="D107" s="98"/>
    </row>
    <row r="108" spans="1:4">
      <c r="A108" s="285" t="s">
        <v>311</v>
      </c>
      <c r="B108" s="745" t="s">
        <v>67</v>
      </c>
      <c r="C108" s="98"/>
      <c r="D108" s="98"/>
    </row>
    <row r="109" spans="1:4" ht="15.75" thickBot="1">
      <c r="A109" s="288" t="s">
        <v>312</v>
      </c>
      <c r="B109" s="747"/>
      <c r="C109" s="98"/>
      <c r="D109" s="98"/>
    </row>
    <row r="110" spans="1:4" ht="15" customHeight="1">
      <c r="A110" s="291" t="s">
        <v>313</v>
      </c>
      <c r="B110" s="745" t="s">
        <v>106</v>
      </c>
      <c r="C110" s="98"/>
      <c r="D110" s="98"/>
    </row>
    <row r="111" spans="1:4" ht="18" customHeight="1" thickBot="1">
      <c r="A111" s="290" t="s">
        <v>314</v>
      </c>
      <c r="B111" s="747"/>
      <c r="C111" s="98"/>
      <c r="D111" s="98"/>
    </row>
    <row r="112" spans="1:4" ht="15.75" thickBot="1">
      <c r="A112" s="290" t="s">
        <v>139</v>
      </c>
      <c r="B112" s="96" t="s">
        <v>51</v>
      </c>
      <c r="C112" s="97"/>
      <c r="D112" s="97"/>
    </row>
    <row r="113" spans="1:4" ht="15.75" thickBot="1">
      <c r="A113" s="939" t="s">
        <v>140</v>
      </c>
      <c r="B113" s="941"/>
      <c r="C113" s="941"/>
      <c r="D113" s="940"/>
    </row>
    <row r="114" spans="1:4" ht="12.75" customHeight="1">
      <c r="A114" s="291" t="s">
        <v>315</v>
      </c>
      <c r="B114" s="745" t="s">
        <v>142</v>
      </c>
      <c r="C114" s="745">
        <v>2.41</v>
      </c>
      <c r="D114" s="745">
        <f>C114*12*D8</f>
        <v>36835.404000000002</v>
      </c>
    </row>
    <row r="115" spans="1:4" ht="12.75" customHeight="1">
      <c r="A115" s="291" t="s">
        <v>316</v>
      </c>
      <c r="B115" s="746"/>
      <c r="C115" s="746"/>
      <c r="D115" s="746"/>
    </row>
    <row r="116" spans="1:4" ht="12.75" customHeight="1">
      <c r="A116" s="291" t="s">
        <v>317</v>
      </c>
      <c r="B116" s="746"/>
      <c r="C116" s="746"/>
      <c r="D116" s="746"/>
    </row>
    <row r="117" spans="1:4" ht="12.75" customHeight="1">
      <c r="A117" s="291" t="s">
        <v>318</v>
      </c>
      <c r="B117" s="746"/>
      <c r="C117" s="746"/>
      <c r="D117" s="746"/>
    </row>
    <row r="118" spans="1:4" ht="12.75" customHeight="1">
      <c r="A118" s="291" t="s">
        <v>319</v>
      </c>
      <c r="B118" s="746"/>
      <c r="C118" s="746"/>
      <c r="D118" s="746"/>
    </row>
    <row r="119" spans="1:4" ht="12.75" customHeight="1" thickBot="1">
      <c r="A119" s="290" t="s">
        <v>320</v>
      </c>
      <c r="B119" s="747"/>
      <c r="C119" s="747"/>
      <c r="D119" s="747"/>
    </row>
    <row r="120" spans="1:4" ht="13.5" customHeight="1" thickBot="1">
      <c r="A120" s="939" t="s">
        <v>143</v>
      </c>
      <c r="B120" s="941"/>
      <c r="C120" s="941"/>
      <c r="D120" s="940"/>
    </row>
    <row r="121" spans="1:4" ht="13.5" customHeight="1">
      <c r="A121" s="291" t="s">
        <v>321</v>
      </c>
      <c r="B121" s="745" t="s">
        <v>78</v>
      </c>
      <c r="C121" s="745">
        <v>2.14</v>
      </c>
      <c r="D121" s="745">
        <f>C121*12*D8</f>
        <v>32708.616000000002</v>
      </c>
    </row>
    <row r="122" spans="1:4" ht="13.5" customHeight="1" thickBot="1">
      <c r="A122" s="290" t="s">
        <v>322</v>
      </c>
      <c r="B122" s="747"/>
      <c r="C122" s="746"/>
      <c r="D122" s="746"/>
    </row>
    <row r="123" spans="1:4" ht="13.5" customHeight="1">
      <c r="A123" s="291" t="s">
        <v>323</v>
      </c>
      <c r="B123" s="745" t="s">
        <v>78</v>
      </c>
      <c r="C123" s="746"/>
      <c r="D123" s="746"/>
    </row>
    <row r="124" spans="1:4" ht="13.5" customHeight="1" thickBot="1">
      <c r="A124" s="290" t="s">
        <v>324</v>
      </c>
      <c r="B124" s="747"/>
      <c r="C124" s="746"/>
      <c r="D124" s="746"/>
    </row>
    <row r="125" spans="1:4" ht="13.5" customHeight="1">
      <c r="A125" s="291" t="s">
        <v>325</v>
      </c>
      <c r="B125" s="745" t="s">
        <v>147</v>
      </c>
      <c r="C125" s="746"/>
      <c r="D125" s="746"/>
    </row>
    <row r="126" spans="1:4" ht="13.5" customHeight="1" thickBot="1">
      <c r="A126" s="290" t="s">
        <v>326</v>
      </c>
      <c r="B126" s="747"/>
      <c r="C126" s="747"/>
      <c r="D126" s="747"/>
    </row>
    <row r="127" spans="1:4" ht="11.25" customHeight="1">
      <c r="A127" s="291" t="s">
        <v>327</v>
      </c>
      <c r="B127" s="745" t="s">
        <v>106</v>
      </c>
      <c r="C127" s="745">
        <v>4.3499999999999996</v>
      </c>
      <c r="D127" s="745">
        <f>C127*12*D8</f>
        <v>66487.14</v>
      </c>
    </row>
    <row r="128" spans="1:4" ht="11.25" customHeight="1">
      <c r="A128" s="291" t="s">
        <v>328</v>
      </c>
      <c r="B128" s="746"/>
      <c r="C128" s="746"/>
      <c r="D128" s="746"/>
    </row>
    <row r="129" spans="1:4" ht="11.25" customHeight="1">
      <c r="A129" s="291" t="s">
        <v>329</v>
      </c>
      <c r="B129" s="746"/>
      <c r="C129" s="746"/>
      <c r="D129" s="746"/>
    </row>
    <row r="130" spans="1:4" ht="11.25" customHeight="1">
      <c r="A130" s="291" t="s">
        <v>330</v>
      </c>
      <c r="B130" s="746"/>
      <c r="C130" s="746"/>
      <c r="D130" s="746"/>
    </row>
    <row r="131" spans="1:4" ht="11.25" customHeight="1">
      <c r="A131" s="291" t="s">
        <v>331</v>
      </c>
      <c r="B131" s="746"/>
      <c r="C131" s="746"/>
      <c r="D131" s="746"/>
    </row>
    <row r="132" spans="1:4" ht="11.25" customHeight="1">
      <c r="A132" s="291" t="s">
        <v>336</v>
      </c>
      <c r="B132" s="746"/>
      <c r="C132" s="746"/>
      <c r="D132" s="746"/>
    </row>
    <row r="133" spans="1:4" ht="11.25" customHeight="1">
      <c r="A133" s="291" t="s">
        <v>332</v>
      </c>
      <c r="B133" s="746"/>
      <c r="C133" s="746"/>
      <c r="D133" s="746"/>
    </row>
    <row r="134" spans="1:4" ht="11.25" customHeight="1" thickBot="1">
      <c r="A134" s="290" t="s">
        <v>333</v>
      </c>
      <c r="B134" s="747"/>
      <c r="C134" s="747"/>
      <c r="D134" s="747"/>
    </row>
    <row r="135" spans="1:4" ht="15.75" thickBot="1">
      <c r="A135" s="942" t="s">
        <v>149</v>
      </c>
      <c r="B135" s="943"/>
      <c r="C135" s="418">
        <f>SUM(C12,C40,C50,C54,C66,C78,C83,C103,C114,C121,C127)</f>
        <v>21.619999999999997</v>
      </c>
      <c r="D135" s="418">
        <f>SUM(D12,D40,D50,D54,D66,D78,D83,D103,D114,D121,D127)</f>
        <v>330448.72800000006</v>
      </c>
    </row>
    <row r="136" spans="1:4">
      <c r="A136" s="603" t="s">
        <v>352</v>
      </c>
    </row>
  </sheetData>
  <mergeCells count="69">
    <mergeCell ref="A135:B135"/>
    <mergeCell ref="C12:C37"/>
    <mergeCell ref="C40:C48"/>
    <mergeCell ref="C50:C51"/>
    <mergeCell ref="C54:C64"/>
    <mergeCell ref="C66:C76"/>
    <mergeCell ref="C78:C79"/>
    <mergeCell ref="C80:C81"/>
    <mergeCell ref="C83:C100"/>
    <mergeCell ref="C114:C119"/>
    <mergeCell ref="B127:B134"/>
    <mergeCell ref="A113:D113"/>
    <mergeCell ref="A77:D77"/>
    <mergeCell ref="D78:D79"/>
    <mergeCell ref="B80:B81"/>
    <mergeCell ref="D80:D81"/>
    <mergeCell ref="D127:D134"/>
    <mergeCell ref="C127:C134"/>
    <mergeCell ref="B114:B119"/>
    <mergeCell ref="D114:D119"/>
    <mergeCell ref="A120:D120"/>
    <mergeCell ref="B121:B122"/>
    <mergeCell ref="D121:D126"/>
    <mergeCell ref="B123:B124"/>
    <mergeCell ref="B125:B126"/>
    <mergeCell ref="C121:C126"/>
    <mergeCell ref="A82:D82"/>
    <mergeCell ref="B83:B85"/>
    <mergeCell ref="D83:D100"/>
    <mergeCell ref="B87:B88"/>
    <mergeCell ref="B90:B93"/>
    <mergeCell ref="A94:B94"/>
    <mergeCell ref="A101:D101"/>
    <mergeCell ref="B103:B104"/>
    <mergeCell ref="B105:B107"/>
    <mergeCell ref="B108:B109"/>
    <mergeCell ref="B110:B111"/>
    <mergeCell ref="A65:D65"/>
    <mergeCell ref="B66:B67"/>
    <mergeCell ref="D66:D76"/>
    <mergeCell ref="B68:B69"/>
    <mergeCell ref="B70:B71"/>
    <mergeCell ref="B72:B73"/>
    <mergeCell ref="B74:B75"/>
    <mergeCell ref="A49:D49"/>
    <mergeCell ref="D50:D51"/>
    <mergeCell ref="A52:D52"/>
    <mergeCell ref="A53:D53"/>
    <mergeCell ref="B54:B55"/>
    <mergeCell ref="D54:D64"/>
    <mergeCell ref="B56:B57"/>
    <mergeCell ref="B58:B59"/>
    <mergeCell ref="B60:B61"/>
    <mergeCell ref="B63:B64"/>
    <mergeCell ref="A39:D39"/>
    <mergeCell ref="B40:B41"/>
    <mergeCell ref="D40:D48"/>
    <mergeCell ref="B42:B43"/>
    <mergeCell ref="A46:B46"/>
    <mergeCell ref="B47:B48"/>
    <mergeCell ref="A1:F1"/>
    <mergeCell ref="A2:E2"/>
    <mergeCell ref="A3:D3"/>
    <mergeCell ref="A38:D38"/>
    <mergeCell ref="A9:A10"/>
    <mergeCell ref="B9:B10"/>
    <mergeCell ref="A11:D11"/>
    <mergeCell ref="B12:B37"/>
    <mergeCell ref="D12:D3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5"/>
  <sheetViews>
    <sheetView topLeftCell="A115" workbookViewId="0">
      <selection activeCell="D143" sqref="D143"/>
    </sheetView>
  </sheetViews>
  <sheetFormatPr defaultRowHeight="15"/>
  <cols>
    <col min="1" max="1" width="42.85546875" customWidth="1"/>
    <col min="2" max="2" width="13.85546875" customWidth="1"/>
    <col min="3" max="4" width="11.5703125" customWidth="1"/>
  </cols>
  <sheetData>
    <row r="1" spans="1:6">
      <c r="A1" s="649" t="s">
        <v>87</v>
      </c>
      <c r="B1" s="649"/>
      <c r="C1" s="649"/>
      <c r="D1" s="649"/>
      <c r="E1" s="649"/>
      <c r="F1" s="649"/>
    </row>
    <row r="2" spans="1:6">
      <c r="A2" s="868" t="s">
        <v>376</v>
      </c>
      <c r="B2" s="869"/>
      <c r="C2" s="869"/>
      <c r="D2" s="869"/>
      <c r="E2" s="869"/>
      <c r="F2" s="17"/>
    </row>
    <row r="3" spans="1:6">
      <c r="A3" s="868" t="s">
        <v>94</v>
      </c>
      <c r="B3" s="869"/>
      <c r="C3" s="869"/>
      <c r="D3" s="869"/>
      <c r="E3" s="197"/>
      <c r="F3" s="17"/>
    </row>
    <row r="4" spans="1:6">
      <c r="A4" s="296"/>
      <c r="B4" s="197"/>
      <c r="C4" s="198" t="s">
        <v>1</v>
      </c>
      <c r="D4" s="197">
        <v>1983</v>
      </c>
      <c r="E4" s="197"/>
    </row>
    <row r="5" spans="1:6">
      <c r="A5" s="296"/>
      <c r="B5" s="197"/>
      <c r="C5" s="198" t="s">
        <v>2</v>
      </c>
      <c r="D5" s="197">
        <v>3</v>
      </c>
      <c r="E5" s="197"/>
    </row>
    <row r="6" spans="1:6">
      <c r="A6" s="296"/>
      <c r="B6" s="197"/>
      <c r="C6" s="198" t="s">
        <v>3</v>
      </c>
      <c r="D6" s="197">
        <v>3</v>
      </c>
      <c r="E6" s="197"/>
    </row>
    <row r="7" spans="1:6">
      <c r="A7" s="197"/>
      <c r="B7" s="197"/>
      <c r="C7" s="198" t="s">
        <v>4</v>
      </c>
      <c r="D7" s="197">
        <v>27</v>
      </c>
      <c r="E7" s="197"/>
    </row>
    <row r="8" spans="1:6" ht="15.75" thickBot="1">
      <c r="A8" s="197"/>
      <c r="B8" s="197"/>
      <c r="C8" s="198" t="s">
        <v>89</v>
      </c>
      <c r="D8" s="197">
        <v>1231.8</v>
      </c>
      <c r="E8" s="197"/>
    </row>
    <row r="9" spans="1:6" ht="24">
      <c r="A9" s="944" t="s">
        <v>8</v>
      </c>
      <c r="B9" s="944" t="s">
        <v>9</v>
      </c>
      <c r="C9" s="82" t="s">
        <v>152</v>
      </c>
      <c r="D9" s="82" t="s">
        <v>162</v>
      </c>
    </row>
    <row r="10" spans="1:6" ht="15.75" thickBot="1">
      <c r="A10" s="945"/>
      <c r="B10" s="945"/>
      <c r="C10" s="79" t="s">
        <v>160</v>
      </c>
      <c r="D10" s="79" t="s">
        <v>174</v>
      </c>
    </row>
    <row r="11" spans="1:6" ht="15.75" thickBot="1">
      <c r="A11" s="960" t="s">
        <v>10</v>
      </c>
      <c r="B11" s="961"/>
      <c r="C11" s="961"/>
      <c r="D11" s="962"/>
    </row>
    <row r="12" spans="1:6" ht="24">
      <c r="A12" s="76" t="s">
        <v>373</v>
      </c>
      <c r="B12" s="944" t="s">
        <v>106</v>
      </c>
      <c r="C12" s="944">
        <v>1.38</v>
      </c>
      <c r="D12" s="944">
        <f>C12*12*D8</f>
        <v>20398.607999999997</v>
      </c>
    </row>
    <row r="13" spans="1:6">
      <c r="A13" s="76" t="s">
        <v>246</v>
      </c>
      <c r="B13" s="946"/>
      <c r="C13" s="946"/>
      <c r="D13" s="946"/>
    </row>
    <row r="14" spans="1:6">
      <c r="A14" s="76" t="s">
        <v>247</v>
      </c>
      <c r="B14" s="946"/>
      <c r="C14" s="946"/>
      <c r="D14" s="946"/>
    </row>
    <row r="15" spans="1:6">
      <c r="A15" s="76" t="s">
        <v>248</v>
      </c>
      <c r="B15" s="946"/>
      <c r="C15" s="946"/>
      <c r="D15" s="946"/>
    </row>
    <row r="16" spans="1:6">
      <c r="A16" s="76" t="s">
        <v>347</v>
      </c>
      <c r="B16" s="946"/>
      <c r="C16" s="946"/>
      <c r="D16" s="946"/>
    </row>
    <row r="17" spans="1:4">
      <c r="A17" s="76" t="s">
        <v>250</v>
      </c>
      <c r="B17" s="946"/>
      <c r="C17" s="946"/>
      <c r="D17" s="946"/>
    </row>
    <row r="18" spans="1:4" ht="24">
      <c r="A18" s="76" t="s">
        <v>251</v>
      </c>
      <c r="B18" s="946"/>
      <c r="C18" s="946"/>
      <c r="D18" s="946"/>
    </row>
    <row r="19" spans="1:4">
      <c r="A19" s="76" t="s">
        <v>252</v>
      </c>
      <c r="B19" s="946"/>
      <c r="C19" s="946"/>
      <c r="D19" s="946"/>
    </row>
    <row r="20" spans="1:4" ht="24">
      <c r="A20" s="76" t="s">
        <v>253</v>
      </c>
      <c r="B20" s="946"/>
      <c r="C20" s="946"/>
      <c r="D20" s="946"/>
    </row>
    <row r="21" spans="1:4">
      <c r="A21" s="76" t="s">
        <v>254</v>
      </c>
      <c r="B21" s="946"/>
      <c r="C21" s="946"/>
      <c r="D21" s="946"/>
    </row>
    <row r="22" spans="1:4" ht="24">
      <c r="A22" s="76" t="s">
        <v>255</v>
      </c>
      <c r="B22" s="946"/>
      <c r="C22" s="946"/>
      <c r="D22" s="946"/>
    </row>
    <row r="23" spans="1:4" ht="24">
      <c r="A23" s="76" t="s">
        <v>256</v>
      </c>
      <c r="B23" s="946"/>
      <c r="C23" s="946"/>
      <c r="D23" s="946"/>
    </row>
    <row r="24" spans="1:4">
      <c r="A24" s="76" t="s">
        <v>257</v>
      </c>
      <c r="B24" s="946"/>
      <c r="C24" s="946"/>
      <c r="D24" s="946"/>
    </row>
    <row r="25" spans="1:4">
      <c r="A25" s="76" t="s">
        <v>258</v>
      </c>
      <c r="B25" s="946"/>
      <c r="C25" s="946"/>
      <c r="D25" s="946"/>
    </row>
    <row r="26" spans="1:4" ht="24">
      <c r="A26" s="76" t="s">
        <v>259</v>
      </c>
      <c r="B26" s="946"/>
      <c r="C26" s="946"/>
      <c r="D26" s="946"/>
    </row>
    <row r="27" spans="1:4">
      <c r="A27" s="76" t="s">
        <v>374</v>
      </c>
      <c r="B27" s="946"/>
      <c r="C27" s="946"/>
      <c r="D27" s="946"/>
    </row>
    <row r="28" spans="1:4">
      <c r="A28" s="76" t="s">
        <v>261</v>
      </c>
      <c r="B28" s="946"/>
      <c r="C28" s="946"/>
      <c r="D28" s="946"/>
    </row>
    <row r="29" spans="1:4">
      <c r="A29" s="76" t="s">
        <v>262</v>
      </c>
      <c r="B29" s="946"/>
      <c r="C29" s="946"/>
      <c r="D29" s="946"/>
    </row>
    <row r="30" spans="1:4">
      <c r="A30" s="76" t="s">
        <v>263</v>
      </c>
      <c r="B30" s="946"/>
      <c r="C30" s="946"/>
      <c r="D30" s="946"/>
    </row>
    <row r="31" spans="1:4">
      <c r="A31" s="76" t="s">
        <v>264</v>
      </c>
      <c r="B31" s="946"/>
      <c r="C31" s="946"/>
      <c r="D31" s="946"/>
    </row>
    <row r="32" spans="1:4">
      <c r="A32" s="76" t="s">
        <v>265</v>
      </c>
      <c r="B32" s="946"/>
      <c r="C32" s="946"/>
      <c r="D32" s="946"/>
    </row>
    <row r="33" spans="1:4" ht="36">
      <c r="A33" s="76" t="s">
        <v>375</v>
      </c>
      <c r="B33" s="946"/>
      <c r="C33" s="946"/>
      <c r="D33" s="946"/>
    </row>
    <row r="34" spans="1:4">
      <c r="A34" s="76" t="s">
        <v>268</v>
      </c>
      <c r="B34" s="946"/>
      <c r="C34" s="946"/>
      <c r="D34" s="946"/>
    </row>
    <row r="35" spans="1:4">
      <c r="A35" s="76" t="s">
        <v>269</v>
      </c>
      <c r="B35" s="946"/>
      <c r="C35" s="946"/>
      <c r="D35" s="946"/>
    </row>
    <row r="36" spans="1:4">
      <c r="A36" s="76" t="s">
        <v>270</v>
      </c>
      <c r="B36" s="946"/>
      <c r="C36" s="946"/>
      <c r="D36" s="946"/>
    </row>
    <row r="37" spans="1:4">
      <c r="A37" s="76" t="s">
        <v>271</v>
      </c>
      <c r="B37" s="946"/>
      <c r="C37" s="946"/>
      <c r="D37" s="946"/>
    </row>
    <row r="38" spans="1:4">
      <c r="A38" s="76" t="s">
        <v>272</v>
      </c>
      <c r="B38" s="946"/>
      <c r="C38" s="946"/>
      <c r="D38" s="946"/>
    </row>
    <row r="39" spans="1:4" ht="24">
      <c r="A39" s="76" t="s">
        <v>273</v>
      </c>
      <c r="B39" s="946"/>
      <c r="C39" s="946"/>
      <c r="D39" s="946"/>
    </row>
    <row r="40" spans="1:4">
      <c r="A40" s="76" t="s">
        <v>274</v>
      </c>
      <c r="B40" s="946"/>
      <c r="C40" s="946"/>
      <c r="D40" s="946"/>
    </row>
    <row r="41" spans="1:4" ht="24">
      <c r="A41" s="76" t="s">
        <v>275</v>
      </c>
      <c r="B41" s="946"/>
      <c r="C41" s="946"/>
      <c r="D41" s="946"/>
    </row>
    <row r="42" spans="1:4" ht="15.75" thickBot="1">
      <c r="A42" s="77" t="s">
        <v>276</v>
      </c>
      <c r="B42" s="945"/>
      <c r="C42" s="945"/>
      <c r="D42" s="945"/>
    </row>
    <row r="43" spans="1:4" ht="15.75" thickBot="1">
      <c r="A43" s="965" t="s">
        <v>14</v>
      </c>
      <c r="B43" s="966"/>
      <c r="C43" s="966"/>
      <c r="D43" s="967"/>
    </row>
    <row r="44" spans="1:4" ht="15.75" thickBot="1">
      <c r="A44" s="947" t="s">
        <v>15</v>
      </c>
      <c r="B44" s="948"/>
      <c r="C44" s="948"/>
      <c r="D44" s="949"/>
    </row>
    <row r="45" spans="1:4">
      <c r="A45" s="76" t="s">
        <v>278</v>
      </c>
      <c r="B45" s="963" t="s">
        <v>17</v>
      </c>
      <c r="C45" s="944">
        <v>2.16</v>
      </c>
      <c r="D45" s="944">
        <f>C45*12*D8</f>
        <v>31928.256000000001</v>
      </c>
    </row>
    <row r="46" spans="1:4" ht="15.75" thickBot="1">
      <c r="A46" s="77" t="s">
        <v>279</v>
      </c>
      <c r="B46" s="964"/>
      <c r="C46" s="946"/>
      <c r="D46" s="946"/>
    </row>
    <row r="47" spans="1:4">
      <c r="A47" s="76" t="s">
        <v>280</v>
      </c>
      <c r="B47" s="963" t="s">
        <v>17</v>
      </c>
      <c r="C47" s="946"/>
      <c r="D47" s="946"/>
    </row>
    <row r="48" spans="1:4" ht="15.75" thickBot="1">
      <c r="A48" s="77" t="s">
        <v>281</v>
      </c>
      <c r="B48" s="964"/>
      <c r="C48" s="946"/>
      <c r="D48" s="946"/>
    </row>
    <row r="49" spans="1:4" ht="24.75" thickBot="1">
      <c r="A49" s="77" t="s">
        <v>109</v>
      </c>
      <c r="B49" s="309" t="s">
        <v>17</v>
      </c>
      <c r="C49" s="946"/>
      <c r="D49" s="946"/>
    </row>
    <row r="50" spans="1:4" ht="15.75" thickBot="1">
      <c r="A50" s="78" t="s">
        <v>20</v>
      </c>
      <c r="B50" s="79" t="s">
        <v>21</v>
      </c>
      <c r="C50" s="946"/>
      <c r="D50" s="946"/>
    </row>
    <row r="51" spans="1:4" ht="15.75" thickBot="1">
      <c r="A51" s="950" t="s">
        <v>22</v>
      </c>
      <c r="B51" s="951"/>
      <c r="C51" s="946"/>
      <c r="D51" s="946"/>
    </row>
    <row r="52" spans="1:4" ht="18" customHeight="1">
      <c r="A52" s="84" t="s">
        <v>282</v>
      </c>
      <c r="B52" s="944" t="s">
        <v>24</v>
      </c>
      <c r="C52" s="946"/>
      <c r="D52" s="946"/>
    </row>
    <row r="53" spans="1:4" ht="15.75" thickBot="1">
      <c r="A53" s="78" t="s">
        <v>283</v>
      </c>
      <c r="B53" s="945"/>
      <c r="C53" s="945"/>
      <c r="D53" s="945"/>
    </row>
    <row r="54" spans="1:4" ht="22.5" customHeight="1" thickBot="1">
      <c r="A54" s="950" t="s">
        <v>111</v>
      </c>
      <c r="B54" s="952"/>
      <c r="C54" s="952"/>
      <c r="D54" s="951"/>
    </row>
    <row r="55" spans="1:4" ht="24.75" thickBot="1">
      <c r="A55" s="80" t="s">
        <v>28</v>
      </c>
      <c r="B55" s="81" t="s">
        <v>29</v>
      </c>
      <c r="C55" s="944">
        <v>0.2</v>
      </c>
      <c r="D55" s="944">
        <f>C55*12*D8</f>
        <v>2956.32</v>
      </c>
    </row>
    <row r="56" spans="1:4" ht="15.75" thickBot="1">
      <c r="A56" s="78" t="s">
        <v>26</v>
      </c>
      <c r="B56" s="79" t="s">
        <v>27</v>
      </c>
      <c r="C56" s="945"/>
      <c r="D56" s="945"/>
    </row>
    <row r="57" spans="1:4" ht="15.75" thickBot="1">
      <c r="A57" s="960" t="s">
        <v>112</v>
      </c>
      <c r="B57" s="961"/>
      <c r="C57" s="961"/>
      <c r="D57" s="962"/>
    </row>
    <row r="58" spans="1:4" ht="15.75" thickBot="1">
      <c r="A58" s="950" t="s">
        <v>113</v>
      </c>
      <c r="B58" s="952"/>
      <c r="C58" s="952"/>
      <c r="D58" s="951"/>
    </row>
    <row r="59" spans="1:4" ht="19.5" customHeight="1">
      <c r="A59" s="76" t="s">
        <v>284</v>
      </c>
      <c r="B59" s="944" t="s">
        <v>106</v>
      </c>
      <c r="C59" s="944">
        <v>0.79</v>
      </c>
      <c r="D59" s="944">
        <f>C59*12*D8</f>
        <v>11677.464</v>
      </c>
    </row>
    <row r="60" spans="1:4" ht="15.75" thickBot="1">
      <c r="A60" s="77" t="s">
        <v>285</v>
      </c>
      <c r="B60" s="945"/>
      <c r="C60" s="946"/>
      <c r="D60" s="946"/>
    </row>
    <row r="61" spans="1:4">
      <c r="A61" s="76" t="s">
        <v>286</v>
      </c>
      <c r="B61" s="944" t="s">
        <v>34</v>
      </c>
      <c r="C61" s="946"/>
      <c r="D61" s="946"/>
    </row>
    <row r="62" spans="1:4" ht="15.75" thickBot="1">
      <c r="A62" s="77" t="s">
        <v>287</v>
      </c>
      <c r="B62" s="945"/>
      <c r="C62" s="946"/>
      <c r="D62" s="946"/>
    </row>
    <row r="63" spans="1:4">
      <c r="A63" s="76" t="s">
        <v>288</v>
      </c>
      <c r="B63" s="944" t="s">
        <v>34</v>
      </c>
      <c r="C63" s="946"/>
      <c r="D63" s="946"/>
    </row>
    <row r="64" spans="1:4" ht="15.75" thickBot="1">
      <c r="A64" s="77" t="s">
        <v>289</v>
      </c>
      <c r="B64" s="945"/>
      <c r="C64" s="946"/>
      <c r="D64" s="946"/>
    </row>
    <row r="65" spans="1:4" ht="21" customHeight="1">
      <c r="A65" s="76" t="s">
        <v>290</v>
      </c>
      <c r="B65" s="944" t="s">
        <v>106</v>
      </c>
      <c r="C65" s="946"/>
      <c r="D65" s="946"/>
    </row>
    <row r="66" spans="1:4" ht="15.75" thickBot="1">
      <c r="A66" s="77" t="s">
        <v>291</v>
      </c>
      <c r="B66" s="945"/>
      <c r="C66" s="946"/>
      <c r="D66" s="946"/>
    </row>
    <row r="67" spans="1:4" ht="15.75" thickBot="1">
      <c r="A67" s="77" t="s">
        <v>118</v>
      </c>
      <c r="B67" s="79" t="s">
        <v>34</v>
      </c>
      <c r="C67" s="946"/>
      <c r="D67" s="946"/>
    </row>
    <row r="68" spans="1:4" ht="25.5" customHeight="1">
      <c r="A68" s="84" t="s">
        <v>292</v>
      </c>
      <c r="B68" s="944" t="s">
        <v>106</v>
      </c>
      <c r="C68" s="946"/>
      <c r="D68" s="946"/>
    </row>
    <row r="69" spans="1:4" ht="15.75" thickBot="1">
      <c r="A69" s="78" t="s">
        <v>293</v>
      </c>
      <c r="B69" s="945"/>
      <c r="C69" s="945"/>
      <c r="D69" s="945"/>
    </row>
    <row r="70" spans="1:4" ht="15.75" thickBot="1">
      <c r="A70" s="950" t="s">
        <v>120</v>
      </c>
      <c r="B70" s="952"/>
      <c r="C70" s="952"/>
      <c r="D70" s="951"/>
    </row>
    <row r="71" spans="1:4" ht="23.25" customHeight="1">
      <c r="A71" s="76" t="s">
        <v>284</v>
      </c>
      <c r="B71" s="944" t="s">
        <v>106</v>
      </c>
      <c r="C71" s="944">
        <v>1.29</v>
      </c>
      <c r="D71" s="944">
        <f>C71*12*D8</f>
        <v>19068.263999999999</v>
      </c>
    </row>
    <row r="72" spans="1:4" ht="15.75" thickBot="1">
      <c r="A72" s="77" t="s">
        <v>285</v>
      </c>
      <c r="B72" s="945"/>
      <c r="C72" s="946"/>
      <c r="D72" s="946"/>
    </row>
    <row r="73" spans="1:4">
      <c r="A73" s="76" t="s">
        <v>286</v>
      </c>
      <c r="B73" s="944" t="s">
        <v>34</v>
      </c>
      <c r="C73" s="946"/>
      <c r="D73" s="946"/>
    </row>
    <row r="74" spans="1:4" ht="15.75" thickBot="1">
      <c r="A74" s="77" t="s">
        <v>294</v>
      </c>
      <c r="B74" s="945"/>
      <c r="C74" s="946"/>
      <c r="D74" s="946"/>
    </row>
    <row r="75" spans="1:4">
      <c r="A75" s="76" t="s">
        <v>288</v>
      </c>
      <c r="B75" s="944" t="s">
        <v>34</v>
      </c>
      <c r="C75" s="946"/>
      <c r="D75" s="946"/>
    </row>
    <row r="76" spans="1:4" ht="15.75" thickBot="1">
      <c r="A76" s="77" t="s">
        <v>295</v>
      </c>
      <c r="B76" s="945"/>
      <c r="C76" s="946"/>
      <c r="D76" s="946"/>
    </row>
    <row r="77" spans="1:4" ht="22.5" customHeight="1">
      <c r="A77" s="76" t="s">
        <v>296</v>
      </c>
      <c r="B77" s="944" t="s">
        <v>106</v>
      </c>
      <c r="C77" s="946"/>
      <c r="D77" s="946"/>
    </row>
    <row r="78" spans="1:4" ht="15.75" thickBot="1">
      <c r="A78" s="77" t="s">
        <v>291</v>
      </c>
      <c r="B78" s="945"/>
      <c r="C78" s="946"/>
      <c r="D78" s="946"/>
    </row>
    <row r="79" spans="1:4" ht="21" customHeight="1">
      <c r="A79" s="84" t="s">
        <v>292</v>
      </c>
      <c r="B79" s="944" t="s">
        <v>106</v>
      </c>
      <c r="C79" s="946"/>
      <c r="D79" s="946"/>
    </row>
    <row r="80" spans="1:4" ht="15.75" thickBot="1">
      <c r="A80" s="78" t="s">
        <v>297</v>
      </c>
      <c r="B80" s="945"/>
      <c r="C80" s="946"/>
      <c r="D80" s="946"/>
    </row>
    <row r="81" spans="1:4" ht="15.75" thickBot="1">
      <c r="A81" s="77" t="s">
        <v>118</v>
      </c>
      <c r="B81" s="79" t="s">
        <v>34</v>
      </c>
      <c r="C81" s="945"/>
      <c r="D81" s="945"/>
    </row>
    <row r="82" spans="1:4" ht="15.75" thickBot="1">
      <c r="A82" s="947" t="s">
        <v>124</v>
      </c>
      <c r="B82" s="948"/>
      <c r="C82" s="948"/>
      <c r="D82" s="949"/>
    </row>
    <row r="83" spans="1:4" ht="15.75" thickBot="1">
      <c r="A83" s="77" t="s">
        <v>45</v>
      </c>
      <c r="B83" s="79" t="s">
        <v>34</v>
      </c>
      <c r="C83" s="944">
        <v>0.91</v>
      </c>
      <c r="D83" s="944">
        <f>C83*12*D8</f>
        <v>13451.255999999999</v>
      </c>
    </row>
    <row r="84" spans="1:4" ht="15.75" thickBot="1">
      <c r="A84" s="77" t="s">
        <v>46</v>
      </c>
      <c r="B84" s="79" t="s">
        <v>34</v>
      </c>
      <c r="C84" s="945"/>
      <c r="D84" s="945"/>
    </row>
    <row r="85" spans="1:4" ht="21.75" customHeight="1">
      <c r="A85" s="84" t="s">
        <v>292</v>
      </c>
      <c r="B85" s="944" t="s">
        <v>106</v>
      </c>
      <c r="C85" s="955"/>
      <c r="D85" s="955"/>
    </row>
    <row r="86" spans="1:4" ht="15.75" thickBot="1">
      <c r="A86" s="78" t="s">
        <v>298</v>
      </c>
      <c r="B86" s="945"/>
      <c r="C86" s="956"/>
      <c r="D86" s="956"/>
    </row>
    <row r="87" spans="1:4" ht="15.75" thickBot="1">
      <c r="A87" s="950" t="s">
        <v>125</v>
      </c>
      <c r="B87" s="952"/>
      <c r="C87" s="952"/>
      <c r="D87" s="951"/>
    </row>
    <row r="88" spans="1:4">
      <c r="A88" s="76" t="s">
        <v>299</v>
      </c>
      <c r="B88" s="944" t="s">
        <v>29</v>
      </c>
      <c r="C88" s="944">
        <v>3.56</v>
      </c>
      <c r="D88" s="944">
        <f>C88*12*D8</f>
        <v>52622.495999999999</v>
      </c>
    </row>
    <row r="89" spans="1:4">
      <c r="A89" s="76" t="s">
        <v>300</v>
      </c>
      <c r="B89" s="946"/>
      <c r="C89" s="946"/>
      <c r="D89" s="946"/>
    </row>
    <row r="90" spans="1:4" ht="15.75" thickBot="1">
      <c r="A90" s="77" t="s">
        <v>301</v>
      </c>
      <c r="B90" s="946"/>
      <c r="C90" s="946"/>
      <c r="D90" s="946"/>
    </row>
    <row r="91" spans="1:4" ht="15.75" thickBot="1">
      <c r="A91" s="77" t="s">
        <v>127</v>
      </c>
      <c r="B91" s="86" t="s">
        <v>51</v>
      </c>
      <c r="C91" s="946"/>
      <c r="D91" s="946"/>
    </row>
    <row r="92" spans="1:4">
      <c r="A92" s="76" t="s">
        <v>288</v>
      </c>
      <c r="B92" s="944" t="s">
        <v>51</v>
      </c>
      <c r="C92" s="946"/>
      <c r="D92" s="946"/>
    </row>
    <row r="93" spans="1:4" ht="15.75" thickBot="1">
      <c r="A93" s="77" t="s">
        <v>289</v>
      </c>
      <c r="B93" s="945"/>
      <c r="C93" s="946"/>
      <c r="D93" s="946"/>
    </row>
    <row r="94" spans="1:4" ht="24.75" customHeight="1" thickBot="1">
      <c r="A94" s="77" t="s">
        <v>128</v>
      </c>
      <c r="B94" s="79" t="s">
        <v>54</v>
      </c>
      <c r="C94" s="946"/>
      <c r="D94" s="946"/>
    </row>
    <row r="95" spans="1:4">
      <c r="A95" s="305" t="s">
        <v>302</v>
      </c>
      <c r="B95" s="944" t="s">
        <v>54</v>
      </c>
      <c r="C95" s="946"/>
      <c r="D95" s="946"/>
    </row>
    <row r="96" spans="1:4" ht="12" customHeight="1">
      <c r="A96" s="305" t="s">
        <v>303</v>
      </c>
      <c r="B96" s="946"/>
      <c r="C96" s="946"/>
      <c r="D96" s="946"/>
    </row>
    <row r="97" spans="1:4" ht="24">
      <c r="A97" s="305" t="s">
        <v>304</v>
      </c>
      <c r="B97" s="946"/>
      <c r="C97" s="946"/>
      <c r="D97" s="946"/>
    </row>
    <row r="98" spans="1:4" ht="15.75" thickBot="1">
      <c r="A98" s="306" t="s">
        <v>305</v>
      </c>
      <c r="B98" s="945"/>
      <c r="C98" s="946"/>
      <c r="D98" s="946"/>
    </row>
    <row r="99" spans="1:4" ht="15.75" thickBot="1">
      <c r="A99" s="950" t="s">
        <v>56</v>
      </c>
      <c r="B99" s="951"/>
      <c r="C99" s="946"/>
      <c r="D99" s="946"/>
    </row>
    <row r="100" spans="1:4" ht="15.75" thickBot="1">
      <c r="A100" s="77" t="s">
        <v>130</v>
      </c>
      <c r="B100" s="79" t="s">
        <v>59</v>
      </c>
      <c r="C100" s="946"/>
      <c r="D100" s="946"/>
    </row>
    <row r="101" spans="1:4" ht="15.75" thickBot="1">
      <c r="A101" s="77" t="s">
        <v>131</v>
      </c>
      <c r="B101" s="79" t="s">
        <v>59</v>
      </c>
      <c r="C101" s="946"/>
      <c r="D101" s="946"/>
    </row>
    <row r="102" spans="1:4" ht="15.75" thickBot="1">
      <c r="A102" s="77" t="s">
        <v>132</v>
      </c>
      <c r="B102" s="79" t="s">
        <v>59</v>
      </c>
      <c r="C102" s="946"/>
      <c r="D102" s="946"/>
    </row>
    <row r="103" spans="1:4" ht="15.75" thickBot="1">
      <c r="A103" s="77" t="s">
        <v>133</v>
      </c>
      <c r="B103" s="79" t="s">
        <v>59</v>
      </c>
      <c r="C103" s="946"/>
      <c r="D103" s="946"/>
    </row>
    <row r="104" spans="1:4" ht="15.75" thickBot="1">
      <c r="A104" s="77" t="s">
        <v>134</v>
      </c>
      <c r="B104" s="79" t="s">
        <v>59</v>
      </c>
      <c r="C104" s="946"/>
      <c r="D104" s="946"/>
    </row>
    <row r="105" spans="1:4" ht="15.75" thickBot="1">
      <c r="A105" s="77" t="s">
        <v>63</v>
      </c>
      <c r="B105" s="79" t="s">
        <v>59</v>
      </c>
      <c r="C105" s="945"/>
      <c r="D105" s="945"/>
    </row>
    <row r="106" spans="1:4" ht="15.75" thickBot="1">
      <c r="A106" s="947" t="s">
        <v>135</v>
      </c>
      <c r="B106" s="948"/>
      <c r="C106" s="948"/>
      <c r="D106" s="949"/>
    </row>
    <row r="107" spans="1:4" ht="24.75" thickBot="1">
      <c r="A107" s="77" t="s">
        <v>66</v>
      </c>
      <c r="B107" s="79" t="s">
        <v>67</v>
      </c>
      <c r="C107" s="249"/>
      <c r="D107" s="249"/>
    </row>
    <row r="108" spans="1:4">
      <c r="A108" s="76" t="s">
        <v>306</v>
      </c>
      <c r="B108" s="944" t="s">
        <v>67</v>
      </c>
      <c r="C108" s="250">
        <v>2.27</v>
      </c>
      <c r="D108" s="250">
        <f>C108*12*D8</f>
        <v>33554.232000000004</v>
      </c>
    </row>
    <row r="109" spans="1:4" ht="15.75" thickBot="1">
      <c r="A109" s="77" t="s">
        <v>307</v>
      </c>
      <c r="B109" s="945"/>
      <c r="C109" s="251"/>
      <c r="D109" s="251"/>
    </row>
    <row r="110" spans="1:4" ht="15" customHeight="1">
      <c r="A110" s="76" t="s">
        <v>308</v>
      </c>
      <c r="B110" s="944" t="s">
        <v>51</v>
      </c>
      <c r="C110" s="251"/>
      <c r="D110" s="251"/>
    </row>
    <row r="111" spans="1:4">
      <c r="A111" s="76" t="s">
        <v>309</v>
      </c>
      <c r="B111" s="946"/>
      <c r="C111" s="251"/>
      <c r="D111" s="251"/>
    </row>
    <row r="112" spans="1:4" ht="15.75" thickBot="1">
      <c r="A112" s="77" t="s">
        <v>310</v>
      </c>
      <c r="B112" s="945"/>
      <c r="C112" s="251"/>
      <c r="D112" s="251"/>
    </row>
    <row r="113" spans="1:4">
      <c r="A113" s="76" t="s">
        <v>311</v>
      </c>
      <c r="B113" s="944" t="s">
        <v>67</v>
      </c>
      <c r="C113" s="251"/>
      <c r="D113" s="251"/>
    </row>
    <row r="114" spans="1:4" ht="15.75" thickBot="1">
      <c r="A114" s="77" t="s">
        <v>312</v>
      </c>
      <c r="B114" s="945"/>
      <c r="C114" s="251"/>
      <c r="D114" s="251"/>
    </row>
    <row r="115" spans="1:4" ht="20.25" customHeight="1">
      <c r="A115" s="84" t="s">
        <v>313</v>
      </c>
      <c r="B115" s="944" t="s">
        <v>106</v>
      </c>
      <c r="C115" s="251"/>
      <c r="D115" s="251"/>
    </row>
    <row r="116" spans="1:4" ht="15.75" thickBot="1">
      <c r="A116" s="78" t="s">
        <v>314</v>
      </c>
      <c r="B116" s="945"/>
      <c r="C116" s="251"/>
      <c r="D116" s="251"/>
    </row>
    <row r="117" spans="1:4" ht="15.75" thickBot="1">
      <c r="A117" s="78" t="s">
        <v>139</v>
      </c>
      <c r="B117" s="79" t="s">
        <v>51</v>
      </c>
      <c r="C117" s="83"/>
      <c r="D117" s="83"/>
    </row>
    <row r="118" spans="1:4" ht="15.75" thickBot="1">
      <c r="A118" s="950" t="s">
        <v>140</v>
      </c>
      <c r="B118" s="952"/>
      <c r="C118" s="952"/>
      <c r="D118" s="951"/>
    </row>
    <row r="119" spans="1:4">
      <c r="A119" s="84" t="s">
        <v>315</v>
      </c>
      <c r="B119" s="944" t="s">
        <v>142</v>
      </c>
      <c r="C119" s="944">
        <v>2.41</v>
      </c>
      <c r="D119" s="944">
        <f>C119*12*D8</f>
        <v>35623.656000000003</v>
      </c>
    </row>
    <row r="120" spans="1:4">
      <c r="A120" s="84" t="s">
        <v>316</v>
      </c>
      <c r="B120" s="946"/>
      <c r="C120" s="946"/>
      <c r="D120" s="946"/>
    </row>
    <row r="121" spans="1:4">
      <c r="A121" s="84" t="s">
        <v>317</v>
      </c>
      <c r="B121" s="946"/>
      <c r="C121" s="946"/>
      <c r="D121" s="946"/>
    </row>
    <row r="122" spans="1:4">
      <c r="A122" s="84" t="s">
        <v>318</v>
      </c>
      <c r="B122" s="946"/>
      <c r="C122" s="946"/>
      <c r="D122" s="946"/>
    </row>
    <row r="123" spans="1:4">
      <c r="A123" s="84" t="s">
        <v>319</v>
      </c>
      <c r="B123" s="946"/>
      <c r="C123" s="946"/>
      <c r="D123" s="946"/>
    </row>
    <row r="124" spans="1:4" ht="15.75" thickBot="1">
      <c r="A124" s="78" t="s">
        <v>320</v>
      </c>
      <c r="B124" s="945"/>
      <c r="C124" s="945"/>
      <c r="D124" s="945"/>
    </row>
    <row r="125" spans="1:4" ht="15.75" thickBot="1">
      <c r="A125" s="950" t="s">
        <v>143</v>
      </c>
      <c r="B125" s="952"/>
      <c r="C125" s="952"/>
      <c r="D125" s="951"/>
    </row>
    <row r="126" spans="1:4">
      <c r="A126" s="84" t="s">
        <v>321</v>
      </c>
      <c r="B126" s="944" t="s">
        <v>78</v>
      </c>
      <c r="C126" s="944">
        <v>2.14</v>
      </c>
      <c r="D126" s="944">
        <f>C126*12*D8</f>
        <v>31632.624</v>
      </c>
    </row>
    <row r="127" spans="1:4" ht="15.75" thickBot="1">
      <c r="A127" s="78" t="s">
        <v>322</v>
      </c>
      <c r="B127" s="945"/>
      <c r="C127" s="946"/>
      <c r="D127" s="946"/>
    </row>
    <row r="128" spans="1:4">
      <c r="A128" s="84" t="s">
        <v>323</v>
      </c>
      <c r="B128" s="944" t="s">
        <v>78</v>
      </c>
      <c r="C128" s="946"/>
      <c r="D128" s="946"/>
    </row>
    <row r="129" spans="1:4" ht="15.75" thickBot="1">
      <c r="A129" s="78" t="s">
        <v>324</v>
      </c>
      <c r="B129" s="945"/>
      <c r="C129" s="946"/>
      <c r="D129" s="946"/>
    </row>
    <row r="130" spans="1:4">
      <c r="A130" s="84" t="s">
        <v>325</v>
      </c>
      <c r="B130" s="944" t="s">
        <v>147</v>
      </c>
      <c r="C130" s="946"/>
      <c r="D130" s="946"/>
    </row>
    <row r="131" spans="1:4" ht="15.75" thickBot="1">
      <c r="A131" s="78" t="s">
        <v>326</v>
      </c>
      <c r="B131" s="945"/>
      <c r="C131" s="945"/>
      <c r="D131" s="945"/>
    </row>
    <row r="132" spans="1:4" ht="15.75" thickBot="1">
      <c r="A132" s="957" t="s">
        <v>84</v>
      </c>
      <c r="B132" s="958"/>
      <c r="C132" s="958"/>
      <c r="D132" s="959"/>
    </row>
    <row r="133" spans="1:4" ht="13.5" customHeight="1" thickBot="1">
      <c r="A133" s="307" t="s">
        <v>377</v>
      </c>
      <c r="B133" s="308"/>
      <c r="C133" s="308">
        <v>7.0000000000000007E-2</v>
      </c>
      <c r="D133" s="308">
        <f>C133*12*D8</f>
        <v>1034.712</v>
      </c>
    </row>
    <row r="134" spans="1:4" ht="13.5" customHeight="1" thickBot="1">
      <c r="A134" s="78" t="s">
        <v>378</v>
      </c>
      <c r="B134" s="79"/>
      <c r="C134" s="79">
        <v>0.09</v>
      </c>
      <c r="D134" s="79">
        <f>C134*12*D8</f>
        <v>1330.3440000000001</v>
      </c>
    </row>
    <row r="135" spans="1:4">
      <c r="A135" s="84" t="s">
        <v>327</v>
      </c>
      <c r="B135" s="944" t="s">
        <v>106</v>
      </c>
      <c r="C135" s="944">
        <v>4.3499999999999996</v>
      </c>
      <c r="D135" s="944">
        <f>C135*12*D8</f>
        <v>64299.959999999992</v>
      </c>
    </row>
    <row r="136" spans="1:4">
      <c r="A136" s="84" t="s">
        <v>328</v>
      </c>
      <c r="B136" s="946"/>
      <c r="C136" s="946"/>
      <c r="D136" s="946"/>
    </row>
    <row r="137" spans="1:4">
      <c r="A137" s="84" t="s">
        <v>329</v>
      </c>
      <c r="B137" s="946"/>
      <c r="C137" s="946"/>
      <c r="D137" s="946"/>
    </row>
    <row r="138" spans="1:4" ht="24">
      <c r="A138" s="84" t="s">
        <v>330</v>
      </c>
      <c r="B138" s="946"/>
      <c r="C138" s="946"/>
      <c r="D138" s="946"/>
    </row>
    <row r="139" spans="1:4">
      <c r="A139" s="84" t="s">
        <v>331</v>
      </c>
      <c r="B139" s="946"/>
      <c r="C139" s="946"/>
      <c r="D139" s="946"/>
    </row>
    <row r="140" spans="1:4" ht="24">
      <c r="A140" s="84" t="s">
        <v>372</v>
      </c>
      <c r="B140" s="946"/>
      <c r="C140" s="946"/>
      <c r="D140" s="946"/>
    </row>
    <row r="141" spans="1:4">
      <c r="A141" s="84" t="s">
        <v>332</v>
      </c>
      <c r="B141" s="946"/>
      <c r="C141" s="946"/>
      <c r="D141" s="946"/>
    </row>
    <row r="142" spans="1:4" ht="15.75" thickBot="1">
      <c r="A142" s="78" t="s">
        <v>333</v>
      </c>
      <c r="B142" s="945"/>
      <c r="C142" s="945"/>
      <c r="D142" s="945"/>
    </row>
    <row r="143" spans="1:4" ht="15.75" thickBot="1">
      <c r="A143" s="953" t="s">
        <v>149</v>
      </c>
      <c r="B143" s="954"/>
      <c r="C143" s="79">
        <f>SUM(C12,C45,C55,C59,C71,C83,C88,C108,C119,C126,C133:C142)</f>
        <v>21.619999999999997</v>
      </c>
      <c r="D143" s="79">
        <f>SUM(D12,D45,D55,D59,D71,D83,D88,D108,D119,D126,D133:D142)</f>
        <v>319578.19200000004</v>
      </c>
    </row>
    <row r="144" spans="1:4" ht="15.75">
      <c r="A144" s="304" t="s">
        <v>352</v>
      </c>
    </row>
    <row r="145" spans="1:1" ht="15.75">
      <c r="A145" s="65"/>
    </row>
  </sheetData>
  <mergeCells count="70">
    <mergeCell ref="A43:D43"/>
    <mergeCell ref="A1:F1"/>
    <mergeCell ref="A2:E2"/>
    <mergeCell ref="A3:D3"/>
    <mergeCell ref="A9:A10"/>
    <mergeCell ref="B9:B10"/>
    <mergeCell ref="A11:D11"/>
    <mergeCell ref="B12:B42"/>
    <mergeCell ref="D12:D42"/>
    <mergeCell ref="A44:D44"/>
    <mergeCell ref="B45:B46"/>
    <mergeCell ref="D45:D53"/>
    <mergeCell ref="B47:B48"/>
    <mergeCell ref="A51:B51"/>
    <mergeCell ref="B52:B53"/>
    <mergeCell ref="B88:B90"/>
    <mergeCell ref="D88:D105"/>
    <mergeCell ref="A54:D54"/>
    <mergeCell ref="D55:D56"/>
    <mergeCell ref="A57:D57"/>
    <mergeCell ref="A58:D58"/>
    <mergeCell ref="B59:B60"/>
    <mergeCell ref="D59:D69"/>
    <mergeCell ref="B61:B62"/>
    <mergeCell ref="B63:B64"/>
    <mergeCell ref="B65:B66"/>
    <mergeCell ref="B68:B69"/>
    <mergeCell ref="A82:D82"/>
    <mergeCell ref="D83:D84"/>
    <mergeCell ref="B85:B86"/>
    <mergeCell ref="D85:D86"/>
    <mergeCell ref="A87:D87"/>
    <mergeCell ref="A70:D70"/>
    <mergeCell ref="B71:B72"/>
    <mergeCell ref="D71:D81"/>
    <mergeCell ref="B73:B74"/>
    <mergeCell ref="B75:B76"/>
    <mergeCell ref="B77:B78"/>
    <mergeCell ref="B79:B80"/>
    <mergeCell ref="B119:B124"/>
    <mergeCell ref="D119:D124"/>
    <mergeCell ref="A125:D125"/>
    <mergeCell ref="B126:B127"/>
    <mergeCell ref="D126:D131"/>
    <mergeCell ref="B128:B129"/>
    <mergeCell ref="B130:B131"/>
    <mergeCell ref="A118:D118"/>
    <mergeCell ref="B135:B142"/>
    <mergeCell ref="D135:D142"/>
    <mergeCell ref="A143:B143"/>
    <mergeCell ref="C12:C42"/>
    <mergeCell ref="C45:C53"/>
    <mergeCell ref="C55:C56"/>
    <mergeCell ref="C59:C69"/>
    <mergeCell ref="C71:C81"/>
    <mergeCell ref="C83:C84"/>
    <mergeCell ref="C85:C86"/>
    <mergeCell ref="A132:D132"/>
    <mergeCell ref="C135:C142"/>
    <mergeCell ref="C88:C105"/>
    <mergeCell ref="C119:C124"/>
    <mergeCell ref="C126:C131"/>
    <mergeCell ref="B92:B93"/>
    <mergeCell ref="B108:B109"/>
    <mergeCell ref="B110:B112"/>
    <mergeCell ref="B113:B114"/>
    <mergeCell ref="B115:B116"/>
    <mergeCell ref="A106:D106"/>
    <mergeCell ref="B95:B98"/>
    <mergeCell ref="A99:B9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151"/>
  <sheetViews>
    <sheetView topLeftCell="A124" workbookViewId="0">
      <selection activeCell="D138" sqref="D138:D145"/>
    </sheetView>
  </sheetViews>
  <sheetFormatPr defaultRowHeight="15"/>
  <cols>
    <col min="1" max="1" width="46.28515625" customWidth="1"/>
    <col min="2" max="2" width="14.42578125" customWidth="1"/>
    <col min="3" max="3" width="12.28515625" customWidth="1"/>
    <col min="4" max="4" width="12.5703125" customWidth="1"/>
    <col min="8" max="8" width="9.5703125" bestFit="1" customWidth="1"/>
  </cols>
  <sheetData>
    <row r="1" spans="1:8">
      <c r="A1" s="649" t="s">
        <v>87</v>
      </c>
      <c r="B1" s="649"/>
      <c r="C1" s="649"/>
      <c r="D1" s="649"/>
      <c r="E1" s="649"/>
      <c r="F1" s="649"/>
    </row>
    <row r="2" spans="1:8">
      <c r="A2" s="868" t="s">
        <v>381</v>
      </c>
      <c r="B2" s="869"/>
      <c r="C2" s="869"/>
      <c r="D2" s="869"/>
      <c r="E2" s="869"/>
      <c r="F2" s="17"/>
    </row>
    <row r="3" spans="1:8">
      <c r="A3" s="868" t="s">
        <v>94</v>
      </c>
      <c r="B3" s="869"/>
      <c r="C3" s="869"/>
      <c r="D3" s="869"/>
      <c r="E3" s="197"/>
      <c r="F3" s="17"/>
    </row>
    <row r="4" spans="1:8">
      <c r="A4" s="296"/>
      <c r="B4" s="197"/>
      <c r="C4" s="198" t="s">
        <v>1</v>
      </c>
      <c r="D4" s="197">
        <v>1986</v>
      </c>
      <c r="E4" s="197"/>
    </row>
    <row r="5" spans="1:8">
      <c r="A5" s="296"/>
      <c r="B5" s="197"/>
      <c r="C5" s="198" t="s">
        <v>2</v>
      </c>
      <c r="D5" s="197">
        <v>3</v>
      </c>
      <c r="E5" s="197"/>
    </row>
    <row r="6" spans="1:8">
      <c r="A6" s="296"/>
      <c r="B6" s="197"/>
      <c r="C6" s="198" t="s">
        <v>3</v>
      </c>
      <c r="D6" s="197">
        <v>3</v>
      </c>
      <c r="E6" s="197"/>
    </row>
    <row r="7" spans="1:8">
      <c r="A7" s="197"/>
      <c r="B7" s="197"/>
      <c r="C7" s="198" t="s">
        <v>4</v>
      </c>
      <c r="D7" s="197">
        <v>27</v>
      </c>
      <c r="E7" s="197"/>
    </row>
    <row r="8" spans="1:8">
      <c r="A8" s="197"/>
      <c r="B8" s="197"/>
      <c r="C8" s="198" t="s">
        <v>202</v>
      </c>
      <c r="D8" s="197">
        <v>1289.3</v>
      </c>
      <c r="E8" s="197"/>
    </row>
    <row r="9" spans="1:8" ht="15.75" thickBot="1">
      <c r="A9" s="197"/>
      <c r="B9" s="197"/>
      <c r="C9" s="198" t="s">
        <v>98</v>
      </c>
      <c r="D9" s="197">
        <v>141.30000000000001</v>
      </c>
      <c r="E9" s="197"/>
    </row>
    <row r="10" spans="1:8" ht="22.5">
      <c r="A10" s="667" t="s">
        <v>8</v>
      </c>
      <c r="B10" s="667" t="s">
        <v>9</v>
      </c>
      <c r="C10" s="310" t="s">
        <v>152</v>
      </c>
      <c r="D10" s="310" t="s">
        <v>162</v>
      </c>
      <c r="E10" s="37"/>
      <c r="F10" s="37"/>
      <c r="G10" s="37"/>
      <c r="H10" s="37"/>
    </row>
    <row r="11" spans="1:8" ht="15.75" thickBot="1">
      <c r="A11" s="668"/>
      <c r="B11" s="668"/>
      <c r="C11" s="311" t="s">
        <v>160</v>
      </c>
      <c r="D11" s="311" t="s">
        <v>174</v>
      </c>
      <c r="E11" s="37"/>
      <c r="F11" s="37"/>
      <c r="G11" s="37"/>
      <c r="H11" s="37"/>
    </row>
    <row r="12" spans="1:8" ht="15.75" thickBot="1">
      <c r="A12" s="674" t="s">
        <v>10</v>
      </c>
      <c r="B12" s="675"/>
      <c r="C12" s="675"/>
      <c r="D12" s="676"/>
      <c r="E12" s="37"/>
      <c r="F12" s="37"/>
      <c r="G12" s="37"/>
      <c r="H12" s="37"/>
    </row>
    <row r="13" spans="1:8">
      <c r="A13" s="312" t="s">
        <v>373</v>
      </c>
      <c r="B13" s="667" t="s">
        <v>106</v>
      </c>
      <c r="C13" s="667">
        <v>1.02</v>
      </c>
      <c r="D13" s="667">
        <f>C13*12*D8</f>
        <v>15781.031999999999</v>
      </c>
      <c r="E13" s="37"/>
      <c r="F13" s="37"/>
      <c r="G13" s="37"/>
      <c r="H13" s="37"/>
    </row>
    <row r="14" spans="1:8">
      <c r="A14" s="312" t="s">
        <v>246</v>
      </c>
      <c r="B14" s="669"/>
      <c r="C14" s="669"/>
      <c r="D14" s="669"/>
      <c r="E14" s="37"/>
      <c r="F14" s="37"/>
      <c r="G14" s="37"/>
      <c r="H14" s="37"/>
    </row>
    <row r="15" spans="1:8">
      <c r="A15" s="312" t="s">
        <v>247</v>
      </c>
      <c r="B15" s="669"/>
      <c r="C15" s="669"/>
      <c r="D15" s="669"/>
      <c r="E15" s="37"/>
      <c r="F15" s="37"/>
      <c r="G15" s="37"/>
      <c r="H15" s="37"/>
    </row>
    <row r="16" spans="1:8">
      <c r="A16" s="312" t="s">
        <v>248</v>
      </c>
      <c r="B16" s="669"/>
      <c r="C16" s="669"/>
      <c r="D16" s="669"/>
      <c r="E16" s="37"/>
      <c r="F16" s="37"/>
      <c r="G16" s="37"/>
      <c r="H16" s="37"/>
    </row>
    <row r="17" spans="1:8">
      <c r="A17" s="312" t="s">
        <v>249</v>
      </c>
      <c r="B17" s="669"/>
      <c r="C17" s="669"/>
      <c r="D17" s="669"/>
      <c r="E17" s="37"/>
      <c r="F17" s="37"/>
      <c r="G17" s="37"/>
      <c r="H17" s="37"/>
    </row>
    <row r="18" spans="1:8">
      <c r="A18" s="312" t="s">
        <v>250</v>
      </c>
      <c r="B18" s="669"/>
      <c r="C18" s="669"/>
      <c r="D18" s="669"/>
      <c r="E18" s="37"/>
      <c r="F18" s="37"/>
      <c r="G18" s="37"/>
      <c r="H18" s="37"/>
    </row>
    <row r="19" spans="1:8">
      <c r="A19" s="312" t="s">
        <v>251</v>
      </c>
      <c r="B19" s="669"/>
      <c r="C19" s="669"/>
      <c r="D19" s="669"/>
      <c r="E19" s="37"/>
      <c r="F19" s="37"/>
      <c r="G19" s="37"/>
      <c r="H19" s="37"/>
    </row>
    <row r="20" spans="1:8">
      <c r="A20" s="312" t="s">
        <v>252</v>
      </c>
      <c r="B20" s="669"/>
      <c r="C20" s="669"/>
      <c r="D20" s="669"/>
      <c r="E20" s="37"/>
      <c r="F20" s="37"/>
      <c r="G20" s="37"/>
      <c r="H20" s="37"/>
    </row>
    <row r="21" spans="1:8">
      <c r="A21" s="312" t="s">
        <v>253</v>
      </c>
      <c r="B21" s="669"/>
      <c r="C21" s="669"/>
      <c r="D21" s="669"/>
      <c r="E21" s="37"/>
      <c r="F21" s="37"/>
      <c r="G21" s="37"/>
      <c r="H21" s="37"/>
    </row>
    <row r="22" spans="1:8">
      <c r="A22" s="312" t="s">
        <v>254</v>
      </c>
      <c r="B22" s="669"/>
      <c r="C22" s="669"/>
      <c r="D22" s="669"/>
      <c r="E22" s="37"/>
      <c r="F22" s="37"/>
      <c r="G22" s="37"/>
      <c r="H22" s="37"/>
    </row>
    <row r="23" spans="1:8">
      <c r="A23" s="312" t="s">
        <v>255</v>
      </c>
      <c r="B23" s="669"/>
      <c r="C23" s="669"/>
      <c r="D23" s="669"/>
      <c r="E23" s="37"/>
      <c r="F23" s="37"/>
      <c r="G23" s="37"/>
      <c r="H23" s="37"/>
    </row>
    <row r="24" spans="1:8">
      <c r="A24" s="312" t="s">
        <v>256</v>
      </c>
      <c r="B24" s="669"/>
      <c r="C24" s="669"/>
      <c r="D24" s="669"/>
      <c r="E24" s="37"/>
      <c r="F24" s="37"/>
      <c r="G24" s="37"/>
      <c r="H24" s="37"/>
    </row>
    <row r="25" spans="1:8">
      <c r="A25" s="312" t="s">
        <v>257</v>
      </c>
      <c r="B25" s="669"/>
      <c r="C25" s="669"/>
      <c r="D25" s="669"/>
      <c r="E25" s="37"/>
      <c r="F25" s="37"/>
      <c r="G25" s="37"/>
      <c r="H25" s="37"/>
    </row>
    <row r="26" spans="1:8">
      <c r="A26" s="312" t="s">
        <v>258</v>
      </c>
      <c r="B26" s="669"/>
      <c r="C26" s="669"/>
      <c r="D26" s="669"/>
      <c r="E26" s="37"/>
      <c r="F26" s="37"/>
      <c r="G26" s="37"/>
      <c r="H26" s="37"/>
    </row>
    <row r="27" spans="1:8">
      <c r="A27" s="312" t="s">
        <v>259</v>
      </c>
      <c r="B27" s="669"/>
      <c r="C27" s="669"/>
      <c r="D27" s="669"/>
      <c r="E27" s="37"/>
      <c r="F27" s="37"/>
      <c r="G27" s="37"/>
      <c r="H27" s="37"/>
    </row>
    <row r="28" spans="1:8">
      <c r="A28" s="313" t="s">
        <v>379</v>
      </c>
      <c r="B28" s="669"/>
      <c r="C28" s="669"/>
      <c r="D28" s="669"/>
      <c r="E28" s="37"/>
      <c r="F28" s="37"/>
      <c r="G28" s="37"/>
      <c r="H28" s="37"/>
    </row>
    <row r="29" spans="1:8">
      <c r="A29" s="313" t="s">
        <v>261</v>
      </c>
      <c r="B29" s="669"/>
      <c r="C29" s="669"/>
      <c r="D29" s="669"/>
      <c r="E29" s="37"/>
      <c r="F29" s="37"/>
      <c r="G29" s="37"/>
      <c r="H29" s="37"/>
    </row>
    <row r="30" spans="1:8">
      <c r="A30" s="313" t="s">
        <v>262</v>
      </c>
      <c r="B30" s="669"/>
      <c r="C30" s="669"/>
      <c r="D30" s="669"/>
      <c r="E30" s="37"/>
      <c r="F30" s="37"/>
      <c r="G30" s="37"/>
      <c r="H30" s="37"/>
    </row>
    <row r="31" spans="1:8">
      <c r="A31" s="313" t="s">
        <v>263</v>
      </c>
      <c r="B31" s="669"/>
      <c r="C31" s="669"/>
      <c r="D31" s="669"/>
      <c r="E31" s="37"/>
      <c r="F31" s="37"/>
      <c r="G31" s="37"/>
      <c r="H31" s="37"/>
    </row>
    <row r="32" spans="1:8">
      <c r="A32" s="313" t="s">
        <v>264</v>
      </c>
      <c r="B32" s="669"/>
      <c r="C32" s="669"/>
      <c r="D32" s="669"/>
      <c r="E32" s="37"/>
      <c r="F32" s="37"/>
      <c r="G32" s="37"/>
      <c r="H32" s="37"/>
    </row>
    <row r="33" spans="1:8">
      <c r="A33" s="313" t="s">
        <v>265</v>
      </c>
      <c r="B33" s="669"/>
      <c r="C33" s="669"/>
      <c r="D33" s="669"/>
      <c r="E33" s="37"/>
      <c r="F33" s="37"/>
      <c r="G33" s="37"/>
      <c r="H33" s="37"/>
    </row>
    <row r="34" spans="1:8" ht="56.25">
      <c r="A34" s="313" t="s">
        <v>380</v>
      </c>
      <c r="B34" s="669"/>
      <c r="C34" s="669"/>
      <c r="D34" s="669"/>
      <c r="E34" s="37"/>
      <c r="F34" s="37"/>
      <c r="G34" s="37"/>
      <c r="H34" s="37"/>
    </row>
    <row r="35" spans="1:8">
      <c r="A35" s="313" t="s">
        <v>272</v>
      </c>
      <c r="B35" s="669"/>
      <c r="C35" s="669"/>
      <c r="D35" s="669"/>
      <c r="E35" s="37"/>
      <c r="F35" s="37"/>
      <c r="G35" s="37"/>
      <c r="H35" s="37"/>
    </row>
    <row r="36" spans="1:8">
      <c r="A36" s="313" t="s">
        <v>273</v>
      </c>
      <c r="B36" s="669"/>
      <c r="C36" s="669"/>
      <c r="D36" s="669"/>
      <c r="E36" s="37"/>
      <c r="F36" s="37"/>
      <c r="G36" s="37"/>
      <c r="H36" s="37"/>
    </row>
    <row r="37" spans="1:8">
      <c r="A37" s="313" t="s">
        <v>274</v>
      </c>
      <c r="B37" s="669"/>
      <c r="C37" s="669"/>
      <c r="D37" s="669"/>
      <c r="E37" s="37"/>
      <c r="F37" s="37"/>
      <c r="G37" s="37"/>
      <c r="H37" s="37"/>
    </row>
    <row r="38" spans="1:8">
      <c r="A38" s="313" t="s">
        <v>275</v>
      </c>
      <c r="B38" s="669"/>
      <c r="C38" s="669"/>
      <c r="D38" s="669"/>
      <c r="E38" s="37"/>
      <c r="F38" s="37"/>
      <c r="G38" s="37"/>
      <c r="H38" s="37"/>
    </row>
    <row r="39" spans="1:8" ht="15.75" thickBot="1">
      <c r="A39" s="314" t="s">
        <v>276</v>
      </c>
      <c r="B39" s="668"/>
      <c r="C39" s="668"/>
      <c r="D39" s="668"/>
      <c r="E39" s="37"/>
      <c r="F39" s="37"/>
      <c r="G39" s="37"/>
      <c r="H39" s="37"/>
    </row>
    <row r="40" spans="1:8" ht="15.75" thickBot="1">
      <c r="A40" s="685" t="s">
        <v>14</v>
      </c>
      <c r="B40" s="686"/>
      <c r="C40" s="686"/>
      <c r="D40" s="687"/>
      <c r="E40" s="37"/>
      <c r="F40" s="37"/>
      <c r="G40" s="37"/>
      <c r="H40" s="37"/>
    </row>
    <row r="41" spans="1:8" ht="15.75" thickBot="1">
      <c r="A41" s="975" t="s">
        <v>15</v>
      </c>
      <c r="B41" s="976"/>
      <c r="C41" s="976"/>
      <c r="D41" s="977"/>
      <c r="E41" s="37"/>
      <c r="F41" s="37"/>
      <c r="G41" s="37"/>
      <c r="H41" s="37"/>
    </row>
    <row r="42" spans="1:8">
      <c r="A42" s="312" t="s">
        <v>278</v>
      </c>
      <c r="B42" s="978" t="s">
        <v>17</v>
      </c>
      <c r="C42" s="667">
        <v>2.16</v>
      </c>
      <c r="D42" s="667">
        <f>C42*12*D8</f>
        <v>33418.656000000003</v>
      </c>
      <c r="E42" s="37"/>
      <c r="F42" s="37"/>
      <c r="G42" s="37"/>
      <c r="H42" s="37"/>
    </row>
    <row r="43" spans="1:8" ht="15.75" thickBot="1">
      <c r="A43" s="315" t="s">
        <v>279</v>
      </c>
      <c r="B43" s="979"/>
      <c r="C43" s="669"/>
      <c r="D43" s="669"/>
      <c r="E43" s="37"/>
      <c r="F43" s="37"/>
      <c r="G43" s="37"/>
      <c r="H43" s="37"/>
    </row>
    <row r="44" spans="1:8">
      <c r="A44" s="312" t="s">
        <v>280</v>
      </c>
      <c r="B44" s="978" t="s">
        <v>17</v>
      </c>
      <c r="C44" s="669"/>
      <c r="D44" s="669"/>
      <c r="E44" s="37"/>
      <c r="F44" s="37"/>
      <c r="G44" s="37"/>
      <c r="H44" s="37"/>
    </row>
    <row r="45" spans="1:8" ht="15.75" thickBot="1">
      <c r="A45" s="315" t="s">
        <v>281</v>
      </c>
      <c r="B45" s="979"/>
      <c r="C45" s="669"/>
      <c r="D45" s="669"/>
      <c r="E45" s="37"/>
      <c r="F45" s="37"/>
      <c r="G45" s="37"/>
      <c r="H45" s="37"/>
    </row>
    <row r="46" spans="1:8" ht="15.75" thickBot="1">
      <c r="A46" s="315" t="s">
        <v>109</v>
      </c>
      <c r="B46" s="316" t="s">
        <v>17</v>
      </c>
      <c r="C46" s="669"/>
      <c r="D46" s="669"/>
      <c r="E46" s="37"/>
      <c r="F46" s="37"/>
      <c r="G46" s="37"/>
      <c r="H46" s="37"/>
    </row>
    <row r="47" spans="1:8" ht="15.75" thickBot="1">
      <c r="A47" s="317" t="s">
        <v>20</v>
      </c>
      <c r="B47" s="311" t="s">
        <v>21</v>
      </c>
      <c r="C47" s="669"/>
      <c r="D47" s="669"/>
      <c r="E47" s="37"/>
      <c r="F47" s="37"/>
      <c r="G47" s="37"/>
      <c r="H47" s="37"/>
    </row>
    <row r="48" spans="1:8" ht="15.75" thickBot="1">
      <c r="A48" s="968" t="s">
        <v>22</v>
      </c>
      <c r="B48" s="969"/>
      <c r="C48" s="669"/>
      <c r="D48" s="669"/>
      <c r="E48" s="37"/>
      <c r="F48" s="37"/>
      <c r="G48" s="37"/>
      <c r="H48" s="37"/>
    </row>
    <row r="49" spans="1:8" ht="18" customHeight="1">
      <c r="A49" s="318" t="s">
        <v>282</v>
      </c>
      <c r="B49" s="667" t="s">
        <v>24</v>
      </c>
      <c r="C49" s="669"/>
      <c r="D49" s="669"/>
      <c r="E49" s="37"/>
      <c r="F49" s="37"/>
      <c r="G49" s="37"/>
      <c r="H49" s="37"/>
    </row>
    <row r="50" spans="1:8" ht="15.75" thickBot="1">
      <c r="A50" s="317" t="s">
        <v>283</v>
      </c>
      <c r="B50" s="668"/>
      <c r="C50" s="668"/>
      <c r="D50" s="668"/>
      <c r="E50" s="37"/>
      <c r="F50" s="37"/>
      <c r="G50" s="37"/>
      <c r="H50" s="37"/>
    </row>
    <row r="51" spans="1:8" ht="22.5" customHeight="1" thickBot="1">
      <c r="A51" s="968" t="s">
        <v>111</v>
      </c>
      <c r="B51" s="974"/>
      <c r="C51" s="974"/>
      <c r="D51" s="969"/>
      <c r="E51" s="37"/>
      <c r="F51" s="37"/>
      <c r="G51" s="37"/>
      <c r="H51" s="37"/>
    </row>
    <row r="52" spans="1:8" ht="15.75" thickBot="1">
      <c r="A52" s="319" t="s">
        <v>28</v>
      </c>
      <c r="B52" s="320" t="s">
        <v>29</v>
      </c>
      <c r="C52" s="667">
        <v>0.2</v>
      </c>
      <c r="D52" s="667">
        <f>C52*12*D8</f>
        <v>3094.32</v>
      </c>
      <c r="E52" s="37"/>
      <c r="F52" s="37"/>
      <c r="G52" s="37"/>
      <c r="H52" s="37"/>
    </row>
    <row r="53" spans="1:8" ht="15.75" thickBot="1">
      <c r="A53" s="317" t="s">
        <v>26</v>
      </c>
      <c r="B53" s="311" t="s">
        <v>27</v>
      </c>
      <c r="C53" s="668"/>
      <c r="D53" s="668"/>
      <c r="E53" s="37"/>
      <c r="F53" s="37"/>
      <c r="G53" s="37"/>
      <c r="H53" s="37"/>
    </row>
    <row r="54" spans="1:8" ht="15.75" thickBot="1">
      <c r="A54" s="674" t="s">
        <v>112</v>
      </c>
      <c r="B54" s="675"/>
      <c r="C54" s="675"/>
      <c r="D54" s="676"/>
      <c r="E54" s="37"/>
      <c r="F54" s="37"/>
      <c r="G54" s="37"/>
      <c r="H54" s="37"/>
    </row>
    <row r="55" spans="1:8" ht="15.75" thickBot="1">
      <c r="A55" s="968" t="s">
        <v>113</v>
      </c>
      <c r="B55" s="974"/>
      <c r="C55" s="974"/>
      <c r="D55" s="969"/>
      <c r="E55" s="37"/>
      <c r="F55" s="37"/>
      <c r="G55" s="37"/>
      <c r="H55" s="37"/>
    </row>
    <row r="56" spans="1:8" ht="15.75" customHeight="1">
      <c r="A56" s="312" t="s">
        <v>284</v>
      </c>
      <c r="B56" s="667" t="s">
        <v>106</v>
      </c>
      <c r="C56" s="667">
        <v>0.52</v>
      </c>
      <c r="D56" s="667">
        <f>C56*12*D8</f>
        <v>8045.232</v>
      </c>
      <c r="E56" s="37"/>
      <c r="F56" s="37"/>
      <c r="G56" s="37"/>
      <c r="H56" s="37"/>
    </row>
    <row r="57" spans="1:8" ht="15.75" thickBot="1">
      <c r="A57" s="315" t="s">
        <v>285</v>
      </c>
      <c r="B57" s="668"/>
      <c r="C57" s="669"/>
      <c r="D57" s="669"/>
      <c r="E57" s="37"/>
      <c r="F57" s="37"/>
      <c r="G57" s="37"/>
      <c r="H57" s="37"/>
    </row>
    <row r="58" spans="1:8">
      <c r="A58" s="312" t="s">
        <v>286</v>
      </c>
      <c r="B58" s="667" t="s">
        <v>34</v>
      </c>
      <c r="C58" s="669"/>
      <c r="D58" s="669"/>
      <c r="E58" s="37"/>
      <c r="F58" s="37"/>
      <c r="G58" s="37"/>
      <c r="H58" s="37"/>
    </row>
    <row r="59" spans="1:8" ht="15.75" thickBot="1">
      <c r="A59" s="315" t="s">
        <v>287</v>
      </c>
      <c r="B59" s="668"/>
      <c r="C59" s="669"/>
      <c r="D59" s="669"/>
      <c r="E59" s="37"/>
      <c r="F59" s="37"/>
      <c r="G59" s="37"/>
      <c r="H59" s="37"/>
    </row>
    <row r="60" spans="1:8">
      <c r="A60" s="312" t="s">
        <v>288</v>
      </c>
      <c r="B60" s="667" t="s">
        <v>34</v>
      </c>
      <c r="C60" s="669"/>
      <c r="D60" s="669"/>
      <c r="E60" s="37"/>
      <c r="F60" s="37"/>
      <c r="G60" s="37"/>
      <c r="H60" s="37"/>
    </row>
    <row r="61" spans="1:8" ht="15.75" thickBot="1">
      <c r="A61" s="315" t="s">
        <v>289</v>
      </c>
      <c r="B61" s="668"/>
      <c r="C61" s="669"/>
      <c r="D61" s="669"/>
      <c r="E61" s="37"/>
      <c r="F61" s="37"/>
      <c r="G61" s="37"/>
      <c r="H61" s="37"/>
    </row>
    <row r="62" spans="1:8" ht="14.25" customHeight="1">
      <c r="A62" s="312" t="s">
        <v>290</v>
      </c>
      <c r="B62" s="667" t="s">
        <v>106</v>
      </c>
      <c r="C62" s="669"/>
      <c r="D62" s="669"/>
      <c r="E62" s="37"/>
      <c r="F62" s="37"/>
      <c r="G62" s="37"/>
      <c r="H62" s="37"/>
    </row>
    <row r="63" spans="1:8" ht="15.75" thickBot="1">
      <c r="A63" s="315" t="s">
        <v>291</v>
      </c>
      <c r="B63" s="668"/>
      <c r="C63" s="669"/>
      <c r="D63" s="669"/>
      <c r="E63" s="37"/>
      <c r="F63" s="37"/>
      <c r="G63" s="37"/>
      <c r="H63" s="37"/>
    </row>
    <row r="64" spans="1:8" ht="15.75" thickBot="1">
      <c r="A64" s="315" t="s">
        <v>118</v>
      </c>
      <c r="B64" s="311" t="s">
        <v>34</v>
      </c>
      <c r="C64" s="669"/>
      <c r="D64" s="669"/>
      <c r="E64" s="37"/>
      <c r="F64" s="37"/>
      <c r="G64" s="37"/>
      <c r="H64" s="37"/>
    </row>
    <row r="65" spans="1:8" ht="14.25" customHeight="1">
      <c r="A65" s="318" t="s">
        <v>292</v>
      </c>
      <c r="B65" s="667" t="s">
        <v>106</v>
      </c>
      <c r="C65" s="669"/>
      <c r="D65" s="669"/>
      <c r="E65" s="37"/>
      <c r="F65" s="37"/>
      <c r="G65" s="37"/>
      <c r="H65" s="37"/>
    </row>
    <row r="66" spans="1:8" ht="15.75" thickBot="1">
      <c r="A66" s="317" t="s">
        <v>293</v>
      </c>
      <c r="B66" s="668"/>
      <c r="C66" s="668"/>
      <c r="D66" s="668"/>
      <c r="E66" s="37"/>
      <c r="F66" s="37"/>
      <c r="G66" s="37"/>
      <c r="H66" s="37"/>
    </row>
    <row r="67" spans="1:8" ht="15.75" thickBot="1">
      <c r="A67" s="968" t="s">
        <v>120</v>
      </c>
      <c r="B67" s="974"/>
      <c r="C67" s="974"/>
      <c r="D67" s="969"/>
      <c r="E67" s="37"/>
      <c r="F67" s="37"/>
      <c r="G67" s="37"/>
      <c r="H67" s="37"/>
    </row>
    <row r="68" spans="1:8" ht="16.5" customHeight="1">
      <c r="A68" s="312" t="s">
        <v>284</v>
      </c>
      <c r="B68" s="667" t="s">
        <v>106</v>
      </c>
      <c r="C68" s="667">
        <v>0.62</v>
      </c>
      <c r="D68" s="667">
        <f>C68*12*D8</f>
        <v>9592.3919999999998</v>
      </c>
      <c r="E68" s="37"/>
      <c r="F68" s="37"/>
      <c r="G68" s="37"/>
      <c r="H68" s="37"/>
    </row>
    <row r="69" spans="1:8" ht="15.75" thickBot="1">
      <c r="A69" s="315" t="s">
        <v>285</v>
      </c>
      <c r="B69" s="668"/>
      <c r="C69" s="669"/>
      <c r="D69" s="669"/>
      <c r="E69" s="37"/>
      <c r="F69" s="37"/>
      <c r="G69" s="37"/>
      <c r="H69" s="37"/>
    </row>
    <row r="70" spans="1:8">
      <c r="A70" s="312" t="s">
        <v>286</v>
      </c>
      <c r="B70" s="667" t="s">
        <v>34</v>
      </c>
      <c r="C70" s="669"/>
      <c r="D70" s="669"/>
      <c r="E70" s="37"/>
      <c r="F70" s="37"/>
      <c r="G70" s="37"/>
      <c r="H70" s="37"/>
    </row>
    <row r="71" spans="1:8" ht="15.75" thickBot="1">
      <c r="A71" s="315" t="s">
        <v>294</v>
      </c>
      <c r="B71" s="668"/>
      <c r="C71" s="669"/>
      <c r="D71" s="669"/>
      <c r="E71" s="37"/>
      <c r="F71" s="37"/>
      <c r="G71" s="37"/>
      <c r="H71" s="37"/>
    </row>
    <row r="72" spans="1:8">
      <c r="A72" s="312" t="s">
        <v>288</v>
      </c>
      <c r="B72" s="667" t="s">
        <v>34</v>
      </c>
      <c r="C72" s="669"/>
      <c r="D72" s="669"/>
      <c r="E72" s="37"/>
      <c r="F72" s="37"/>
      <c r="G72" s="37"/>
      <c r="H72" s="37"/>
    </row>
    <row r="73" spans="1:8" ht="15.75" thickBot="1">
      <c r="A73" s="315" t="s">
        <v>295</v>
      </c>
      <c r="B73" s="668"/>
      <c r="C73" s="669"/>
      <c r="D73" s="669"/>
      <c r="E73" s="37"/>
      <c r="F73" s="37"/>
      <c r="G73" s="37"/>
      <c r="H73" s="37"/>
    </row>
    <row r="74" spans="1:8" ht="15.75" customHeight="1">
      <c r="A74" s="312" t="s">
        <v>296</v>
      </c>
      <c r="B74" s="667" t="s">
        <v>106</v>
      </c>
      <c r="C74" s="669"/>
      <c r="D74" s="669"/>
      <c r="E74" s="37"/>
      <c r="F74" s="37"/>
      <c r="G74" s="37"/>
      <c r="H74" s="37"/>
    </row>
    <row r="75" spans="1:8" ht="15.75" thickBot="1">
      <c r="A75" s="315" t="s">
        <v>291</v>
      </c>
      <c r="B75" s="668"/>
      <c r="C75" s="669"/>
      <c r="D75" s="669"/>
      <c r="E75" s="37"/>
      <c r="F75" s="37"/>
      <c r="G75" s="37"/>
      <c r="H75" s="37"/>
    </row>
    <row r="76" spans="1:8" ht="16.5" customHeight="1">
      <c r="A76" s="318" t="s">
        <v>292</v>
      </c>
      <c r="B76" s="667" t="s">
        <v>106</v>
      </c>
      <c r="C76" s="669"/>
      <c r="D76" s="669"/>
      <c r="E76" s="37"/>
      <c r="F76" s="37"/>
      <c r="G76" s="37"/>
      <c r="H76" s="37"/>
    </row>
    <row r="77" spans="1:8" ht="15.75" thickBot="1">
      <c r="A77" s="317" t="s">
        <v>297</v>
      </c>
      <c r="B77" s="668"/>
      <c r="C77" s="669"/>
      <c r="D77" s="669"/>
      <c r="E77" s="37"/>
      <c r="F77" s="37"/>
      <c r="G77" s="37"/>
      <c r="H77" s="37"/>
    </row>
    <row r="78" spans="1:8" ht="15.75" thickBot="1">
      <c r="A78" s="315" t="s">
        <v>118</v>
      </c>
      <c r="B78" s="311" t="s">
        <v>34</v>
      </c>
      <c r="C78" s="668"/>
      <c r="D78" s="668"/>
      <c r="E78" s="37"/>
      <c r="F78" s="37"/>
      <c r="G78" s="37"/>
      <c r="H78" s="37"/>
    </row>
    <row r="79" spans="1:8" ht="15.75" thickBot="1">
      <c r="A79" s="975" t="s">
        <v>124</v>
      </c>
      <c r="B79" s="976"/>
      <c r="C79" s="976"/>
      <c r="D79" s="977"/>
      <c r="E79" s="37"/>
      <c r="F79" s="37"/>
      <c r="G79" s="37"/>
      <c r="H79" s="37"/>
    </row>
    <row r="80" spans="1:8" ht="15.75" thickBot="1">
      <c r="A80" s="315" t="s">
        <v>45</v>
      </c>
      <c r="B80" s="311" t="s">
        <v>34</v>
      </c>
      <c r="C80" s="667">
        <v>0.81</v>
      </c>
      <c r="D80" s="667">
        <f>C80*12*D8</f>
        <v>12531.996000000001</v>
      </c>
      <c r="E80" s="37"/>
      <c r="F80" s="37"/>
      <c r="G80" s="37"/>
      <c r="H80" s="37"/>
    </row>
    <row r="81" spans="1:8" ht="15.75" thickBot="1">
      <c r="A81" s="315" t="s">
        <v>46</v>
      </c>
      <c r="B81" s="311" t="s">
        <v>34</v>
      </c>
      <c r="C81" s="668"/>
      <c r="D81" s="668"/>
      <c r="E81" s="37"/>
      <c r="F81" s="37"/>
      <c r="G81" s="37"/>
      <c r="H81" s="37"/>
    </row>
    <row r="82" spans="1:8" ht="15" customHeight="1">
      <c r="A82" s="318" t="s">
        <v>292</v>
      </c>
      <c r="B82" s="667" t="s">
        <v>106</v>
      </c>
      <c r="C82" s="970"/>
      <c r="D82" s="970"/>
      <c r="E82" s="37"/>
      <c r="F82" s="37"/>
      <c r="G82" s="37"/>
      <c r="H82" s="37"/>
    </row>
    <row r="83" spans="1:8" ht="15.75" thickBot="1">
      <c r="A83" s="317" t="s">
        <v>298</v>
      </c>
      <c r="B83" s="668"/>
      <c r="C83" s="681"/>
      <c r="D83" s="681"/>
      <c r="E83" s="37"/>
      <c r="F83" s="37"/>
      <c r="G83" s="37"/>
      <c r="H83" s="37"/>
    </row>
    <row r="84" spans="1:8" ht="15.75" thickBot="1">
      <c r="A84" s="968" t="s">
        <v>125</v>
      </c>
      <c r="B84" s="974"/>
      <c r="C84" s="974"/>
      <c r="D84" s="969"/>
      <c r="E84" s="37"/>
      <c r="F84" s="37"/>
      <c r="G84" s="37"/>
      <c r="H84" s="37"/>
    </row>
    <row r="85" spans="1:8">
      <c r="A85" s="312" t="s">
        <v>299</v>
      </c>
      <c r="B85" s="667" t="s">
        <v>29</v>
      </c>
      <c r="C85" s="667">
        <v>1.33</v>
      </c>
      <c r="D85" s="667">
        <f>C85*12*D8</f>
        <v>20577.227999999999</v>
      </c>
      <c r="E85" s="37"/>
      <c r="F85" s="37"/>
      <c r="G85" s="37"/>
      <c r="H85" s="37"/>
    </row>
    <row r="86" spans="1:8">
      <c r="A86" s="312"/>
      <c r="B86" s="669"/>
      <c r="C86" s="669"/>
      <c r="D86" s="669"/>
      <c r="E86" s="37"/>
      <c r="F86" s="37"/>
      <c r="G86" s="37"/>
      <c r="H86" s="37"/>
    </row>
    <row r="87" spans="1:8">
      <c r="A87" s="312" t="s">
        <v>300</v>
      </c>
      <c r="B87" s="669"/>
      <c r="C87" s="669"/>
      <c r="D87" s="669"/>
      <c r="E87" s="37"/>
      <c r="F87" s="37"/>
      <c r="G87" s="37"/>
      <c r="H87" s="37"/>
    </row>
    <row r="88" spans="1:8" ht="15.75" thickBot="1">
      <c r="A88" s="315" t="s">
        <v>301</v>
      </c>
      <c r="B88" s="668"/>
      <c r="C88" s="669"/>
      <c r="D88" s="669"/>
      <c r="E88" s="37"/>
      <c r="F88" s="37"/>
      <c r="G88" s="37"/>
      <c r="H88" s="37"/>
    </row>
    <row r="89" spans="1:8" ht="15.75" thickBot="1">
      <c r="A89" s="315" t="s">
        <v>127</v>
      </c>
      <c r="B89" s="311" t="s">
        <v>51</v>
      </c>
      <c r="C89" s="669"/>
      <c r="D89" s="669"/>
      <c r="E89" s="37"/>
      <c r="F89" s="37"/>
      <c r="G89" s="37"/>
      <c r="H89" s="37"/>
    </row>
    <row r="90" spans="1:8">
      <c r="A90" s="312" t="s">
        <v>288</v>
      </c>
      <c r="B90" s="667" t="s">
        <v>51</v>
      </c>
      <c r="C90" s="669"/>
      <c r="D90" s="669"/>
      <c r="E90" s="37"/>
      <c r="F90" s="37"/>
      <c r="G90" s="37"/>
      <c r="H90" s="37"/>
    </row>
    <row r="91" spans="1:8" ht="15.75" thickBot="1">
      <c r="A91" s="315" t="s">
        <v>289</v>
      </c>
      <c r="B91" s="668"/>
      <c r="C91" s="669"/>
      <c r="D91" s="669"/>
      <c r="E91" s="37"/>
      <c r="F91" s="37"/>
      <c r="G91" s="37"/>
      <c r="H91" s="37"/>
    </row>
    <row r="92" spans="1:8" ht="23.25" thickBot="1">
      <c r="A92" s="315" t="s">
        <v>128</v>
      </c>
      <c r="B92" s="311" t="s">
        <v>54</v>
      </c>
      <c r="C92" s="669"/>
      <c r="D92" s="669"/>
      <c r="E92" s="37"/>
      <c r="F92" s="37"/>
      <c r="G92" s="37"/>
      <c r="H92" s="37"/>
    </row>
    <row r="93" spans="1:8">
      <c r="A93" s="313" t="s">
        <v>302</v>
      </c>
      <c r="B93" s="667" t="s">
        <v>54</v>
      </c>
      <c r="C93" s="669"/>
      <c r="D93" s="669"/>
      <c r="E93" s="37"/>
      <c r="F93" s="37"/>
      <c r="G93" s="37"/>
      <c r="H93" s="37"/>
    </row>
    <row r="94" spans="1:8">
      <c r="A94" s="313" t="s">
        <v>303</v>
      </c>
      <c r="B94" s="669"/>
      <c r="C94" s="669"/>
      <c r="D94" s="669"/>
      <c r="E94" s="37"/>
      <c r="F94" s="37"/>
      <c r="G94" s="37"/>
      <c r="H94" s="37"/>
    </row>
    <row r="95" spans="1:8">
      <c r="A95" s="313" t="s">
        <v>304</v>
      </c>
      <c r="B95" s="669"/>
      <c r="C95" s="669"/>
      <c r="D95" s="669"/>
      <c r="E95" s="37"/>
      <c r="F95" s="37"/>
      <c r="G95" s="37"/>
      <c r="H95" s="37"/>
    </row>
    <row r="96" spans="1:8" ht="15.75" thickBot="1">
      <c r="A96" s="314" t="s">
        <v>305</v>
      </c>
      <c r="B96" s="668"/>
      <c r="C96" s="669"/>
      <c r="D96" s="669"/>
      <c r="E96" s="37"/>
      <c r="F96" s="37"/>
      <c r="G96" s="37"/>
      <c r="H96" s="37"/>
    </row>
    <row r="97" spans="1:8" ht="15.75" thickBot="1">
      <c r="A97" s="968" t="s">
        <v>56</v>
      </c>
      <c r="B97" s="969"/>
      <c r="C97" s="669"/>
      <c r="D97" s="669"/>
      <c r="E97" s="37"/>
      <c r="F97" s="37"/>
      <c r="G97" s="37"/>
      <c r="H97" s="37"/>
    </row>
    <row r="98" spans="1:8" ht="15.75" thickBot="1">
      <c r="A98" s="315" t="s">
        <v>130</v>
      </c>
      <c r="B98" s="311" t="s">
        <v>59</v>
      </c>
      <c r="C98" s="669"/>
      <c r="D98" s="669"/>
      <c r="E98" s="37"/>
      <c r="F98" s="37"/>
      <c r="G98" s="37"/>
      <c r="H98" s="37"/>
    </row>
    <row r="99" spans="1:8" ht="15.75" thickBot="1">
      <c r="A99" s="315" t="s">
        <v>131</v>
      </c>
      <c r="B99" s="311" t="s">
        <v>59</v>
      </c>
      <c r="C99" s="669"/>
      <c r="D99" s="669"/>
      <c r="E99" s="37"/>
      <c r="F99" s="37"/>
      <c r="G99" s="37"/>
      <c r="H99" s="37"/>
    </row>
    <row r="100" spans="1:8" ht="15.75" thickBot="1">
      <c r="A100" s="315" t="s">
        <v>132</v>
      </c>
      <c r="B100" s="311" t="s">
        <v>59</v>
      </c>
      <c r="C100" s="669"/>
      <c r="D100" s="669"/>
      <c r="E100" s="37"/>
      <c r="F100" s="37"/>
      <c r="G100" s="37"/>
      <c r="H100" s="37"/>
    </row>
    <row r="101" spans="1:8" ht="15.75" thickBot="1">
      <c r="A101" s="315" t="s">
        <v>133</v>
      </c>
      <c r="B101" s="311" t="s">
        <v>59</v>
      </c>
      <c r="C101" s="669"/>
      <c r="D101" s="669"/>
      <c r="E101" s="37"/>
      <c r="F101" s="37"/>
      <c r="G101" s="37"/>
      <c r="H101" s="37"/>
    </row>
    <row r="102" spans="1:8" ht="15.75" thickBot="1">
      <c r="A102" s="315" t="s">
        <v>134</v>
      </c>
      <c r="B102" s="311" t="s">
        <v>59</v>
      </c>
      <c r="C102" s="669"/>
      <c r="D102" s="669"/>
      <c r="E102" s="37"/>
      <c r="F102" s="37"/>
      <c r="G102" s="37"/>
      <c r="H102" s="37"/>
    </row>
    <row r="103" spans="1:8" ht="15.75" thickBot="1">
      <c r="A103" s="315" t="s">
        <v>63</v>
      </c>
      <c r="B103" s="311" t="s">
        <v>59</v>
      </c>
      <c r="C103" s="668"/>
      <c r="D103" s="668"/>
      <c r="E103" s="37"/>
      <c r="F103" s="37"/>
      <c r="G103" s="37"/>
      <c r="H103" s="37"/>
    </row>
    <row r="104" spans="1:8" ht="15.75" thickBot="1">
      <c r="A104" s="975" t="s">
        <v>135</v>
      </c>
      <c r="B104" s="976"/>
      <c r="C104" s="976"/>
      <c r="D104" s="977"/>
      <c r="E104" s="37"/>
      <c r="F104" s="37"/>
      <c r="G104" s="37"/>
      <c r="H104" s="37"/>
    </row>
    <row r="105" spans="1:8" ht="15.75" thickBot="1">
      <c r="A105" s="315" t="s">
        <v>66</v>
      </c>
      <c r="B105" s="311" t="s">
        <v>67</v>
      </c>
      <c r="C105" s="321"/>
      <c r="D105" s="321"/>
      <c r="E105" s="37"/>
      <c r="F105" s="37"/>
      <c r="G105" s="37"/>
      <c r="H105" s="37"/>
    </row>
    <row r="106" spans="1:8">
      <c r="A106" s="312" t="s">
        <v>306</v>
      </c>
      <c r="B106" s="667" t="s">
        <v>67</v>
      </c>
      <c r="C106" s="322">
        <v>1.1200000000000001</v>
      </c>
      <c r="D106" s="322">
        <f>C106*12*D8</f>
        <v>17328.192000000003</v>
      </c>
      <c r="E106" s="37"/>
      <c r="F106" s="37"/>
      <c r="G106" s="37"/>
      <c r="H106" s="37"/>
    </row>
    <row r="107" spans="1:8" ht="15.75" thickBot="1">
      <c r="A107" s="315" t="s">
        <v>307</v>
      </c>
      <c r="B107" s="668"/>
      <c r="C107" s="321"/>
      <c r="D107" s="321"/>
      <c r="E107" s="37"/>
      <c r="F107" s="37"/>
      <c r="G107" s="37"/>
      <c r="H107" s="37"/>
    </row>
    <row r="108" spans="1:8">
      <c r="A108" s="312" t="s">
        <v>308</v>
      </c>
      <c r="B108" s="667" t="s">
        <v>51</v>
      </c>
      <c r="C108" s="321"/>
      <c r="D108" s="321"/>
      <c r="E108" s="37"/>
      <c r="F108" s="37"/>
      <c r="G108" s="37"/>
      <c r="H108" s="37"/>
    </row>
    <row r="109" spans="1:8">
      <c r="A109" s="312" t="s">
        <v>309</v>
      </c>
      <c r="B109" s="669"/>
      <c r="C109" s="321"/>
      <c r="D109" s="321"/>
      <c r="E109" s="37"/>
      <c r="F109" s="37"/>
      <c r="G109" s="37"/>
      <c r="H109" s="37"/>
    </row>
    <row r="110" spans="1:8" ht="15.75" thickBot="1">
      <c r="A110" s="315" t="s">
        <v>310</v>
      </c>
      <c r="B110" s="668"/>
      <c r="C110" s="321"/>
      <c r="D110" s="321"/>
      <c r="E110" s="37"/>
      <c r="F110" s="37"/>
      <c r="G110" s="37"/>
      <c r="H110" s="37"/>
    </row>
    <row r="111" spans="1:8">
      <c r="A111" s="312" t="s">
        <v>311</v>
      </c>
      <c r="B111" s="667" t="s">
        <v>67</v>
      </c>
      <c r="C111" s="321"/>
      <c r="D111" s="321"/>
      <c r="E111" s="37"/>
      <c r="F111" s="37"/>
      <c r="G111" s="37"/>
      <c r="H111" s="37"/>
    </row>
    <row r="112" spans="1:8" ht="15.75" thickBot="1">
      <c r="A112" s="315" t="s">
        <v>312</v>
      </c>
      <c r="B112" s="668"/>
      <c r="C112" s="321"/>
      <c r="D112" s="321"/>
      <c r="E112" s="37"/>
      <c r="F112" s="37"/>
      <c r="G112" s="37"/>
      <c r="H112" s="37"/>
    </row>
    <row r="113" spans="1:8" ht="29.25" customHeight="1">
      <c r="A113" s="318" t="s">
        <v>313</v>
      </c>
      <c r="B113" s="667" t="s">
        <v>106</v>
      </c>
      <c r="C113" s="321"/>
      <c r="D113" s="321"/>
      <c r="E113" s="37"/>
      <c r="F113" s="37"/>
      <c r="G113" s="37"/>
      <c r="H113" s="37"/>
    </row>
    <row r="114" spans="1:8" ht="15.75" thickBot="1">
      <c r="A114" s="317" t="s">
        <v>314</v>
      </c>
      <c r="B114" s="668"/>
      <c r="C114" s="321"/>
      <c r="D114" s="321"/>
      <c r="E114" s="37"/>
      <c r="F114" s="37"/>
      <c r="G114" s="37"/>
      <c r="H114" s="37"/>
    </row>
    <row r="115" spans="1:8" ht="15.75" thickBot="1">
      <c r="A115" s="317" t="s">
        <v>139</v>
      </c>
      <c r="B115" s="311" t="s">
        <v>51</v>
      </c>
      <c r="C115" s="323"/>
      <c r="D115" s="323"/>
      <c r="E115" s="37"/>
      <c r="F115" s="37"/>
      <c r="G115" s="37"/>
      <c r="H115" s="37"/>
    </row>
    <row r="116" spans="1:8" ht="15.75" thickBot="1">
      <c r="A116" s="968" t="s">
        <v>140</v>
      </c>
      <c r="B116" s="974"/>
      <c r="C116" s="974"/>
      <c r="D116" s="969"/>
      <c r="E116" s="37"/>
      <c r="F116" s="37"/>
      <c r="G116" s="37"/>
      <c r="H116" s="37"/>
    </row>
    <row r="117" spans="1:8">
      <c r="A117" s="318" t="s">
        <v>315</v>
      </c>
      <c r="B117" s="667" t="s">
        <v>142</v>
      </c>
      <c r="C117" s="667">
        <v>2.41</v>
      </c>
      <c r="D117" s="667">
        <f>C117*12*D8</f>
        <v>37286.556000000004</v>
      </c>
      <c r="E117" s="37"/>
      <c r="F117" s="37"/>
      <c r="G117" s="37"/>
      <c r="H117" s="37"/>
    </row>
    <row r="118" spans="1:8">
      <c r="A118" s="318" t="s">
        <v>316</v>
      </c>
      <c r="B118" s="669"/>
      <c r="C118" s="669"/>
      <c r="D118" s="669"/>
      <c r="E118" s="37"/>
      <c r="F118" s="37"/>
      <c r="G118" s="37"/>
      <c r="H118" s="37"/>
    </row>
    <row r="119" spans="1:8">
      <c r="A119" s="318" t="s">
        <v>317</v>
      </c>
      <c r="B119" s="669"/>
      <c r="C119" s="669"/>
      <c r="D119" s="669"/>
      <c r="E119" s="37"/>
      <c r="F119" s="37"/>
      <c r="G119" s="37"/>
      <c r="H119" s="37"/>
    </row>
    <row r="120" spans="1:8">
      <c r="A120" s="318" t="s">
        <v>318</v>
      </c>
      <c r="B120" s="669"/>
      <c r="C120" s="669"/>
      <c r="D120" s="669"/>
      <c r="E120" s="37"/>
      <c r="F120" s="37"/>
      <c r="G120" s="37"/>
      <c r="H120" s="37"/>
    </row>
    <row r="121" spans="1:8">
      <c r="A121" s="318" t="s">
        <v>319</v>
      </c>
      <c r="B121" s="669"/>
      <c r="C121" s="669"/>
      <c r="D121" s="669"/>
      <c r="E121" s="37"/>
      <c r="F121" s="37"/>
      <c r="G121" s="37"/>
      <c r="H121" s="37"/>
    </row>
    <row r="122" spans="1:8" ht="15.75" thickBot="1">
      <c r="A122" s="317" t="s">
        <v>320</v>
      </c>
      <c r="B122" s="668"/>
      <c r="C122" s="668"/>
      <c r="D122" s="668"/>
      <c r="E122" s="37"/>
      <c r="F122" s="37"/>
      <c r="G122" s="37"/>
      <c r="H122" s="37"/>
    </row>
    <row r="123" spans="1:8" ht="15.75" thickBot="1">
      <c r="A123" s="968" t="s">
        <v>143</v>
      </c>
      <c r="B123" s="974"/>
      <c r="C123" s="974"/>
      <c r="D123" s="969"/>
      <c r="E123" s="37"/>
      <c r="F123" s="37"/>
      <c r="G123" s="37"/>
      <c r="H123" s="37"/>
    </row>
    <row r="124" spans="1:8">
      <c r="A124" s="318" t="s">
        <v>321</v>
      </c>
      <c r="B124" s="667" t="s">
        <v>78</v>
      </c>
      <c r="C124" s="667">
        <v>2.14</v>
      </c>
      <c r="D124" s="667">
        <f>C124*12*D8</f>
        <v>33109.224000000002</v>
      </c>
      <c r="E124" s="37"/>
      <c r="F124" s="37"/>
      <c r="G124" s="37"/>
      <c r="H124" s="37"/>
    </row>
    <row r="125" spans="1:8" ht="15.75" thickBot="1">
      <c r="A125" s="317" t="s">
        <v>322</v>
      </c>
      <c r="B125" s="668"/>
      <c r="C125" s="669"/>
      <c r="D125" s="669"/>
      <c r="E125" s="37"/>
      <c r="F125" s="37"/>
      <c r="G125" s="37"/>
      <c r="H125" s="37"/>
    </row>
    <row r="126" spans="1:8">
      <c r="A126" s="318" t="s">
        <v>323</v>
      </c>
      <c r="B126" s="667" t="s">
        <v>78</v>
      </c>
      <c r="C126" s="669"/>
      <c r="D126" s="669"/>
      <c r="E126" s="37"/>
      <c r="F126" s="37"/>
      <c r="G126" s="37"/>
      <c r="H126" s="37"/>
    </row>
    <row r="127" spans="1:8" ht="15.75" thickBot="1">
      <c r="A127" s="317" t="s">
        <v>324</v>
      </c>
      <c r="B127" s="668"/>
      <c r="C127" s="669"/>
      <c r="D127" s="669"/>
      <c r="E127" s="37"/>
      <c r="F127" s="37"/>
      <c r="G127" s="37"/>
      <c r="H127" s="37"/>
    </row>
    <row r="128" spans="1:8">
      <c r="A128" s="318" t="s">
        <v>325</v>
      </c>
      <c r="B128" s="667" t="s">
        <v>147</v>
      </c>
      <c r="C128" s="669"/>
      <c r="D128" s="669"/>
      <c r="E128" s="37"/>
      <c r="F128" s="37"/>
      <c r="G128" s="37"/>
      <c r="H128" s="37"/>
    </row>
    <row r="129" spans="1:8" ht="15.75" thickBot="1">
      <c r="A129" s="317" t="s">
        <v>326</v>
      </c>
      <c r="B129" s="668"/>
      <c r="C129" s="668"/>
      <c r="D129" s="668"/>
      <c r="E129" s="37"/>
      <c r="F129" s="37"/>
      <c r="G129" s="37"/>
      <c r="H129" s="37"/>
    </row>
    <row r="130" spans="1:8" ht="15.75" thickBot="1">
      <c r="A130" s="971" t="s">
        <v>84</v>
      </c>
      <c r="B130" s="972"/>
      <c r="C130" s="972"/>
      <c r="D130" s="973"/>
      <c r="E130" s="37"/>
      <c r="F130" s="37"/>
      <c r="G130" s="37"/>
      <c r="H130" s="37"/>
    </row>
    <row r="131" spans="1:8" ht="15.75" thickBot="1">
      <c r="A131" s="319" t="s">
        <v>382</v>
      </c>
      <c r="B131" s="324"/>
      <c r="C131" s="324">
        <v>2.37</v>
      </c>
      <c r="D131" s="324">
        <f>C131*12*D8</f>
        <v>36667.692000000003</v>
      </c>
      <c r="E131" s="37"/>
      <c r="F131" s="37"/>
      <c r="G131" s="37"/>
      <c r="H131" s="37"/>
    </row>
    <row r="132" spans="1:8" ht="15.75" thickBot="1">
      <c r="A132" s="319" t="s">
        <v>86</v>
      </c>
      <c r="B132" s="325"/>
      <c r="C132" s="325">
        <v>0.27</v>
      </c>
      <c r="D132" s="325">
        <f>C132*12*D8</f>
        <v>4177.3320000000003</v>
      </c>
      <c r="E132" s="37"/>
      <c r="F132" s="37"/>
      <c r="G132" s="37"/>
      <c r="H132" s="37"/>
    </row>
    <row r="133" spans="1:8" ht="15.75" thickBot="1">
      <c r="A133" s="317" t="s">
        <v>364</v>
      </c>
      <c r="B133" s="311"/>
      <c r="C133" s="311">
        <v>0.32</v>
      </c>
      <c r="D133" s="311">
        <f>C133*12*D8</f>
        <v>4950.9119999999994</v>
      </c>
      <c r="E133" s="37"/>
      <c r="F133" s="37"/>
      <c r="G133" s="37"/>
      <c r="H133" s="37"/>
    </row>
    <row r="134" spans="1:8" ht="15.75" thickBot="1">
      <c r="A134" s="319" t="s">
        <v>383</v>
      </c>
      <c r="B134" s="325"/>
      <c r="C134" s="325">
        <v>0.4</v>
      </c>
      <c r="D134" s="325">
        <f>C134*12*D8</f>
        <v>6188.64</v>
      </c>
      <c r="E134" s="37"/>
      <c r="F134" s="37"/>
      <c r="G134" s="37"/>
      <c r="H134" s="37"/>
    </row>
    <row r="135" spans="1:8" ht="15.75" thickBot="1">
      <c r="A135" s="319" t="s">
        <v>384</v>
      </c>
      <c r="B135" s="325"/>
      <c r="C135" s="324">
        <v>0.08</v>
      </c>
      <c r="D135" s="324">
        <f>C135*12*D8</f>
        <v>1237.7279999999998</v>
      </c>
      <c r="E135" s="37"/>
      <c r="F135" s="37"/>
      <c r="G135" s="37"/>
      <c r="H135" s="37"/>
    </row>
    <row r="136" spans="1:8" ht="15.75" thickBot="1">
      <c r="A136" s="326" t="s">
        <v>386</v>
      </c>
      <c r="B136" s="325"/>
      <c r="C136" s="325">
        <v>1.26</v>
      </c>
      <c r="D136" s="325">
        <f>C136*12*D8</f>
        <v>19494.216</v>
      </c>
      <c r="E136" s="37"/>
      <c r="F136" s="37"/>
      <c r="G136" s="37"/>
      <c r="H136" s="37"/>
    </row>
    <row r="137" spans="1:8" ht="15.75" thickBot="1">
      <c r="A137" s="327" t="s">
        <v>385</v>
      </c>
      <c r="B137" s="323"/>
      <c r="C137" s="311">
        <v>0.24</v>
      </c>
      <c r="D137" s="311">
        <f>C137*12*D8</f>
        <v>3713.1839999999997</v>
      </c>
      <c r="E137" s="37"/>
      <c r="F137" s="37"/>
      <c r="G137" s="37"/>
      <c r="H137" s="37"/>
    </row>
    <row r="138" spans="1:8">
      <c r="A138" s="318" t="s">
        <v>327</v>
      </c>
      <c r="B138" s="667" t="s">
        <v>106</v>
      </c>
      <c r="C138" s="667">
        <v>4.3499999999999996</v>
      </c>
      <c r="D138" s="667">
        <f>C138*12*D8</f>
        <v>67301.459999999992</v>
      </c>
      <c r="E138" s="37"/>
      <c r="F138" s="37"/>
      <c r="G138" s="37"/>
      <c r="H138" s="37"/>
    </row>
    <row r="139" spans="1:8">
      <c r="A139" s="318" t="s">
        <v>328</v>
      </c>
      <c r="B139" s="669"/>
      <c r="C139" s="669"/>
      <c r="D139" s="669"/>
      <c r="E139" s="37"/>
      <c r="F139" s="37"/>
      <c r="G139" s="37"/>
      <c r="H139" s="37"/>
    </row>
    <row r="140" spans="1:8">
      <c r="A140" s="318" t="s">
        <v>329</v>
      </c>
      <c r="B140" s="669"/>
      <c r="C140" s="669"/>
      <c r="D140" s="669"/>
      <c r="E140" s="37"/>
      <c r="F140" s="37"/>
      <c r="G140" s="37"/>
      <c r="H140" s="37"/>
    </row>
    <row r="141" spans="1:8">
      <c r="A141" s="318" t="s">
        <v>330</v>
      </c>
      <c r="B141" s="669"/>
      <c r="C141" s="669"/>
      <c r="D141" s="669"/>
      <c r="E141" s="37"/>
      <c r="F141" s="37"/>
      <c r="G141" s="37"/>
      <c r="H141" s="37"/>
    </row>
    <row r="142" spans="1:8">
      <c r="A142" s="318" t="s">
        <v>331</v>
      </c>
      <c r="B142" s="669"/>
      <c r="C142" s="669"/>
      <c r="D142" s="669"/>
      <c r="E142" s="37"/>
      <c r="F142" s="37"/>
      <c r="G142" s="37"/>
      <c r="H142" s="37"/>
    </row>
    <row r="143" spans="1:8">
      <c r="A143" s="318" t="s">
        <v>336</v>
      </c>
      <c r="B143" s="669"/>
      <c r="C143" s="669"/>
      <c r="D143" s="669"/>
      <c r="E143" s="37"/>
      <c r="F143" s="37"/>
      <c r="G143" s="37"/>
      <c r="H143" s="37"/>
    </row>
    <row r="144" spans="1:8">
      <c r="A144" s="318" t="s">
        <v>332</v>
      </c>
      <c r="B144" s="669"/>
      <c r="C144" s="669"/>
      <c r="D144" s="669"/>
      <c r="E144" s="37"/>
      <c r="F144" s="37"/>
      <c r="G144" s="37"/>
      <c r="H144" s="37"/>
    </row>
    <row r="145" spans="1:8" ht="15.75" thickBot="1">
      <c r="A145" s="317" t="s">
        <v>333</v>
      </c>
      <c r="B145" s="668"/>
      <c r="C145" s="668"/>
      <c r="D145" s="668"/>
      <c r="E145" s="37"/>
      <c r="F145" s="37"/>
      <c r="G145" s="37"/>
      <c r="H145" s="37"/>
    </row>
    <row r="146" spans="1:8" ht="15.75" thickBot="1">
      <c r="A146" s="968" t="s">
        <v>149</v>
      </c>
      <c r="B146" s="969"/>
      <c r="C146" s="311">
        <f>SUM(C13,C42,C52,C56,C68,C80,C85,C106,C117,C124,C131:C137,C138)</f>
        <v>21.620000000000005</v>
      </c>
      <c r="D146" s="311">
        <f>SUM(D13,D42,D52,D56,D68,D80,D85,D106,D117,D124,D131:D137,D138)</f>
        <v>334495.99200000009</v>
      </c>
      <c r="E146" s="37"/>
      <c r="F146" s="37"/>
      <c r="G146" s="37"/>
      <c r="H146" s="37"/>
    </row>
    <row r="147" spans="1:8" ht="15.75">
      <c r="A147" s="304" t="s">
        <v>352</v>
      </c>
    </row>
    <row r="148" spans="1:8" ht="15.75">
      <c r="A148" s="65"/>
    </row>
    <row r="149" spans="1:8" ht="15.75">
      <c r="A149" s="65"/>
    </row>
    <row r="150" spans="1:8" ht="15.75">
      <c r="A150" s="65"/>
    </row>
    <row r="151" spans="1:8" ht="15.75">
      <c r="A151" s="65"/>
    </row>
  </sheetData>
  <mergeCells count="70">
    <mergeCell ref="A40:D40"/>
    <mergeCell ref="A1:F1"/>
    <mergeCell ref="A2:E2"/>
    <mergeCell ref="A3:D3"/>
    <mergeCell ref="A10:A11"/>
    <mergeCell ref="B10:B11"/>
    <mergeCell ref="A12:D12"/>
    <mergeCell ref="B13:B39"/>
    <mergeCell ref="D13:D39"/>
    <mergeCell ref="A41:D41"/>
    <mergeCell ref="B42:B43"/>
    <mergeCell ref="D42:D50"/>
    <mergeCell ref="B44:B45"/>
    <mergeCell ref="A48:B48"/>
    <mergeCell ref="B49:B50"/>
    <mergeCell ref="A51:D51"/>
    <mergeCell ref="D52:D53"/>
    <mergeCell ref="A54:D54"/>
    <mergeCell ref="A55:D55"/>
    <mergeCell ref="B56:B57"/>
    <mergeCell ref="D56:D66"/>
    <mergeCell ref="B58:B59"/>
    <mergeCell ref="B60:B61"/>
    <mergeCell ref="B62:B63"/>
    <mergeCell ref="B65:B66"/>
    <mergeCell ref="A67:D67"/>
    <mergeCell ref="B68:B69"/>
    <mergeCell ref="D68:D78"/>
    <mergeCell ref="B70:B71"/>
    <mergeCell ref="B72:B73"/>
    <mergeCell ref="B74:B75"/>
    <mergeCell ref="B76:B77"/>
    <mergeCell ref="A116:D116"/>
    <mergeCell ref="A79:D79"/>
    <mergeCell ref="D80:D81"/>
    <mergeCell ref="B82:B83"/>
    <mergeCell ref="D82:D83"/>
    <mergeCell ref="A84:D84"/>
    <mergeCell ref="B85:B88"/>
    <mergeCell ref="D85:D103"/>
    <mergeCell ref="B90:B91"/>
    <mergeCell ref="B93:B96"/>
    <mergeCell ref="A97:B97"/>
    <mergeCell ref="A104:D104"/>
    <mergeCell ref="B106:B107"/>
    <mergeCell ref="B108:B110"/>
    <mergeCell ref="B111:B112"/>
    <mergeCell ref="B113:B114"/>
    <mergeCell ref="A123:D123"/>
    <mergeCell ref="B124:B125"/>
    <mergeCell ref="D124:D129"/>
    <mergeCell ref="B126:B127"/>
    <mergeCell ref="B128:B129"/>
    <mergeCell ref="C124:C129"/>
    <mergeCell ref="B138:B145"/>
    <mergeCell ref="D138:D145"/>
    <mergeCell ref="C138:C145"/>
    <mergeCell ref="A146:B146"/>
    <mergeCell ref="C13:C39"/>
    <mergeCell ref="C42:C50"/>
    <mergeCell ref="C52:C53"/>
    <mergeCell ref="C56:C66"/>
    <mergeCell ref="C68:C78"/>
    <mergeCell ref="C80:C81"/>
    <mergeCell ref="C82:C83"/>
    <mergeCell ref="C85:C103"/>
    <mergeCell ref="C117:C122"/>
    <mergeCell ref="A130:D130"/>
    <mergeCell ref="B117:B122"/>
    <mergeCell ref="D117:D12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75"/>
  <sheetViews>
    <sheetView topLeftCell="A67" workbookViewId="0">
      <selection activeCell="E71" sqref="E71"/>
    </sheetView>
  </sheetViews>
  <sheetFormatPr defaultRowHeight="15"/>
  <cols>
    <col min="1" max="1" width="45.85546875" style="296" customWidth="1"/>
    <col min="2" max="2" width="9.140625" style="296" hidden="1" customWidth="1"/>
    <col min="3" max="3" width="18" style="296" customWidth="1"/>
    <col min="4" max="4" width="10.5703125" style="296" customWidth="1"/>
    <col min="5" max="5" width="10.7109375" style="296" customWidth="1"/>
  </cols>
  <sheetData>
    <row r="1" spans="1:7" ht="39" customHeight="1">
      <c r="A1" s="1006" t="s">
        <v>218</v>
      </c>
      <c r="B1" s="1006"/>
      <c r="C1" s="1006"/>
      <c r="D1" s="243"/>
    </row>
    <row r="2" spans="1:7">
      <c r="A2" s="453" t="s">
        <v>387</v>
      </c>
      <c r="B2" s="243"/>
      <c r="C2" s="243"/>
      <c r="D2" s="243"/>
    </row>
    <row r="3" spans="1:7">
      <c r="A3" s="453" t="s">
        <v>388</v>
      </c>
      <c r="B3" s="243"/>
      <c r="C3" s="243"/>
      <c r="D3" s="243"/>
    </row>
    <row r="4" spans="1:7">
      <c r="A4" s="259"/>
      <c r="B4" s="243"/>
      <c r="C4" s="243"/>
      <c r="D4" s="259" t="s">
        <v>1</v>
      </c>
      <c r="E4" s="243">
        <v>1982</v>
      </c>
      <c r="F4" s="170"/>
      <c r="G4" s="1"/>
    </row>
    <row r="5" spans="1:7">
      <c r="A5" s="259"/>
      <c r="B5" s="243"/>
      <c r="C5" s="243"/>
      <c r="D5" s="259" t="s">
        <v>2</v>
      </c>
      <c r="E5" s="243">
        <v>2</v>
      </c>
      <c r="F5" s="170"/>
      <c r="G5" s="1"/>
    </row>
    <row r="6" spans="1:7">
      <c r="A6" s="259"/>
      <c r="B6" s="243"/>
      <c r="C6" s="243"/>
      <c r="D6" s="259" t="s">
        <v>3</v>
      </c>
      <c r="E6" s="243">
        <v>3</v>
      </c>
      <c r="F6" s="170"/>
      <c r="G6" s="1"/>
    </row>
    <row r="7" spans="1:7">
      <c r="A7" s="259"/>
      <c r="B7" s="243"/>
      <c r="C7" s="243"/>
      <c r="D7" s="259" t="s">
        <v>4</v>
      </c>
      <c r="E7" s="243">
        <v>18</v>
      </c>
      <c r="F7" s="170"/>
      <c r="G7" s="1"/>
    </row>
    <row r="8" spans="1:7">
      <c r="A8" s="259"/>
      <c r="B8" s="243"/>
      <c r="C8" s="243"/>
      <c r="D8" s="259" t="s">
        <v>97</v>
      </c>
      <c r="E8" s="243">
        <v>833</v>
      </c>
      <c r="F8" s="170"/>
      <c r="G8" s="1"/>
    </row>
    <row r="9" spans="1:7" ht="15.75" thickBot="1">
      <c r="A9" s="259"/>
      <c r="B9" s="243"/>
      <c r="C9" s="243"/>
      <c r="D9" s="259" t="s">
        <v>180</v>
      </c>
      <c r="E9" s="243">
        <v>84</v>
      </c>
      <c r="F9" s="170"/>
      <c r="G9" s="1"/>
    </row>
    <row r="10" spans="1:7" ht="22.5">
      <c r="A10" s="986" t="s">
        <v>8</v>
      </c>
      <c r="B10" s="982" t="s">
        <v>9</v>
      </c>
      <c r="C10" s="983"/>
      <c r="D10" s="454" t="s">
        <v>161</v>
      </c>
      <c r="E10" s="454" t="s">
        <v>162</v>
      </c>
    </row>
    <row r="11" spans="1:7" ht="15.75" thickBot="1">
      <c r="A11" s="987"/>
      <c r="B11" s="984"/>
      <c r="C11" s="985"/>
      <c r="D11" s="61" t="s">
        <v>160</v>
      </c>
      <c r="E11" s="61" t="s">
        <v>174</v>
      </c>
    </row>
    <row r="12" spans="1:7" ht="15.75" thickBot="1">
      <c r="A12" s="1011" t="s">
        <v>10</v>
      </c>
      <c r="B12" s="1012"/>
      <c r="C12" s="1012"/>
      <c r="D12" s="1012"/>
      <c r="E12" s="1013"/>
    </row>
    <row r="13" spans="1:7" ht="176.25" customHeight="1">
      <c r="A13" s="329" t="s">
        <v>11</v>
      </c>
      <c r="B13" s="330"/>
      <c r="C13" s="1010"/>
      <c r="D13" s="1007">
        <v>1.0900000000000001</v>
      </c>
      <c r="E13" s="983">
        <f>D13*12*E8</f>
        <v>10895.640000000001</v>
      </c>
    </row>
    <row r="14" spans="1:7" ht="147" thickBot="1">
      <c r="A14" s="331" t="s">
        <v>12</v>
      </c>
      <c r="B14" s="332" t="s">
        <v>13</v>
      </c>
      <c r="C14" s="1008"/>
      <c r="D14" s="1008"/>
      <c r="E14" s="1009"/>
    </row>
    <row r="15" spans="1:7" ht="15.75" thickBot="1">
      <c r="A15" s="1014" t="s">
        <v>14</v>
      </c>
      <c r="B15" s="1015"/>
      <c r="C15" s="1015"/>
      <c r="D15" s="1015"/>
      <c r="E15" s="1016"/>
    </row>
    <row r="16" spans="1:7" ht="15.75" thickBot="1">
      <c r="A16" s="998" t="s">
        <v>15</v>
      </c>
      <c r="B16" s="999"/>
      <c r="C16" s="999"/>
      <c r="D16" s="999"/>
      <c r="E16" s="1000"/>
    </row>
    <row r="17" spans="1:5" ht="23.25" thickBot="1">
      <c r="A17" s="455" t="s">
        <v>107</v>
      </c>
      <c r="B17" s="1001" t="s">
        <v>17</v>
      </c>
      <c r="C17" s="1002"/>
      <c r="D17" s="986">
        <v>2.16</v>
      </c>
      <c r="E17" s="986">
        <f>D17*12*E8</f>
        <v>21591.360000000001</v>
      </c>
    </row>
    <row r="18" spans="1:5" ht="15.75" thickBot="1">
      <c r="A18" s="455" t="s">
        <v>108</v>
      </c>
      <c r="B18" s="1001" t="s">
        <v>17</v>
      </c>
      <c r="C18" s="1002"/>
      <c r="D18" s="990"/>
      <c r="E18" s="990"/>
    </row>
    <row r="19" spans="1:5" ht="15.75" thickBot="1">
      <c r="A19" s="455" t="s">
        <v>109</v>
      </c>
      <c r="B19" s="1001" t="s">
        <v>17</v>
      </c>
      <c r="C19" s="1002"/>
      <c r="D19" s="990"/>
      <c r="E19" s="990"/>
    </row>
    <row r="20" spans="1:5" ht="15.75" thickBot="1">
      <c r="A20" s="60" t="s">
        <v>20</v>
      </c>
      <c r="B20" s="991" t="s">
        <v>21</v>
      </c>
      <c r="C20" s="992"/>
      <c r="D20" s="990"/>
      <c r="E20" s="990"/>
    </row>
    <row r="21" spans="1:5" ht="15.75" thickBot="1">
      <c r="A21" s="993" t="s">
        <v>22</v>
      </c>
      <c r="B21" s="994"/>
      <c r="C21" s="995"/>
      <c r="D21" s="990"/>
      <c r="E21" s="990"/>
    </row>
    <row r="22" spans="1:5" ht="23.25" thickBot="1">
      <c r="A22" s="60" t="s">
        <v>110</v>
      </c>
      <c r="B22" s="991" t="s">
        <v>24</v>
      </c>
      <c r="C22" s="992"/>
      <c r="D22" s="987"/>
      <c r="E22" s="987"/>
    </row>
    <row r="23" spans="1:5" ht="15.75" thickBot="1">
      <c r="A23" s="993" t="s">
        <v>111</v>
      </c>
      <c r="B23" s="994"/>
      <c r="C23" s="994"/>
      <c r="D23" s="994"/>
      <c r="E23" s="995"/>
    </row>
    <row r="24" spans="1:5" ht="15.75" thickBot="1">
      <c r="A24" s="62" t="s">
        <v>28</v>
      </c>
      <c r="B24" s="991" t="s">
        <v>29</v>
      </c>
      <c r="C24" s="992"/>
      <c r="D24" s="986">
        <v>0.2</v>
      </c>
      <c r="E24" s="986">
        <f>D24*12*E8</f>
        <v>1999.2000000000003</v>
      </c>
    </row>
    <row r="25" spans="1:5" ht="15.75" thickBot="1">
      <c r="A25" s="60" t="s">
        <v>26</v>
      </c>
      <c r="B25" s="991" t="s">
        <v>27</v>
      </c>
      <c r="C25" s="992"/>
      <c r="D25" s="987"/>
      <c r="E25" s="987"/>
    </row>
    <row r="26" spans="1:5" ht="15.75" thickBot="1">
      <c r="A26" s="1003" t="s">
        <v>112</v>
      </c>
      <c r="B26" s="1004"/>
      <c r="C26" s="1004"/>
      <c r="D26" s="1004"/>
      <c r="E26" s="1005"/>
    </row>
    <row r="27" spans="1:5" ht="15.75" thickBot="1">
      <c r="A27" s="993" t="s">
        <v>113</v>
      </c>
      <c r="B27" s="994"/>
      <c r="C27" s="994"/>
      <c r="D27" s="994"/>
      <c r="E27" s="995"/>
    </row>
    <row r="28" spans="1:5" ht="23.25" thickBot="1">
      <c r="A28" s="455" t="s">
        <v>114</v>
      </c>
      <c r="B28" s="991" t="s">
        <v>106</v>
      </c>
      <c r="C28" s="992"/>
      <c r="D28" s="986">
        <v>0.66</v>
      </c>
      <c r="E28" s="986">
        <f>D28*12*E8</f>
        <v>6597.36</v>
      </c>
    </row>
    <row r="29" spans="1:5" ht="23.25" thickBot="1">
      <c r="A29" s="455" t="s">
        <v>115</v>
      </c>
      <c r="B29" s="991" t="s">
        <v>34</v>
      </c>
      <c r="C29" s="992"/>
      <c r="D29" s="990"/>
      <c r="E29" s="990"/>
    </row>
    <row r="30" spans="1:5" ht="23.25" thickBot="1">
      <c r="A30" s="455" t="s">
        <v>116</v>
      </c>
      <c r="B30" s="991" t="s">
        <v>34</v>
      </c>
      <c r="C30" s="992"/>
      <c r="D30" s="990"/>
      <c r="E30" s="990"/>
    </row>
    <row r="31" spans="1:5" ht="23.25" thickBot="1">
      <c r="A31" s="455" t="s">
        <v>117</v>
      </c>
      <c r="B31" s="991" t="s">
        <v>106</v>
      </c>
      <c r="C31" s="992"/>
      <c r="D31" s="990"/>
      <c r="E31" s="990"/>
    </row>
    <row r="32" spans="1:5" ht="15.75" thickBot="1">
      <c r="A32" s="455" t="s">
        <v>118</v>
      </c>
      <c r="B32" s="991" t="s">
        <v>34</v>
      </c>
      <c r="C32" s="992"/>
      <c r="D32" s="990"/>
      <c r="E32" s="990"/>
    </row>
    <row r="33" spans="1:5" ht="23.25" thickBot="1">
      <c r="A33" s="60" t="s">
        <v>119</v>
      </c>
      <c r="B33" s="991" t="s">
        <v>106</v>
      </c>
      <c r="C33" s="992"/>
      <c r="D33" s="987"/>
      <c r="E33" s="987"/>
    </row>
    <row r="34" spans="1:5" ht="15.75" thickBot="1">
      <c r="A34" s="998" t="s">
        <v>124</v>
      </c>
      <c r="B34" s="999"/>
      <c r="C34" s="999"/>
      <c r="D34" s="999"/>
      <c r="E34" s="1000"/>
    </row>
    <row r="35" spans="1:5" ht="15.75" thickBot="1">
      <c r="A35" s="455" t="s">
        <v>45</v>
      </c>
      <c r="B35" s="991" t="s">
        <v>34</v>
      </c>
      <c r="C35" s="992"/>
      <c r="D35" s="986">
        <v>0.76</v>
      </c>
      <c r="E35" s="986">
        <f>D35*12*E8</f>
        <v>7596.9600000000009</v>
      </c>
    </row>
    <row r="36" spans="1:5" ht="15.75" thickBot="1">
      <c r="A36" s="455" t="s">
        <v>46</v>
      </c>
      <c r="B36" s="991" t="s">
        <v>34</v>
      </c>
      <c r="C36" s="992"/>
      <c r="D36" s="987"/>
      <c r="E36" s="987"/>
    </row>
    <row r="37" spans="1:5" ht="23.25" thickBot="1">
      <c r="A37" s="60" t="s">
        <v>47</v>
      </c>
      <c r="B37" s="991" t="s">
        <v>106</v>
      </c>
      <c r="C37" s="992"/>
      <c r="D37" s="456"/>
      <c r="E37" s="456"/>
    </row>
    <row r="38" spans="1:5" ht="15.75" thickBot="1">
      <c r="A38" s="993" t="s">
        <v>125</v>
      </c>
      <c r="B38" s="994"/>
      <c r="C38" s="994"/>
      <c r="D38" s="994"/>
      <c r="E38" s="995"/>
    </row>
    <row r="39" spans="1:5" ht="34.5" thickBot="1">
      <c r="A39" s="455" t="s">
        <v>126</v>
      </c>
      <c r="B39" s="991" t="s">
        <v>29</v>
      </c>
      <c r="C39" s="992"/>
      <c r="D39" s="986">
        <v>1.04</v>
      </c>
      <c r="E39" s="986">
        <f>D39*12*E8</f>
        <v>10395.84</v>
      </c>
    </row>
    <row r="40" spans="1:5" ht="15.75" thickBot="1">
      <c r="A40" s="455" t="s">
        <v>127</v>
      </c>
      <c r="B40" s="991" t="s">
        <v>51</v>
      </c>
      <c r="C40" s="992"/>
      <c r="D40" s="990"/>
      <c r="E40" s="990"/>
    </row>
    <row r="41" spans="1:5" ht="23.25" thickBot="1">
      <c r="A41" s="455" t="s">
        <v>116</v>
      </c>
      <c r="B41" s="991" t="s">
        <v>51</v>
      </c>
      <c r="C41" s="992"/>
      <c r="D41" s="990"/>
      <c r="E41" s="990"/>
    </row>
    <row r="42" spans="1:5" ht="15.75" thickBot="1">
      <c r="A42" s="455" t="s">
        <v>128</v>
      </c>
      <c r="B42" s="991" t="s">
        <v>54</v>
      </c>
      <c r="C42" s="992"/>
      <c r="D42" s="990"/>
      <c r="E42" s="990"/>
    </row>
    <row r="43" spans="1:5" ht="45.75" thickBot="1">
      <c r="A43" s="455" t="s">
        <v>129</v>
      </c>
      <c r="B43" s="991" t="s">
        <v>54</v>
      </c>
      <c r="C43" s="992"/>
      <c r="D43" s="990"/>
      <c r="E43" s="990"/>
    </row>
    <row r="44" spans="1:5" ht="15.75" thickBot="1">
      <c r="A44" s="993" t="s">
        <v>56</v>
      </c>
      <c r="B44" s="994"/>
      <c r="C44" s="995"/>
      <c r="D44" s="990"/>
      <c r="E44" s="990"/>
    </row>
    <row r="45" spans="1:5" ht="15.75" thickBot="1">
      <c r="A45" s="455" t="s">
        <v>130</v>
      </c>
      <c r="B45" s="991" t="s">
        <v>59</v>
      </c>
      <c r="C45" s="992"/>
      <c r="D45" s="990"/>
      <c r="E45" s="990"/>
    </row>
    <row r="46" spans="1:5" ht="15.75" thickBot="1">
      <c r="A46" s="455" t="s">
        <v>131</v>
      </c>
      <c r="B46" s="991" t="s">
        <v>59</v>
      </c>
      <c r="C46" s="992"/>
      <c r="D46" s="990"/>
      <c r="E46" s="990"/>
    </row>
    <row r="47" spans="1:5" ht="15.75" thickBot="1">
      <c r="A47" s="455" t="s">
        <v>132</v>
      </c>
      <c r="B47" s="991" t="s">
        <v>59</v>
      </c>
      <c r="C47" s="992"/>
      <c r="D47" s="990"/>
      <c r="E47" s="990"/>
    </row>
    <row r="48" spans="1:5" ht="15.75" thickBot="1">
      <c r="A48" s="455" t="s">
        <v>133</v>
      </c>
      <c r="B48" s="991" t="s">
        <v>59</v>
      </c>
      <c r="C48" s="992"/>
      <c r="D48" s="990"/>
      <c r="E48" s="990"/>
    </row>
    <row r="49" spans="1:5" ht="15.75" thickBot="1">
      <c r="A49" s="455" t="s">
        <v>134</v>
      </c>
      <c r="B49" s="991" t="s">
        <v>59</v>
      </c>
      <c r="C49" s="992"/>
      <c r="D49" s="990"/>
      <c r="E49" s="990"/>
    </row>
    <row r="50" spans="1:5" ht="15.75" thickBot="1">
      <c r="A50" s="455" t="s">
        <v>63</v>
      </c>
      <c r="B50" s="991" t="s">
        <v>59</v>
      </c>
      <c r="C50" s="992"/>
      <c r="D50" s="987"/>
      <c r="E50" s="987"/>
    </row>
    <row r="51" spans="1:5" ht="15.75" thickBot="1">
      <c r="A51" s="998" t="s">
        <v>135</v>
      </c>
      <c r="B51" s="999"/>
      <c r="C51" s="999"/>
      <c r="D51" s="999"/>
      <c r="E51" s="1000"/>
    </row>
    <row r="52" spans="1:5" ht="15.75" thickBot="1">
      <c r="A52" s="455" t="s">
        <v>66</v>
      </c>
      <c r="B52" s="991" t="s">
        <v>67</v>
      </c>
      <c r="C52" s="992"/>
      <c r="D52" s="986">
        <v>1.24</v>
      </c>
      <c r="E52" s="986">
        <f>D52*12*E8</f>
        <v>12395.039999999999</v>
      </c>
    </row>
    <row r="53" spans="1:5" ht="23.25" thickBot="1">
      <c r="A53" s="455" t="s">
        <v>136</v>
      </c>
      <c r="B53" s="991" t="s">
        <v>67</v>
      </c>
      <c r="C53" s="992"/>
      <c r="D53" s="990"/>
      <c r="E53" s="990"/>
    </row>
    <row r="54" spans="1:5" ht="34.5" thickBot="1">
      <c r="A54" s="455" t="s">
        <v>137</v>
      </c>
      <c r="B54" s="991" t="s">
        <v>51</v>
      </c>
      <c r="C54" s="992"/>
      <c r="D54" s="990"/>
      <c r="E54" s="990"/>
    </row>
    <row r="55" spans="1:5" ht="23.25" thickBot="1">
      <c r="A55" s="455" t="s">
        <v>138</v>
      </c>
      <c r="B55" s="991" t="s">
        <v>67</v>
      </c>
      <c r="C55" s="992"/>
      <c r="D55" s="990"/>
      <c r="E55" s="990"/>
    </row>
    <row r="56" spans="1:5" ht="23.25" thickBot="1">
      <c r="A56" s="60" t="s">
        <v>71</v>
      </c>
      <c r="B56" s="991" t="s">
        <v>106</v>
      </c>
      <c r="C56" s="992"/>
      <c r="D56" s="990"/>
      <c r="E56" s="990"/>
    </row>
    <row r="57" spans="1:5" ht="15.75" thickBot="1">
      <c r="A57" s="60" t="s">
        <v>139</v>
      </c>
      <c r="B57" s="991" t="s">
        <v>51</v>
      </c>
      <c r="C57" s="992"/>
      <c r="D57" s="987"/>
      <c r="E57" s="987"/>
    </row>
    <row r="58" spans="1:5" ht="15.75" thickBot="1">
      <c r="A58" s="993" t="s">
        <v>140</v>
      </c>
      <c r="B58" s="994"/>
      <c r="C58" s="994"/>
      <c r="D58" s="994"/>
      <c r="E58" s="995"/>
    </row>
    <row r="59" spans="1:5" ht="57" thickBot="1">
      <c r="A59" s="60" t="s">
        <v>141</v>
      </c>
      <c r="B59" s="991" t="s">
        <v>142</v>
      </c>
      <c r="C59" s="992"/>
      <c r="D59" s="61">
        <v>2.41</v>
      </c>
      <c r="E59" s="61">
        <f>D59*12*E8</f>
        <v>24090.36</v>
      </c>
    </row>
    <row r="60" spans="1:5" ht="15.75" thickBot="1">
      <c r="A60" s="993" t="s">
        <v>143</v>
      </c>
      <c r="B60" s="994"/>
      <c r="C60" s="994"/>
      <c r="D60" s="994"/>
      <c r="E60" s="995"/>
    </row>
    <row r="61" spans="1:5" ht="23.25" thickBot="1">
      <c r="A61" s="60" t="s">
        <v>144</v>
      </c>
      <c r="B61" s="991" t="s">
        <v>78</v>
      </c>
      <c r="C61" s="992"/>
      <c r="D61" s="986">
        <v>2.14</v>
      </c>
      <c r="E61" s="986">
        <f>D61*12*E8</f>
        <v>21391.439999999999</v>
      </c>
    </row>
    <row r="62" spans="1:5" ht="15.75" thickBot="1">
      <c r="A62" s="60" t="s">
        <v>145</v>
      </c>
      <c r="B62" s="991" t="s">
        <v>78</v>
      </c>
      <c r="C62" s="992"/>
      <c r="D62" s="990"/>
      <c r="E62" s="990"/>
    </row>
    <row r="63" spans="1:5" ht="15.75" thickBot="1">
      <c r="A63" s="60" t="s">
        <v>146</v>
      </c>
      <c r="B63" s="991" t="s">
        <v>147</v>
      </c>
      <c r="C63" s="992"/>
      <c r="D63" s="987"/>
      <c r="E63" s="987"/>
    </row>
    <row r="64" spans="1:5" ht="15.75" thickBot="1">
      <c r="A64" s="993" t="s">
        <v>84</v>
      </c>
      <c r="B64" s="994"/>
      <c r="C64" s="994"/>
      <c r="D64" s="994"/>
      <c r="E64" s="995"/>
    </row>
    <row r="65" spans="1:5" ht="15.75" thickBot="1">
      <c r="A65" s="996" t="s">
        <v>389</v>
      </c>
      <c r="B65" s="997"/>
      <c r="C65" s="63"/>
      <c r="D65" s="63">
        <v>0.75</v>
      </c>
      <c r="E65" s="63">
        <f>D65*12*E8</f>
        <v>7497</v>
      </c>
    </row>
    <row r="66" spans="1:5" ht="15.75" thickBot="1">
      <c r="A66" s="60" t="s">
        <v>390</v>
      </c>
      <c r="B66" s="984"/>
      <c r="C66" s="985"/>
      <c r="D66" s="61">
        <v>7.0000000000000007E-2</v>
      </c>
      <c r="E66" s="61">
        <f>D66*12*E8</f>
        <v>699.72</v>
      </c>
    </row>
    <row r="67" spans="1:5" ht="15.75" thickBot="1">
      <c r="A67" s="457" t="s">
        <v>234</v>
      </c>
      <c r="B67" s="458"/>
      <c r="C67" s="459"/>
      <c r="D67" s="459">
        <v>0.54</v>
      </c>
      <c r="E67" s="459">
        <f>D67*12*E8</f>
        <v>5397.84</v>
      </c>
    </row>
    <row r="68" spans="1:5" ht="15.75" thickBot="1">
      <c r="A68" s="62" t="s">
        <v>392</v>
      </c>
      <c r="B68" s="460"/>
      <c r="C68" s="461"/>
      <c r="D68" s="461">
        <v>0.7</v>
      </c>
      <c r="E68" s="461">
        <f>D68*12*E8</f>
        <v>6997.1999999999989</v>
      </c>
    </row>
    <row r="69" spans="1:5">
      <c r="A69" s="980" t="s">
        <v>391</v>
      </c>
      <c r="B69" s="982"/>
      <c r="C69" s="983"/>
      <c r="D69" s="986">
        <v>1.38</v>
      </c>
      <c r="E69" s="986">
        <f>D69*12*E8</f>
        <v>13794.48</v>
      </c>
    </row>
    <row r="70" spans="1:5" ht="15.75" thickBot="1">
      <c r="A70" s="981"/>
      <c r="B70" s="984"/>
      <c r="C70" s="985"/>
      <c r="D70" s="987"/>
      <c r="E70" s="987"/>
    </row>
    <row r="71" spans="1:5" ht="79.5" thickBot="1">
      <c r="A71" s="60" t="s">
        <v>148</v>
      </c>
      <c r="B71" s="991" t="s">
        <v>106</v>
      </c>
      <c r="C71" s="992"/>
      <c r="D71" s="61">
        <v>4.22</v>
      </c>
      <c r="E71" s="61">
        <f>D71*12*E8</f>
        <v>42183.12</v>
      </c>
    </row>
    <row r="72" spans="1:5" ht="15.75" thickBot="1">
      <c r="A72" s="612" t="s">
        <v>185</v>
      </c>
      <c r="B72" s="988"/>
      <c r="C72" s="989"/>
      <c r="D72" s="613">
        <f>SUM(D13,D17,D24,D28,D35,D39,D52,D59,D61,D65,D66,D67,D68,D69,D71)</f>
        <v>19.36</v>
      </c>
      <c r="E72" s="613">
        <f>SUM(E13,E17,E24,E28,E35,E39,E52,E59,E61,E65,E66,E67,E68,E69,E71)</f>
        <v>193522.56</v>
      </c>
    </row>
    <row r="73" spans="1:5">
      <c r="A73" s="462"/>
      <c r="B73" s="462"/>
      <c r="C73" s="462"/>
      <c r="D73" s="462"/>
      <c r="E73" s="462"/>
    </row>
    <row r="74" spans="1:5" ht="15.75">
      <c r="A74" s="463"/>
    </row>
    <row r="75" spans="1:5">
      <c r="D75" s="102"/>
    </row>
  </sheetData>
  <mergeCells count="79">
    <mergeCell ref="A16:E16"/>
    <mergeCell ref="A1:C1"/>
    <mergeCell ref="D13:D14"/>
    <mergeCell ref="E13:E14"/>
    <mergeCell ref="C13:C14"/>
    <mergeCell ref="A10:A11"/>
    <mergeCell ref="B10:C11"/>
    <mergeCell ref="A12:E12"/>
    <mergeCell ref="A15:E15"/>
    <mergeCell ref="A27:E27"/>
    <mergeCell ref="B17:C17"/>
    <mergeCell ref="E17:E22"/>
    <mergeCell ref="B18:C18"/>
    <mergeCell ref="B19:C19"/>
    <mergeCell ref="B20:C20"/>
    <mergeCell ref="A21:C21"/>
    <mergeCell ref="B22:C22"/>
    <mergeCell ref="A23:E23"/>
    <mergeCell ref="B24:C24"/>
    <mergeCell ref="E24:E25"/>
    <mergeCell ref="B25:C25"/>
    <mergeCell ref="A26:E26"/>
    <mergeCell ref="A38:E38"/>
    <mergeCell ref="B28:C28"/>
    <mergeCell ref="E28:E33"/>
    <mergeCell ref="B29:C29"/>
    <mergeCell ref="B30:C30"/>
    <mergeCell ref="B31:C31"/>
    <mergeCell ref="B32:C32"/>
    <mergeCell ref="B33:C33"/>
    <mergeCell ref="A34:E34"/>
    <mergeCell ref="B35:C35"/>
    <mergeCell ref="E35:E36"/>
    <mergeCell ref="B36:C36"/>
    <mergeCell ref="B37:C37"/>
    <mergeCell ref="B39:C39"/>
    <mergeCell ref="E39:E50"/>
    <mergeCell ref="B40:C40"/>
    <mergeCell ref="B41:C41"/>
    <mergeCell ref="B42:C42"/>
    <mergeCell ref="B43:C43"/>
    <mergeCell ref="A44:C44"/>
    <mergeCell ref="B45:C45"/>
    <mergeCell ref="B46:C46"/>
    <mergeCell ref="B47:C47"/>
    <mergeCell ref="B48:C48"/>
    <mergeCell ref="B49:C49"/>
    <mergeCell ref="B50:C50"/>
    <mergeCell ref="A51:E51"/>
    <mergeCell ref="B52:C52"/>
    <mergeCell ref="E52:E57"/>
    <mergeCell ref="B53:C53"/>
    <mergeCell ref="B54:C54"/>
    <mergeCell ref="B55:C55"/>
    <mergeCell ref="B56:C56"/>
    <mergeCell ref="B57:C57"/>
    <mergeCell ref="A58:E58"/>
    <mergeCell ref="B59:C59"/>
    <mergeCell ref="A60:E60"/>
    <mergeCell ref="B61:C61"/>
    <mergeCell ref="E61:E63"/>
    <mergeCell ref="B62:C62"/>
    <mergeCell ref="B63:C63"/>
    <mergeCell ref="A69:A70"/>
    <mergeCell ref="B69:C70"/>
    <mergeCell ref="E69:E70"/>
    <mergeCell ref="B72:C72"/>
    <mergeCell ref="D17:D22"/>
    <mergeCell ref="D24:D25"/>
    <mergeCell ref="D28:D33"/>
    <mergeCell ref="D35:D36"/>
    <mergeCell ref="D39:D50"/>
    <mergeCell ref="D52:D57"/>
    <mergeCell ref="D61:D63"/>
    <mergeCell ref="D69:D70"/>
    <mergeCell ref="B71:C71"/>
    <mergeCell ref="A64:E64"/>
    <mergeCell ref="A65:B65"/>
    <mergeCell ref="B66:C6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68"/>
  <sheetViews>
    <sheetView topLeftCell="A49" workbookViewId="0">
      <selection activeCell="D65" sqref="D65"/>
    </sheetView>
  </sheetViews>
  <sheetFormatPr defaultRowHeight="15"/>
  <cols>
    <col min="1" max="1" width="45.28515625" customWidth="1"/>
    <col min="2" max="2" width="16.140625" customWidth="1"/>
    <col min="7" max="7" width="9.5703125" bestFit="1" customWidth="1"/>
  </cols>
  <sheetData>
    <row r="1" spans="1:4">
      <c r="A1" s="815" t="s">
        <v>218</v>
      </c>
      <c r="B1" s="816"/>
      <c r="C1" s="817"/>
      <c r="D1" s="1"/>
    </row>
    <row r="2" spans="1:4">
      <c r="A2" s="372" t="s">
        <v>398</v>
      </c>
      <c r="B2" s="1"/>
      <c r="C2" s="1"/>
      <c r="D2" s="1"/>
    </row>
    <row r="3" spans="1:4">
      <c r="A3" s="372" t="s">
        <v>397</v>
      </c>
      <c r="B3" s="1"/>
      <c r="C3" s="1"/>
      <c r="D3" s="1"/>
    </row>
    <row r="4" spans="1:4">
      <c r="A4" s="17"/>
      <c r="B4" s="1"/>
      <c r="C4" s="1"/>
      <c r="D4" s="1"/>
    </row>
    <row r="5" spans="1:4">
      <c r="A5" s="170"/>
      <c r="B5" s="1"/>
      <c r="C5" s="170" t="s">
        <v>1</v>
      </c>
      <c r="D5" s="70">
        <v>1974</v>
      </c>
    </row>
    <row r="6" spans="1:4">
      <c r="A6" s="170"/>
      <c r="B6" s="1"/>
      <c r="C6" s="170" t="s">
        <v>2</v>
      </c>
      <c r="D6" s="70">
        <v>3</v>
      </c>
    </row>
    <row r="7" spans="1:4">
      <c r="A7" s="259"/>
      <c r="B7" s="243"/>
      <c r="C7" s="259" t="s">
        <v>3</v>
      </c>
      <c r="D7" s="375">
        <v>2</v>
      </c>
    </row>
    <row r="8" spans="1:4">
      <c r="A8" s="259"/>
      <c r="B8" s="243"/>
      <c r="C8" s="259" t="s">
        <v>4</v>
      </c>
      <c r="D8" s="375">
        <v>24</v>
      </c>
    </row>
    <row r="9" spans="1:4">
      <c r="A9" s="259"/>
      <c r="B9" s="243"/>
      <c r="C9" s="259" t="s">
        <v>97</v>
      </c>
      <c r="D9" s="375">
        <v>1108.0999999999999</v>
      </c>
    </row>
    <row r="10" spans="1:4" ht="15.75" thickBot="1">
      <c r="A10" s="259"/>
      <c r="B10" s="243"/>
      <c r="C10" s="259" t="s">
        <v>180</v>
      </c>
      <c r="D10" s="375">
        <v>91.2</v>
      </c>
    </row>
    <row r="11" spans="1:4" ht="22.5">
      <c r="A11" s="725" t="s">
        <v>8</v>
      </c>
      <c r="B11" s="725" t="s">
        <v>9</v>
      </c>
      <c r="C11" s="348" t="s">
        <v>152</v>
      </c>
      <c r="D11" s="348" t="s">
        <v>162</v>
      </c>
    </row>
    <row r="12" spans="1:4" ht="15.75" thickBot="1">
      <c r="A12" s="726"/>
      <c r="B12" s="726"/>
      <c r="C12" s="333" t="s">
        <v>160</v>
      </c>
      <c r="D12" s="333" t="s">
        <v>174</v>
      </c>
    </row>
    <row r="13" spans="1:4" ht="15.75" thickBot="1">
      <c r="A13" s="730" t="s">
        <v>10</v>
      </c>
      <c r="B13" s="731"/>
      <c r="C13" s="731"/>
      <c r="D13" s="732"/>
    </row>
    <row r="14" spans="1:4" ht="162" customHeight="1">
      <c r="A14" s="54" t="s">
        <v>104</v>
      </c>
      <c r="B14" s="725" t="s">
        <v>106</v>
      </c>
      <c r="C14" s="342">
        <v>1.54</v>
      </c>
      <c r="D14" s="349">
        <f>C14*D9*12</f>
        <v>20477.687999999998</v>
      </c>
    </row>
    <row r="15" spans="1:4" ht="158.25" thickBot="1">
      <c r="A15" s="55" t="s">
        <v>105</v>
      </c>
      <c r="B15" s="726"/>
      <c r="C15" s="343"/>
      <c r="D15" s="350"/>
    </row>
    <row r="16" spans="1:4" ht="15.75" thickBot="1">
      <c r="A16" s="734" t="s">
        <v>14</v>
      </c>
      <c r="B16" s="735"/>
      <c r="C16" s="735"/>
      <c r="D16" s="736"/>
    </row>
    <row r="17" spans="1:4" ht="15.75" thickBot="1">
      <c r="A17" s="737" t="s">
        <v>15</v>
      </c>
      <c r="B17" s="738"/>
      <c r="C17" s="738"/>
      <c r="D17" s="739"/>
    </row>
    <row r="18" spans="1:4" ht="22.5" customHeight="1" thickBot="1">
      <c r="A18" s="55" t="s">
        <v>107</v>
      </c>
      <c r="B18" s="56" t="s">
        <v>17</v>
      </c>
      <c r="C18" s="351"/>
      <c r="D18" s="352"/>
    </row>
    <row r="19" spans="1:4" ht="14.25" customHeight="1" thickBot="1">
      <c r="A19" s="55" t="s">
        <v>108</v>
      </c>
      <c r="B19" s="56" t="s">
        <v>17</v>
      </c>
      <c r="C19" s="351"/>
      <c r="D19" s="353"/>
    </row>
    <row r="20" spans="1:4" ht="10.5" customHeight="1" thickBot="1">
      <c r="A20" s="55" t="s">
        <v>109</v>
      </c>
      <c r="B20" s="56" t="s">
        <v>17</v>
      </c>
      <c r="C20" s="351">
        <v>2.16</v>
      </c>
      <c r="D20" s="354">
        <f>C20*D9*12</f>
        <v>28721.952000000001</v>
      </c>
    </row>
    <row r="21" spans="1:4" ht="12.75" customHeight="1" thickBot="1">
      <c r="A21" s="347" t="s">
        <v>20</v>
      </c>
      <c r="B21" s="345" t="s">
        <v>21</v>
      </c>
      <c r="C21" s="261"/>
      <c r="D21" s="355"/>
    </row>
    <row r="22" spans="1:4" ht="15.75" thickBot="1">
      <c r="A22" s="727" t="s">
        <v>22</v>
      </c>
      <c r="B22" s="740"/>
      <c r="C22" s="356"/>
      <c r="D22" s="357"/>
    </row>
    <row r="23" spans="1:4" ht="24.75" customHeight="1" thickBot="1">
      <c r="A23" s="347" t="s">
        <v>110</v>
      </c>
      <c r="B23" s="345" t="s">
        <v>24</v>
      </c>
      <c r="C23" s="64"/>
      <c r="D23" s="358"/>
    </row>
    <row r="24" spans="1:4" ht="15.75" thickBot="1">
      <c r="A24" s="727" t="s">
        <v>111</v>
      </c>
      <c r="B24" s="728"/>
      <c r="C24" s="728"/>
      <c r="D24" s="729"/>
    </row>
    <row r="25" spans="1:4" ht="11.25" customHeight="1" thickBot="1">
      <c r="A25" s="57" t="s">
        <v>28</v>
      </c>
      <c r="B25" s="346" t="s">
        <v>29</v>
      </c>
      <c r="C25" s="344">
        <v>0.2</v>
      </c>
      <c r="D25" s="349">
        <f>C25*D9*12</f>
        <v>2659.44</v>
      </c>
    </row>
    <row r="26" spans="1:4" ht="12.75" customHeight="1" thickBot="1">
      <c r="A26" s="347" t="s">
        <v>26</v>
      </c>
      <c r="B26" s="345" t="s">
        <v>27</v>
      </c>
      <c r="C26" s="345"/>
      <c r="D26" s="359"/>
    </row>
    <row r="27" spans="1:4" ht="15.75" thickBot="1">
      <c r="A27" s="730" t="s">
        <v>112</v>
      </c>
      <c r="B27" s="731"/>
      <c r="C27" s="731"/>
      <c r="D27" s="732"/>
    </row>
    <row r="28" spans="1:4" ht="15.75" thickBot="1">
      <c r="A28" s="727" t="s">
        <v>113</v>
      </c>
      <c r="B28" s="728"/>
      <c r="C28" s="728"/>
      <c r="D28" s="733"/>
    </row>
    <row r="29" spans="1:4" ht="34.5" customHeight="1" thickBot="1">
      <c r="A29" s="55" t="s">
        <v>114</v>
      </c>
      <c r="B29" s="345" t="s">
        <v>106</v>
      </c>
      <c r="C29" s="261"/>
      <c r="D29" s="360"/>
    </row>
    <row r="30" spans="1:4" ht="21.75" customHeight="1" thickBot="1">
      <c r="A30" s="55" t="s">
        <v>115</v>
      </c>
      <c r="B30" s="345" t="s">
        <v>34</v>
      </c>
      <c r="C30" s="261"/>
      <c r="D30" s="361"/>
    </row>
    <row r="31" spans="1:4" ht="23.25" customHeight="1" thickBot="1">
      <c r="A31" s="55" t="s">
        <v>116</v>
      </c>
      <c r="B31" s="345" t="s">
        <v>34</v>
      </c>
      <c r="C31" s="261"/>
      <c r="D31" s="361"/>
    </row>
    <row r="32" spans="1:4" ht="33" customHeight="1" thickBot="1">
      <c r="A32" s="55" t="s">
        <v>117</v>
      </c>
      <c r="B32" s="345" t="s">
        <v>106</v>
      </c>
      <c r="C32" s="261">
        <v>0.74</v>
      </c>
      <c r="D32" s="354">
        <f>C32*D9*12</f>
        <v>9839.9279999999999</v>
      </c>
    </row>
    <row r="33" spans="1:4" ht="11.25" customHeight="1" thickBot="1">
      <c r="A33" s="55" t="s">
        <v>118</v>
      </c>
      <c r="B33" s="345" t="s">
        <v>34</v>
      </c>
      <c r="C33" s="261"/>
      <c r="D33" s="362"/>
    </row>
    <row r="34" spans="1:4" ht="32.25" customHeight="1" thickBot="1">
      <c r="A34" s="347" t="s">
        <v>119</v>
      </c>
      <c r="B34" s="345" t="s">
        <v>106</v>
      </c>
      <c r="C34" s="64"/>
      <c r="D34" s="363"/>
    </row>
    <row r="35" spans="1:4" ht="11.25" customHeight="1" thickBot="1">
      <c r="A35" s="737" t="s">
        <v>124</v>
      </c>
      <c r="B35" s="738"/>
      <c r="C35" s="738"/>
      <c r="D35" s="743"/>
    </row>
    <row r="36" spans="1:4" ht="33.75" customHeight="1" thickBot="1">
      <c r="A36" s="55" t="s">
        <v>45</v>
      </c>
      <c r="B36" s="345" t="s">
        <v>106</v>
      </c>
      <c r="C36" s="261"/>
      <c r="D36" s="360"/>
    </row>
    <row r="37" spans="1:4" ht="34.5" customHeight="1" thickBot="1">
      <c r="A37" s="55" t="s">
        <v>46</v>
      </c>
      <c r="B37" s="345" t="s">
        <v>106</v>
      </c>
      <c r="C37" s="261">
        <v>0.86</v>
      </c>
      <c r="D37" s="354">
        <f>C37*D9*12</f>
        <v>11435.591999999999</v>
      </c>
    </row>
    <row r="38" spans="1:4" ht="34.5" customHeight="1" thickBot="1">
      <c r="A38" s="347" t="s">
        <v>47</v>
      </c>
      <c r="B38" s="345" t="s">
        <v>106</v>
      </c>
      <c r="C38" s="64"/>
      <c r="D38" s="363"/>
    </row>
    <row r="39" spans="1:4" ht="15.75" thickBot="1">
      <c r="A39" s="727" t="s">
        <v>125</v>
      </c>
      <c r="B39" s="728"/>
      <c r="C39" s="728"/>
      <c r="D39" s="744"/>
    </row>
    <row r="40" spans="1:4" ht="35.25" customHeight="1" thickBot="1">
      <c r="A40" s="55" t="s">
        <v>126</v>
      </c>
      <c r="B40" s="345" t="s">
        <v>29</v>
      </c>
      <c r="C40" s="261"/>
      <c r="D40" s="360"/>
    </row>
    <row r="41" spans="1:4" ht="11.25" customHeight="1" thickBot="1">
      <c r="A41" s="55" t="s">
        <v>127</v>
      </c>
      <c r="B41" s="345" t="s">
        <v>51</v>
      </c>
      <c r="C41" s="261"/>
      <c r="D41" s="361"/>
    </row>
    <row r="42" spans="1:4" ht="24.75" customHeight="1" thickBot="1">
      <c r="A42" s="55" t="s">
        <v>116</v>
      </c>
      <c r="B42" s="345" t="s">
        <v>51</v>
      </c>
      <c r="C42" s="261"/>
      <c r="D42" s="361"/>
    </row>
    <row r="43" spans="1:4" ht="23.25" customHeight="1" thickBot="1">
      <c r="A43" s="55" t="s">
        <v>128</v>
      </c>
      <c r="B43" s="345" t="s">
        <v>54</v>
      </c>
      <c r="C43" s="261">
        <v>3.35</v>
      </c>
      <c r="D43" s="354">
        <f>C43*D9*12</f>
        <v>44545.619999999995</v>
      </c>
    </row>
    <row r="44" spans="1:4" ht="47.25" customHeight="1" thickBot="1">
      <c r="A44" s="55" t="s">
        <v>129</v>
      </c>
      <c r="B44" s="345" t="s">
        <v>54</v>
      </c>
      <c r="C44" s="261"/>
      <c r="D44" s="362"/>
    </row>
    <row r="45" spans="1:4" ht="11.25" customHeight="1" thickBot="1">
      <c r="A45" s="364" t="s">
        <v>56</v>
      </c>
      <c r="B45" s="345"/>
      <c r="C45" s="261"/>
      <c r="D45" s="362"/>
    </row>
    <row r="46" spans="1:4" ht="15" customHeight="1" thickBot="1">
      <c r="A46" s="55" t="s">
        <v>130</v>
      </c>
      <c r="B46" s="345" t="s">
        <v>59</v>
      </c>
      <c r="C46" s="261"/>
      <c r="D46" s="362"/>
    </row>
    <row r="47" spans="1:4" ht="12.75" customHeight="1" thickBot="1">
      <c r="A47" s="55" t="s">
        <v>131</v>
      </c>
      <c r="B47" s="345" t="s">
        <v>59</v>
      </c>
      <c r="C47" s="261"/>
      <c r="D47" s="362"/>
    </row>
    <row r="48" spans="1:4" ht="10.5" customHeight="1" thickBot="1">
      <c r="A48" s="55" t="s">
        <v>132</v>
      </c>
      <c r="B48" s="345" t="s">
        <v>59</v>
      </c>
      <c r="C48" s="261"/>
      <c r="D48" s="362"/>
    </row>
    <row r="49" spans="1:4" ht="12" customHeight="1" thickBot="1">
      <c r="A49" s="55" t="s">
        <v>133</v>
      </c>
      <c r="B49" s="345" t="s">
        <v>59</v>
      </c>
      <c r="C49" s="261"/>
      <c r="D49" s="362"/>
    </row>
    <row r="50" spans="1:4" ht="11.25" customHeight="1" thickBot="1">
      <c r="A50" s="55" t="s">
        <v>134</v>
      </c>
      <c r="B50" s="345" t="s">
        <v>59</v>
      </c>
      <c r="C50" s="261"/>
      <c r="D50" s="362"/>
    </row>
    <row r="51" spans="1:4" ht="11.25" customHeight="1" thickBot="1">
      <c r="A51" s="55" t="s">
        <v>63</v>
      </c>
      <c r="B51" s="345" t="s">
        <v>59</v>
      </c>
      <c r="C51" s="64"/>
      <c r="D51" s="363"/>
    </row>
    <row r="52" spans="1:4" ht="15.75" thickBot="1">
      <c r="A52" s="737" t="s">
        <v>135</v>
      </c>
      <c r="B52" s="738"/>
      <c r="C52" s="738"/>
      <c r="D52" s="743"/>
    </row>
    <row r="53" spans="1:4" ht="12.75" customHeight="1" thickBot="1">
      <c r="A53" s="55" t="s">
        <v>66</v>
      </c>
      <c r="B53" s="345" t="s">
        <v>67</v>
      </c>
      <c r="C53" s="261"/>
      <c r="D53" s="360"/>
    </row>
    <row r="54" spans="1:4" ht="22.5" customHeight="1" thickBot="1">
      <c r="A54" s="55" t="s">
        <v>136</v>
      </c>
      <c r="B54" s="345" t="s">
        <v>67</v>
      </c>
      <c r="C54" s="261"/>
      <c r="D54" s="361"/>
    </row>
    <row r="55" spans="1:4" ht="36" customHeight="1" thickBot="1">
      <c r="A55" s="55" t="s">
        <v>137</v>
      </c>
      <c r="B55" s="345" t="s">
        <v>51</v>
      </c>
      <c r="C55" s="261"/>
      <c r="D55" s="361"/>
    </row>
    <row r="56" spans="1:4" ht="15.75" customHeight="1" thickBot="1">
      <c r="A56" s="55" t="s">
        <v>138</v>
      </c>
      <c r="B56" s="345" t="s">
        <v>67</v>
      </c>
      <c r="C56" s="261">
        <v>1.74</v>
      </c>
      <c r="D56" s="354">
        <f>C56*D9*12</f>
        <v>23137.127999999997</v>
      </c>
    </row>
    <row r="57" spans="1:4" ht="33" customHeight="1" thickBot="1">
      <c r="A57" s="347" t="s">
        <v>71</v>
      </c>
      <c r="B57" s="345" t="s">
        <v>106</v>
      </c>
      <c r="C57" s="261"/>
      <c r="D57" s="362"/>
    </row>
    <row r="58" spans="1:4" ht="11.25" customHeight="1" thickBot="1">
      <c r="A58" s="347" t="s">
        <v>139</v>
      </c>
      <c r="B58" s="345" t="s">
        <v>51</v>
      </c>
      <c r="C58" s="64"/>
      <c r="D58" s="363"/>
    </row>
    <row r="59" spans="1:4" ht="15.75" thickBot="1">
      <c r="A59" s="727" t="s">
        <v>140</v>
      </c>
      <c r="B59" s="728"/>
      <c r="C59" s="728"/>
      <c r="D59" s="729"/>
    </row>
    <row r="60" spans="1:4" ht="56.25" customHeight="1" thickBot="1">
      <c r="A60" s="347" t="s">
        <v>141</v>
      </c>
      <c r="B60" s="345" t="s">
        <v>142</v>
      </c>
      <c r="C60" s="345">
        <v>2.41</v>
      </c>
      <c r="D60" s="349">
        <f>C60*D9*12</f>
        <v>32046.251999999997</v>
      </c>
    </row>
    <row r="61" spans="1:4" ht="15.75" thickBot="1">
      <c r="A61" s="727" t="s">
        <v>143</v>
      </c>
      <c r="B61" s="728"/>
      <c r="C61" s="728"/>
      <c r="D61" s="733"/>
    </row>
    <row r="62" spans="1:4" ht="22.5" customHeight="1" thickBot="1">
      <c r="A62" s="347" t="s">
        <v>144</v>
      </c>
      <c r="B62" s="345" t="s">
        <v>78</v>
      </c>
      <c r="C62" s="261"/>
      <c r="D62" s="349"/>
    </row>
    <row r="63" spans="1:4" ht="15.75" customHeight="1" thickBot="1">
      <c r="A63" s="347" t="s">
        <v>145</v>
      </c>
      <c r="B63" s="345" t="s">
        <v>78</v>
      </c>
      <c r="C63" s="261">
        <v>2.14</v>
      </c>
      <c r="D63" s="354">
        <f>C63*D9*12</f>
        <v>28456.007999999998</v>
      </c>
    </row>
    <row r="64" spans="1:4" ht="12.75" customHeight="1" thickBot="1">
      <c r="A64" s="347" t="s">
        <v>146</v>
      </c>
      <c r="B64" s="345" t="s">
        <v>147</v>
      </c>
      <c r="C64" s="64"/>
      <c r="D64" s="363"/>
    </row>
    <row r="65" spans="1:7" ht="79.5" customHeight="1" thickBot="1">
      <c r="A65" s="347" t="s">
        <v>240</v>
      </c>
      <c r="B65" s="345" t="s">
        <v>106</v>
      </c>
      <c r="C65" s="345">
        <v>4.22</v>
      </c>
      <c r="D65" s="354">
        <f>C65*D9*12</f>
        <v>56114.183999999994</v>
      </c>
    </row>
    <row r="66" spans="1:7" ht="13.5" customHeight="1" thickBot="1">
      <c r="A66" s="370" t="s">
        <v>176</v>
      </c>
      <c r="B66" s="328"/>
      <c r="C66" s="345"/>
      <c r="D66" s="369">
        <v>-8926.85</v>
      </c>
    </row>
    <row r="67" spans="1:7" ht="13.5" customHeight="1" thickBot="1">
      <c r="A67" s="727" t="s">
        <v>149</v>
      </c>
      <c r="B67" s="740"/>
      <c r="C67" s="371">
        <f>SUM(C14,C20,C25,C32,C37,C43,C56,C60,C63,C65)</f>
        <v>19.360000000000003</v>
      </c>
      <c r="D67" s="374">
        <f>SUM(D14,D20,D25,D32,D37,D43,D56,D60,D63,D65,D66)</f>
        <v>248506.94200000001</v>
      </c>
    </row>
    <row r="68" spans="1:7">
      <c r="G68" s="37"/>
    </row>
  </sheetData>
  <mergeCells count="17">
    <mergeCell ref="A52:D52"/>
    <mergeCell ref="A59:D59"/>
    <mergeCell ref="A61:D61"/>
    <mergeCell ref="A67:B67"/>
    <mergeCell ref="A22:B22"/>
    <mergeCell ref="A24:D24"/>
    <mergeCell ref="A27:D27"/>
    <mergeCell ref="A28:D28"/>
    <mergeCell ref="A35:D35"/>
    <mergeCell ref="A39:D39"/>
    <mergeCell ref="A17:D17"/>
    <mergeCell ref="A1:C1"/>
    <mergeCell ref="A11:A12"/>
    <mergeCell ref="B11:B12"/>
    <mergeCell ref="A13:D13"/>
    <mergeCell ref="B14:B15"/>
    <mergeCell ref="A16:D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81"/>
  <sheetViews>
    <sheetView topLeftCell="A58" workbookViewId="0">
      <selection activeCell="D78" sqref="D78"/>
    </sheetView>
  </sheetViews>
  <sheetFormatPr defaultRowHeight="15"/>
  <cols>
    <col min="1" max="1" width="45.7109375" style="37" customWidth="1"/>
    <col min="2" max="2" width="14.7109375" style="37" customWidth="1"/>
    <col min="3" max="3" width="11.42578125" style="37" customWidth="1"/>
    <col min="4" max="4" width="11.85546875" style="37" bestFit="1" customWidth="1"/>
  </cols>
  <sheetData>
    <row r="1" spans="1:4">
      <c r="A1" s="256" t="s">
        <v>87</v>
      </c>
      <c r="B1" s="256"/>
      <c r="C1" s="256"/>
      <c r="D1" s="256"/>
    </row>
    <row r="2" spans="1:4">
      <c r="A2" s="438" t="s">
        <v>399</v>
      </c>
      <c r="B2" s="438"/>
      <c r="C2" s="438"/>
      <c r="D2" s="438"/>
    </row>
    <row r="3" spans="1:4">
      <c r="A3" s="438" t="s">
        <v>400</v>
      </c>
      <c r="B3" s="438"/>
      <c r="C3" s="438"/>
      <c r="D3" s="438"/>
    </row>
    <row r="4" spans="1:4">
      <c r="A4" s="209"/>
      <c r="B4" s="209"/>
      <c r="C4" s="210" t="s">
        <v>1</v>
      </c>
      <c r="D4" s="507">
        <v>1984</v>
      </c>
    </row>
    <row r="5" spans="1:4">
      <c r="A5" s="209"/>
      <c r="B5" s="209"/>
      <c r="C5" s="210" t="s">
        <v>2</v>
      </c>
      <c r="D5" s="507">
        <v>5</v>
      </c>
    </row>
    <row r="6" spans="1:4">
      <c r="A6" s="209"/>
      <c r="B6" s="209"/>
      <c r="C6" s="210" t="s">
        <v>3</v>
      </c>
      <c r="D6" s="507">
        <v>6</v>
      </c>
    </row>
    <row r="7" spans="1:4">
      <c r="A7" s="209"/>
      <c r="B7" s="209"/>
      <c r="C7" s="210" t="s">
        <v>4</v>
      </c>
      <c r="D7" s="507">
        <v>96</v>
      </c>
    </row>
    <row r="8" spans="1:4">
      <c r="A8" s="209"/>
      <c r="B8" s="209"/>
      <c r="C8" s="210" t="s">
        <v>97</v>
      </c>
      <c r="D8" s="507">
        <v>5050</v>
      </c>
    </row>
    <row r="9" spans="1:4" ht="15.75" thickBot="1">
      <c r="A9" s="209"/>
      <c r="B9" s="209"/>
      <c r="C9" s="210" t="s">
        <v>180</v>
      </c>
      <c r="D9" s="507">
        <v>546</v>
      </c>
    </row>
    <row r="10" spans="1:4" ht="22.5">
      <c r="A10" s="692" t="s">
        <v>8</v>
      </c>
      <c r="B10" s="692" t="s">
        <v>9</v>
      </c>
      <c r="C10" s="348" t="s">
        <v>152</v>
      </c>
      <c r="D10" s="348" t="s">
        <v>162</v>
      </c>
    </row>
    <row r="11" spans="1:4" ht="15.75" thickBot="1">
      <c r="A11" s="694"/>
      <c r="B11" s="694"/>
      <c r="C11" s="333" t="s">
        <v>160</v>
      </c>
      <c r="D11" s="333" t="s">
        <v>174</v>
      </c>
    </row>
    <row r="12" spans="1:4" ht="15.75" thickBot="1">
      <c r="A12" s="704" t="s">
        <v>10</v>
      </c>
      <c r="B12" s="705"/>
      <c r="C12" s="705"/>
      <c r="D12" s="706"/>
    </row>
    <row r="13" spans="1:4" ht="168.75">
      <c r="A13" s="378" t="s">
        <v>158</v>
      </c>
      <c r="B13" s="692" t="s">
        <v>106</v>
      </c>
      <c r="C13" s="692">
        <v>1.02</v>
      </c>
      <c r="D13" s="692">
        <f>C13*12*D8</f>
        <v>61812</v>
      </c>
    </row>
    <row r="14" spans="1:4" ht="158.25" thickBot="1">
      <c r="A14" s="379" t="s">
        <v>105</v>
      </c>
      <c r="B14" s="694"/>
      <c r="C14" s="694"/>
      <c r="D14" s="694"/>
    </row>
    <row r="15" spans="1:4" ht="15.75" thickBot="1">
      <c r="A15" s="707" t="s">
        <v>14</v>
      </c>
      <c r="B15" s="708"/>
      <c r="C15" s="708"/>
      <c r="D15" s="709"/>
    </row>
    <row r="16" spans="1:4" ht="15.75" thickBot="1">
      <c r="A16" s="701" t="s">
        <v>15</v>
      </c>
      <c r="B16" s="702"/>
      <c r="C16" s="702"/>
      <c r="D16" s="703"/>
    </row>
    <row r="17" spans="1:4" ht="23.25" thickBot="1">
      <c r="A17" s="379" t="s">
        <v>107</v>
      </c>
      <c r="B17" s="380" t="s">
        <v>17</v>
      </c>
      <c r="C17" s="692">
        <v>2.16</v>
      </c>
      <c r="D17" s="692">
        <f>C17*12*D8</f>
        <v>130896.00000000001</v>
      </c>
    </row>
    <row r="18" spans="1:4" ht="15.75" thickBot="1">
      <c r="A18" s="379" t="s">
        <v>108</v>
      </c>
      <c r="B18" s="380" t="s">
        <v>17</v>
      </c>
      <c r="C18" s="693"/>
      <c r="D18" s="693"/>
    </row>
    <row r="19" spans="1:4" ht="15.75" thickBot="1">
      <c r="A19" s="379" t="s">
        <v>109</v>
      </c>
      <c r="B19" s="380" t="s">
        <v>17</v>
      </c>
      <c r="C19" s="693"/>
      <c r="D19" s="693"/>
    </row>
    <row r="20" spans="1:4" ht="15.75" thickBot="1">
      <c r="A20" s="381" t="s">
        <v>20</v>
      </c>
      <c r="B20" s="333" t="s">
        <v>21</v>
      </c>
      <c r="C20" s="693"/>
      <c r="D20" s="693"/>
    </row>
    <row r="21" spans="1:4" ht="15.75" thickBot="1">
      <c r="A21" s="695" t="s">
        <v>22</v>
      </c>
      <c r="B21" s="697"/>
      <c r="C21" s="693"/>
      <c r="D21" s="693"/>
    </row>
    <row r="22" spans="1:4" ht="23.25" thickBot="1">
      <c r="A22" s="381" t="s">
        <v>110</v>
      </c>
      <c r="B22" s="333" t="s">
        <v>24</v>
      </c>
      <c r="C22" s="694"/>
      <c r="D22" s="694"/>
    </row>
    <row r="23" spans="1:4" ht="22.5" customHeight="1" thickBot="1">
      <c r="A23" s="695" t="s">
        <v>111</v>
      </c>
      <c r="B23" s="696"/>
      <c r="C23" s="696"/>
      <c r="D23" s="697"/>
    </row>
    <row r="24" spans="1:4" ht="15.75" thickBot="1">
      <c r="A24" s="382" t="s">
        <v>28</v>
      </c>
      <c r="B24" s="383" t="s">
        <v>29</v>
      </c>
      <c r="C24" s="692">
        <v>0.2</v>
      </c>
      <c r="D24" s="692">
        <f>C24*12*D8</f>
        <v>12120.000000000002</v>
      </c>
    </row>
    <row r="25" spans="1:4" ht="15.75" thickBot="1">
      <c r="A25" s="381" t="s">
        <v>26</v>
      </c>
      <c r="B25" s="333" t="s">
        <v>27</v>
      </c>
      <c r="C25" s="694"/>
      <c r="D25" s="694"/>
    </row>
    <row r="26" spans="1:4" ht="15.75" thickBot="1">
      <c r="A26" s="704" t="s">
        <v>112</v>
      </c>
      <c r="B26" s="705"/>
      <c r="C26" s="705"/>
      <c r="D26" s="706"/>
    </row>
    <row r="27" spans="1:4" ht="15.75" thickBot="1">
      <c r="A27" s="695" t="s">
        <v>113</v>
      </c>
      <c r="B27" s="696"/>
      <c r="C27" s="696"/>
      <c r="D27" s="697"/>
    </row>
    <row r="28" spans="1:4" ht="34.5" thickBot="1">
      <c r="A28" s="379" t="s">
        <v>114</v>
      </c>
      <c r="B28" s="333" t="s">
        <v>106</v>
      </c>
      <c r="C28" s="692">
        <v>0.52</v>
      </c>
      <c r="D28" s="692">
        <f>C28*12*D8</f>
        <v>31512</v>
      </c>
    </row>
    <row r="29" spans="1:4" ht="23.25" thickBot="1">
      <c r="A29" s="379" t="s">
        <v>115</v>
      </c>
      <c r="B29" s="333" t="s">
        <v>34</v>
      </c>
      <c r="C29" s="693"/>
      <c r="D29" s="693"/>
    </row>
    <row r="30" spans="1:4" ht="23.25" thickBot="1">
      <c r="A30" s="379" t="s">
        <v>116</v>
      </c>
      <c r="B30" s="333" t="s">
        <v>34</v>
      </c>
      <c r="C30" s="693"/>
      <c r="D30" s="693"/>
    </row>
    <row r="31" spans="1:4" ht="34.5" thickBot="1">
      <c r="A31" s="379" t="s">
        <v>117</v>
      </c>
      <c r="B31" s="333" t="s">
        <v>106</v>
      </c>
      <c r="C31" s="693"/>
      <c r="D31" s="693"/>
    </row>
    <row r="32" spans="1:4" ht="15.75" thickBot="1">
      <c r="A32" s="379" t="s">
        <v>118</v>
      </c>
      <c r="B32" s="333" t="s">
        <v>34</v>
      </c>
      <c r="C32" s="693"/>
      <c r="D32" s="693"/>
    </row>
    <row r="33" spans="1:4" ht="34.5" thickBot="1">
      <c r="A33" s="381" t="s">
        <v>119</v>
      </c>
      <c r="B33" s="333" t="s">
        <v>106</v>
      </c>
      <c r="C33" s="694"/>
      <c r="D33" s="694"/>
    </row>
    <row r="34" spans="1:4" ht="15.75" thickBot="1">
      <c r="A34" s="695" t="s">
        <v>120</v>
      </c>
      <c r="B34" s="696"/>
      <c r="C34" s="696"/>
      <c r="D34" s="697"/>
    </row>
    <row r="35" spans="1:4" ht="34.5" thickBot="1">
      <c r="A35" s="379" t="s">
        <v>114</v>
      </c>
      <c r="B35" s="333" t="s">
        <v>106</v>
      </c>
      <c r="C35" s="692">
        <v>0.84</v>
      </c>
      <c r="D35" s="692">
        <f>C35*12*D8</f>
        <v>50904</v>
      </c>
    </row>
    <row r="36" spans="1:4" ht="23.25" thickBot="1">
      <c r="A36" s="379" t="s">
        <v>121</v>
      </c>
      <c r="B36" s="333" t="s">
        <v>34</v>
      </c>
      <c r="C36" s="693"/>
      <c r="D36" s="693"/>
    </row>
    <row r="37" spans="1:4" ht="23.25" thickBot="1">
      <c r="A37" s="379" t="s">
        <v>122</v>
      </c>
      <c r="B37" s="333" t="s">
        <v>34</v>
      </c>
      <c r="C37" s="693"/>
      <c r="D37" s="693"/>
    </row>
    <row r="38" spans="1:4" ht="34.5" thickBot="1">
      <c r="A38" s="379" t="s">
        <v>42</v>
      </c>
      <c r="B38" s="333" t="s">
        <v>106</v>
      </c>
      <c r="C38" s="693"/>
      <c r="D38" s="693"/>
    </row>
    <row r="39" spans="1:4" ht="34.5" thickBot="1">
      <c r="A39" s="381" t="s">
        <v>123</v>
      </c>
      <c r="B39" s="333" t="s">
        <v>106</v>
      </c>
      <c r="C39" s="693"/>
      <c r="D39" s="693"/>
    </row>
    <row r="40" spans="1:4" ht="15.75" thickBot="1">
      <c r="A40" s="379" t="s">
        <v>118</v>
      </c>
      <c r="B40" s="333" t="s">
        <v>34</v>
      </c>
      <c r="C40" s="694"/>
      <c r="D40" s="694"/>
    </row>
    <row r="41" spans="1:4" ht="15.75" thickBot="1">
      <c r="A41" s="701" t="s">
        <v>124</v>
      </c>
      <c r="B41" s="702"/>
      <c r="C41" s="702"/>
      <c r="D41" s="703"/>
    </row>
    <row r="42" spans="1:4" ht="15.75" thickBot="1">
      <c r="A42" s="379" t="s">
        <v>45</v>
      </c>
      <c r="B42" s="333" t="s">
        <v>34</v>
      </c>
      <c r="C42" s="692">
        <v>0.61</v>
      </c>
      <c r="D42" s="692">
        <f>C42*12*D8</f>
        <v>36966</v>
      </c>
    </row>
    <row r="43" spans="1:4" ht="15.75" thickBot="1">
      <c r="A43" s="379" t="s">
        <v>46</v>
      </c>
      <c r="B43" s="333" t="s">
        <v>34</v>
      </c>
      <c r="C43" s="694"/>
      <c r="D43" s="694"/>
    </row>
    <row r="44" spans="1:4" ht="34.5" thickBot="1">
      <c r="A44" s="381" t="s">
        <v>47</v>
      </c>
      <c r="B44" s="333" t="s">
        <v>106</v>
      </c>
      <c r="C44" s="384"/>
      <c r="D44" s="384"/>
    </row>
    <row r="45" spans="1:4" ht="15.75" thickBot="1">
      <c r="A45" s="695" t="s">
        <v>125</v>
      </c>
      <c r="B45" s="696"/>
      <c r="C45" s="696"/>
      <c r="D45" s="697"/>
    </row>
    <row r="46" spans="1:4" ht="34.5" thickBot="1">
      <c r="A46" s="379" t="s">
        <v>126</v>
      </c>
      <c r="B46" s="333" t="s">
        <v>29</v>
      </c>
      <c r="C46" s="692">
        <v>1.34</v>
      </c>
      <c r="D46" s="692">
        <f>C46*12*D8</f>
        <v>81204.000000000015</v>
      </c>
    </row>
    <row r="47" spans="1:4" ht="15.75" thickBot="1">
      <c r="A47" s="379" t="s">
        <v>127</v>
      </c>
      <c r="B47" s="333" t="s">
        <v>51</v>
      </c>
      <c r="C47" s="693"/>
      <c r="D47" s="693"/>
    </row>
    <row r="48" spans="1:4" ht="23.25" thickBot="1">
      <c r="A48" s="379" t="s">
        <v>116</v>
      </c>
      <c r="B48" s="333" t="s">
        <v>51</v>
      </c>
      <c r="C48" s="693"/>
      <c r="D48" s="693"/>
    </row>
    <row r="49" spans="1:4" ht="23.25" thickBot="1">
      <c r="A49" s="379" t="s">
        <v>128</v>
      </c>
      <c r="B49" s="333" t="s">
        <v>54</v>
      </c>
      <c r="C49" s="693"/>
      <c r="D49" s="693"/>
    </row>
    <row r="50" spans="1:4" ht="45.75" thickBot="1">
      <c r="A50" s="379" t="s">
        <v>129</v>
      </c>
      <c r="B50" s="333" t="s">
        <v>54</v>
      </c>
      <c r="C50" s="693"/>
      <c r="D50" s="693"/>
    </row>
    <row r="51" spans="1:4" ht="15.75" thickBot="1">
      <c r="A51" s="695" t="s">
        <v>56</v>
      </c>
      <c r="B51" s="697"/>
      <c r="C51" s="693"/>
      <c r="D51" s="693"/>
    </row>
    <row r="52" spans="1:4" ht="15.75" thickBot="1">
      <c r="A52" s="379" t="s">
        <v>130</v>
      </c>
      <c r="B52" s="333" t="s">
        <v>59</v>
      </c>
      <c r="C52" s="693"/>
      <c r="D52" s="693"/>
    </row>
    <row r="53" spans="1:4" ht="15.75" thickBot="1">
      <c r="A53" s="379" t="s">
        <v>131</v>
      </c>
      <c r="B53" s="333" t="s">
        <v>59</v>
      </c>
      <c r="C53" s="693"/>
      <c r="D53" s="693"/>
    </row>
    <row r="54" spans="1:4" ht="15.75" thickBot="1">
      <c r="A54" s="379" t="s">
        <v>132</v>
      </c>
      <c r="B54" s="333" t="s">
        <v>59</v>
      </c>
      <c r="C54" s="693"/>
      <c r="D54" s="693"/>
    </row>
    <row r="55" spans="1:4" ht="15.75" thickBot="1">
      <c r="A55" s="379" t="s">
        <v>133</v>
      </c>
      <c r="B55" s="333" t="s">
        <v>59</v>
      </c>
      <c r="C55" s="693"/>
      <c r="D55" s="693"/>
    </row>
    <row r="56" spans="1:4" ht="15.75" thickBot="1">
      <c r="A56" s="379" t="s">
        <v>134</v>
      </c>
      <c r="B56" s="333" t="s">
        <v>59</v>
      </c>
      <c r="C56" s="693"/>
      <c r="D56" s="693"/>
    </row>
    <row r="57" spans="1:4" ht="15.75" thickBot="1">
      <c r="A57" s="379" t="s">
        <v>63</v>
      </c>
      <c r="B57" s="333" t="s">
        <v>59</v>
      </c>
      <c r="C57" s="694"/>
      <c r="D57" s="694"/>
    </row>
    <row r="58" spans="1:4" ht="15.75" thickBot="1">
      <c r="A58" s="701" t="s">
        <v>135</v>
      </c>
      <c r="B58" s="702"/>
      <c r="C58" s="702"/>
      <c r="D58" s="703"/>
    </row>
    <row r="59" spans="1:4" ht="15.75" thickBot="1">
      <c r="A59" s="379" t="s">
        <v>66</v>
      </c>
      <c r="B59" s="333" t="s">
        <v>67</v>
      </c>
      <c r="C59" s="385"/>
      <c r="D59" s="385"/>
    </row>
    <row r="60" spans="1:4" ht="23.25" thickBot="1">
      <c r="A60" s="379" t="s">
        <v>136</v>
      </c>
      <c r="B60" s="333" t="s">
        <v>67</v>
      </c>
      <c r="C60" s="386">
        <v>1.52</v>
      </c>
      <c r="D60" s="386">
        <f>C60*12*D8</f>
        <v>92112.000000000015</v>
      </c>
    </row>
    <row r="61" spans="1:4" ht="34.5" thickBot="1">
      <c r="A61" s="379" t="s">
        <v>137</v>
      </c>
      <c r="B61" s="333" t="s">
        <v>51</v>
      </c>
      <c r="C61" s="387"/>
      <c r="D61" s="387"/>
    </row>
    <row r="62" spans="1:4" ht="23.25" thickBot="1">
      <c r="A62" s="379" t="s">
        <v>138</v>
      </c>
      <c r="B62" s="333" t="s">
        <v>67</v>
      </c>
      <c r="C62" s="387"/>
      <c r="D62" s="387"/>
    </row>
    <row r="63" spans="1:4" ht="34.5" thickBot="1">
      <c r="A63" s="381" t="s">
        <v>71</v>
      </c>
      <c r="B63" s="333" t="s">
        <v>106</v>
      </c>
      <c r="C63" s="387"/>
      <c r="D63" s="387"/>
    </row>
    <row r="64" spans="1:4" ht="15.75" thickBot="1">
      <c r="A64" s="381" t="s">
        <v>139</v>
      </c>
      <c r="B64" s="333" t="s">
        <v>51</v>
      </c>
      <c r="C64" s="388"/>
      <c r="D64" s="388"/>
    </row>
    <row r="65" spans="1:4" ht="15.75" thickBot="1">
      <c r="A65" s="695" t="s">
        <v>140</v>
      </c>
      <c r="B65" s="696"/>
      <c r="C65" s="696"/>
      <c r="D65" s="697"/>
    </row>
    <row r="66" spans="1:4" ht="57" thickBot="1">
      <c r="A66" s="381" t="s">
        <v>141</v>
      </c>
      <c r="B66" s="333" t="s">
        <v>142</v>
      </c>
      <c r="C66" s="333">
        <v>2.41</v>
      </c>
      <c r="D66" s="333">
        <f>C66*12*D8</f>
        <v>146046</v>
      </c>
    </row>
    <row r="67" spans="1:4" ht="15.75" thickBot="1">
      <c r="A67" s="695" t="s">
        <v>143</v>
      </c>
      <c r="B67" s="696"/>
      <c r="C67" s="696"/>
      <c r="D67" s="697"/>
    </row>
    <row r="68" spans="1:4" ht="23.25" thickBot="1">
      <c r="A68" s="381" t="s">
        <v>144</v>
      </c>
      <c r="B68" s="333" t="s">
        <v>78</v>
      </c>
      <c r="C68" s="692">
        <v>2.14</v>
      </c>
      <c r="D68" s="692">
        <f>C68*12*D8</f>
        <v>129684</v>
      </c>
    </row>
    <row r="69" spans="1:4" ht="15.75" thickBot="1">
      <c r="A69" s="381" t="s">
        <v>145</v>
      </c>
      <c r="B69" s="333" t="s">
        <v>78</v>
      </c>
      <c r="C69" s="693"/>
      <c r="D69" s="693"/>
    </row>
    <row r="70" spans="1:4" ht="15.75" thickBot="1">
      <c r="A70" s="381" t="s">
        <v>146</v>
      </c>
      <c r="B70" s="333" t="s">
        <v>147</v>
      </c>
      <c r="C70" s="694"/>
      <c r="D70" s="694"/>
    </row>
    <row r="71" spans="1:4" ht="15.75" thickBot="1">
      <c r="A71" s="698" t="s">
        <v>84</v>
      </c>
      <c r="B71" s="699"/>
      <c r="C71" s="699"/>
      <c r="D71" s="700"/>
    </row>
    <row r="72" spans="1:4" ht="15.75" thickBot="1">
      <c r="A72" s="389" t="s">
        <v>401</v>
      </c>
      <c r="B72" s="390"/>
      <c r="C72" s="390">
        <v>0.1</v>
      </c>
      <c r="D72" s="390">
        <f>C72*12*D8</f>
        <v>6060.0000000000009</v>
      </c>
    </row>
    <row r="73" spans="1:4" ht="15.75" thickBot="1">
      <c r="A73" s="389" t="s">
        <v>402</v>
      </c>
      <c r="B73" s="390"/>
      <c r="C73" s="390">
        <v>2.5299999999999998</v>
      </c>
      <c r="D73" s="390">
        <f>C73*12*D8</f>
        <v>153318</v>
      </c>
    </row>
    <row r="74" spans="1:4" ht="15.75" thickBot="1">
      <c r="A74" s="389" t="s">
        <v>403</v>
      </c>
      <c r="B74" s="390"/>
      <c r="C74" s="390">
        <v>1.67</v>
      </c>
      <c r="D74" s="390">
        <f>C74*12*D8</f>
        <v>101202</v>
      </c>
    </row>
    <row r="75" spans="1:4" ht="15.75" thickBot="1">
      <c r="A75" s="391" t="s">
        <v>404</v>
      </c>
      <c r="B75" s="392"/>
      <c r="C75" s="392">
        <v>7.0000000000000007E-2</v>
      </c>
      <c r="D75" s="392">
        <f>C75*12*D8</f>
        <v>4242</v>
      </c>
    </row>
    <row r="76" spans="1:4" ht="15.75" thickBot="1">
      <c r="A76" s="391" t="s">
        <v>406</v>
      </c>
      <c r="B76" s="390"/>
      <c r="C76" s="390">
        <v>0.06</v>
      </c>
      <c r="D76" s="390">
        <f>C76*12*D8</f>
        <v>3636</v>
      </c>
    </row>
    <row r="77" spans="1:4" ht="15.75" thickBot="1">
      <c r="A77" s="389" t="s">
        <v>405</v>
      </c>
      <c r="B77" s="390"/>
      <c r="C77" s="390">
        <v>0.08</v>
      </c>
      <c r="D77" s="390">
        <f>C77*12*D8</f>
        <v>4848</v>
      </c>
    </row>
    <row r="78" spans="1:4" ht="79.5" thickBot="1">
      <c r="A78" s="381" t="s">
        <v>148</v>
      </c>
      <c r="B78" s="333" t="s">
        <v>106</v>
      </c>
      <c r="C78" s="333">
        <v>4.3499999999999996</v>
      </c>
      <c r="D78" s="333">
        <f>C78*12*D8</f>
        <v>263610</v>
      </c>
    </row>
    <row r="79" spans="1:4" ht="15.75" thickBot="1">
      <c r="A79" s="695" t="s">
        <v>149</v>
      </c>
      <c r="B79" s="697"/>
      <c r="C79" s="403">
        <f>SUM(C13,C17,C24,C28,C35,C42,C46,C60,C66,C68,C72:C78)</f>
        <v>21.619999999999997</v>
      </c>
      <c r="D79" s="403">
        <f>SUM(D13,D17,D24,D28,D35,D42,D46,D60,D66,D68,D72:D78)</f>
        <v>1310172</v>
      </c>
    </row>
    <row r="81" spans="3:3">
      <c r="C81" s="58"/>
    </row>
  </sheetData>
  <mergeCells count="35">
    <mergeCell ref="A15:D15"/>
    <mergeCell ref="A10:A11"/>
    <mergeCell ref="B10:B11"/>
    <mergeCell ref="A12:D12"/>
    <mergeCell ref="B13:B14"/>
    <mergeCell ref="D13:D14"/>
    <mergeCell ref="D42:D43"/>
    <mergeCell ref="C42:C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C68:C70"/>
    <mergeCell ref="D68:D70"/>
    <mergeCell ref="A71:D71"/>
    <mergeCell ref="A79:B79"/>
    <mergeCell ref="C13:C14"/>
    <mergeCell ref="C17:C22"/>
    <mergeCell ref="C24:C25"/>
    <mergeCell ref="C28:C33"/>
    <mergeCell ref="C35:C40"/>
    <mergeCell ref="A45:D45"/>
    <mergeCell ref="D46:D57"/>
    <mergeCell ref="A51:B51"/>
    <mergeCell ref="A58:D58"/>
    <mergeCell ref="A65:D65"/>
    <mergeCell ref="A67:D67"/>
    <mergeCell ref="C46:C5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155"/>
  <sheetViews>
    <sheetView topLeftCell="A127" workbookViewId="0">
      <selection activeCell="D150" sqref="D150"/>
    </sheetView>
  </sheetViews>
  <sheetFormatPr defaultRowHeight="15"/>
  <cols>
    <col min="1" max="1" width="51.5703125" customWidth="1"/>
    <col min="3" max="3" width="11" customWidth="1"/>
    <col min="4" max="4" width="11.7109375" customWidth="1"/>
    <col min="5" max="5" width="9.140625" hidden="1" customWidth="1"/>
    <col min="7" max="7" width="16.85546875" customWidth="1"/>
  </cols>
  <sheetData>
    <row r="1" spans="1:14">
      <c r="A1" s="393" t="s">
        <v>87</v>
      </c>
      <c r="B1" s="393"/>
      <c r="C1" s="393"/>
      <c r="D1" s="393"/>
      <c r="K1" s="393"/>
      <c r="L1" s="393"/>
      <c r="M1" s="393"/>
      <c r="N1" s="393"/>
    </row>
    <row r="2" spans="1:14">
      <c r="A2" s="377" t="s">
        <v>416</v>
      </c>
      <c r="B2" s="377"/>
      <c r="C2" s="377"/>
      <c r="D2" s="377"/>
      <c r="K2" s="394"/>
      <c r="L2" s="394"/>
      <c r="M2" s="394"/>
      <c r="N2" s="394"/>
    </row>
    <row r="3" spans="1:14">
      <c r="A3" s="377" t="s">
        <v>400</v>
      </c>
      <c r="B3" s="377"/>
      <c r="C3" s="377"/>
      <c r="D3" s="377"/>
      <c r="K3" s="394"/>
      <c r="L3" s="394"/>
      <c r="M3" s="394"/>
      <c r="N3" s="394"/>
    </row>
    <row r="4" spans="1:14">
      <c r="A4" s="197"/>
      <c r="B4" s="197"/>
      <c r="C4" s="198"/>
      <c r="D4" s="394"/>
      <c r="K4" s="394"/>
      <c r="L4" s="394"/>
      <c r="M4" s="394"/>
      <c r="N4" s="394"/>
    </row>
    <row r="5" spans="1:14">
      <c r="A5" s="197"/>
      <c r="B5" s="197"/>
      <c r="C5" s="198" t="s">
        <v>1</v>
      </c>
      <c r="D5" s="197">
        <v>1984</v>
      </c>
      <c r="E5" s="198"/>
      <c r="F5" s="197"/>
      <c r="K5" s="197"/>
      <c r="L5" s="197"/>
      <c r="M5" s="198"/>
      <c r="N5" s="197"/>
    </row>
    <row r="6" spans="1:14">
      <c r="A6" s="197"/>
      <c r="B6" s="197"/>
      <c r="C6" s="198" t="s">
        <v>2</v>
      </c>
      <c r="D6" s="197">
        <v>5</v>
      </c>
      <c r="E6" s="198"/>
      <c r="F6" s="197"/>
      <c r="K6" s="197"/>
      <c r="L6" s="197"/>
      <c r="M6" s="198"/>
      <c r="N6" s="197"/>
    </row>
    <row r="7" spans="1:14">
      <c r="A7" s="197"/>
      <c r="B7" s="197"/>
      <c r="C7" s="198" t="s">
        <v>3</v>
      </c>
      <c r="D7" s="197">
        <v>8</v>
      </c>
      <c r="E7" s="198"/>
      <c r="F7" s="197"/>
      <c r="K7" s="197"/>
      <c r="L7" s="197"/>
      <c r="M7" s="198"/>
      <c r="N7" s="197"/>
    </row>
    <row r="8" spans="1:14">
      <c r="A8" s="197"/>
      <c r="B8" s="197"/>
      <c r="C8" s="198" t="s">
        <v>4</v>
      </c>
      <c r="D8" s="197">
        <v>98</v>
      </c>
      <c r="E8" s="198"/>
      <c r="F8" s="197"/>
      <c r="K8" s="197"/>
      <c r="L8" s="197"/>
      <c r="M8" s="198"/>
      <c r="N8" s="197"/>
    </row>
    <row r="9" spans="1:14">
      <c r="A9" s="912" t="s">
        <v>534</v>
      </c>
      <c r="B9" s="912"/>
      <c r="C9" s="912"/>
      <c r="D9" s="197">
        <v>313.60000000000002</v>
      </c>
      <c r="E9" s="198">
        <f>D9+D10</f>
        <v>5322.7000000000007</v>
      </c>
      <c r="F9" s="197"/>
      <c r="K9" s="197"/>
      <c r="L9" s="197"/>
      <c r="M9" s="198"/>
      <c r="N9" s="197"/>
    </row>
    <row r="10" spans="1:14" ht="15.75" thickBot="1">
      <c r="A10" s="197"/>
      <c r="B10" s="197"/>
      <c r="C10" s="198" t="s">
        <v>97</v>
      </c>
      <c r="D10" s="197">
        <v>5009.1000000000004</v>
      </c>
      <c r="E10" s="198"/>
      <c r="F10" s="197"/>
      <c r="K10" s="197"/>
      <c r="L10" s="197"/>
      <c r="M10" s="198"/>
      <c r="N10" s="197"/>
    </row>
    <row r="11" spans="1:14" ht="22.5">
      <c r="A11" s="692" t="s">
        <v>8</v>
      </c>
      <c r="B11" s="692" t="s">
        <v>9</v>
      </c>
      <c r="C11" s="348" t="s">
        <v>152</v>
      </c>
      <c r="D11" s="348" t="s">
        <v>162</v>
      </c>
      <c r="K11" s="197"/>
      <c r="L11" s="197"/>
      <c r="M11" s="198"/>
      <c r="N11" s="197"/>
    </row>
    <row r="12" spans="1:14" ht="15.75" thickBot="1">
      <c r="A12" s="694"/>
      <c r="B12" s="694"/>
      <c r="C12" s="333" t="s">
        <v>160</v>
      </c>
      <c r="D12" s="333" t="s">
        <v>174</v>
      </c>
      <c r="K12" s="197"/>
      <c r="L12" s="197"/>
      <c r="M12" s="198"/>
      <c r="N12" s="197"/>
    </row>
    <row r="13" spans="1:14" ht="15.75" thickBot="1">
      <c r="A13" s="704" t="s">
        <v>10</v>
      </c>
      <c r="B13" s="705"/>
      <c r="C13" s="705"/>
      <c r="D13" s="706"/>
      <c r="K13" s="197"/>
      <c r="L13" s="197"/>
      <c r="M13" s="198"/>
      <c r="N13" s="197"/>
    </row>
    <row r="14" spans="1:14">
      <c r="A14" s="378" t="s">
        <v>407</v>
      </c>
      <c r="B14" s="692" t="s">
        <v>106</v>
      </c>
      <c r="C14" s="692">
        <v>1.02</v>
      </c>
      <c r="D14" s="692">
        <f>C14*12*E9</f>
        <v>65149.848000000013</v>
      </c>
    </row>
    <row r="15" spans="1:14">
      <c r="A15" s="378" t="s">
        <v>246</v>
      </c>
      <c r="B15" s="693"/>
      <c r="C15" s="693"/>
      <c r="D15" s="693"/>
    </row>
    <row r="16" spans="1:14">
      <c r="A16" s="378" t="s">
        <v>247</v>
      </c>
      <c r="B16" s="693"/>
      <c r="C16" s="693"/>
      <c r="D16" s="693"/>
    </row>
    <row r="17" spans="1:4">
      <c r="A17" s="378" t="s">
        <v>248</v>
      </c>
      <c r="B17" s="693"/>
      <c r="C17" s="693"/>
      <c r="D17" s="693"/>
    </row>
    <row r="18" spans="1:4">
      <c r="A18" s="378" t="s">
        <v>347</v>
      </c>
      <c r="B18" s="693"/>
      <c r="C18" s="693"/>
      <c r="D18" s="693"/>
    </row>
    <row r="19" spans="1:4">
      <c r="A19" s="378" t="s">
        <v>250</v>
      </c>
      <c r="B19" s="693"/>
      <c r="C19" s="693"/>
      <c r="D19" s="693"/>
    </row>
    <row r="20" spans="1:4">
      <c r="A20" s="378" t="s">
        <v>251</v>
      </c>
      <c r="B20" s="693"/>
      <c r="C20" s="693"/>
      <c r="D20" s="693"/>
    </row>
    <row r="21" spans="1:4">
      <c r="A21" s="378" t="s">
        <v>252</v>
      </c>
      <c r="B21" s="693"/>
      <c r="C21" s="693"/>
      <c r="D21" s="693"/>
    </row>
    <row r="22" spans="1:4">
      <c r="A22" s="378" t="s">
        <v>253</v>
      </c>
      <c r="B22" s="693"/>
      <c r="C22" s="693"/>
      <c r="D22" s="693"/>
    </row>
    <row r="23" spans="1:4">
      <c r="A23" s="378" t="s">
        <v>254</v>
      </c>
      <c r="B23" s="693"/>
      <c r="C23" s="693"/>
      <c r="D23" s="693"/>
    </row>
    <row r="24" spans="1:4">
      <c r="A24" s="378" t="s">
        <v>255</v>
      </c>
      <c r="B24" s="693"/>
      <c r="C24" s="693"/>
      <c r="D24" s="693"/>
    </row>
    <row r="25" spans="1:4">
      <c r="A25" s="378" t="s">
        <v>256</v>
      </c>
      <c r="B25" s="693"/>
      <c r="C25" s="693"/>
      <c r="D25" s="693"/>
    </row>
    <row r="26" spans="1:4">
      <c r="A26" s="378" t="s">
        <v>257</v>
      </c>
      <c r="B26" s="693"/>
      <c r="C26" s="693"/>
      <c r="D26" s="693"/>
    </row>
    <row r="27" spans="1:4">
      <c r="A27" s="378" t="s">
        <v>258</v>
      </c>
      <c r="B27" s="693"/>
      <c r="C27" s="693"/>
      <c r="D27" s="693"/>
    </row>
    <row r="28" spans="1:4">
      <c r="A28" s="378" t="s">
        <v>259</v>
      </c>
      <c r="B28" s="693"/>
      <c r="C28" s="693"/>
      <c r="D28" s="693"/>
    </row>
    <row r="29" spans="1:4">
      <c r="A29" s="395" t="s">
        <v>349</v>
      </c>
      <c r="B29" s="693"/>
      <c r="C29" s="693"/>
      <c r="D29" s="693"/>
    </row>
    <row r="30" spans="1:4">
      <c r="A30" s="395" t="s">
        <v>261</v>
      </c>
      <c r="B30" s="693"/>
      <c r="C30" s="693"/>
      <c r="D30" s="693"/>
    </row>
    <row r="31" spans="1:4">
      <c r="A31" s="395" t="s">
        <v>262</v>
      </c>
      <c r="B31" s="693"/>
      <c r="C31" s="693"/>
      <c r="D31" s="693"/>
    </row>
    <row r="32" spans="1:4">
      <c r="A32" s="395" t="s">
        <v>263</v>
      </c>
      <c r="B32" s="693"/>
      <c r="C32" s="693"/>
      <c r="D32" s="693"/>
    </row>
    <row r="33" spans="1:4">
      <c r="A33" s="395" t="s">
        <v>264</v>
      </c>
      <c r="B33" s="693"/>
      <c r="C33" s="693"/>
      <c r="D33" s="693"/>
    </row>
    <row r="34" spans="1:4">
      <c r="A34" s="395" t="s">
        <v>265</v>
      </c>
      <c r="B34" s="693"/>
      <c r="C34" s="693"/>
      <c r="D34" s="693"/>
    </row>
    <row r="35" spans="1:4" ht="56.25">
      <c r="A35" s="395" t="s">
        <v>408</v>
      </c>
      <c r="B35" s="693"/>
      <c r="C35" s="693"/>
      <c r="D35" s="693"/>
    </row>
    <row r="36" spans="1:4">
      <c r="A36" s="395" t="s">
        <v>272</v>
      </c>
      <c r="B36" s="693"/>
      <c r="C36" s="693"/>
      <c r="D36" s="693"/>
    </row>
    <row r="37" spans="1:4">
      <c r="A37" s="395" t="s">
        <v>273</v>
      </c>
      <c r="B37" s="693"/>
      <c r="C37" s="693"/>
      <c r="D37" s="693"/>
    </row>
    <row r="38" spans="1:4">
      <c r="A38" s="395" t="s">
        <v>274</v>
      </c>
      <c r="B38" s="693"/>
      <c r="C38" s="693"/>
      <c r="D38" s="693"/>
    </row>
    <row r="39" spans="1:4">
      <c r="A39" s="395" t="s">
        <v>275</v>
      </c>
      <c r="B39" s="693"/>
      <c r="C39" s="693"/>
      <c r="D39" s="693"/>
    </row>
    <row r="40" spans="1:4" ht="15.75" thickBot="1">
      <c r="A40" s="396" t="s">
        <v>276</v>
      </c>
      <c r="B40" s="694"/>
      <c r="C40" s="694"/>
      <c r="D40" s="694"/>
    </row>
    <row r="41" spans="1:4" ht="15.75" thickBot="1">
      <c r="A41" s="707" t="s">
        <v>14</v>
      </c>
      <c r="B41" s="708"/>
      <c r="C41" s="708"/>
      <c r="D41" s="709"/>
    </row>
    <row r="42" spans="1:4" ht="15.75" thickBot="1">
      <c r="A42" s="1027" t="s">
        <v>15</v>
      </c>
      <c r="B42" s="1028"/>
      <c r="C42" s="1028"/>
      <c r="D42" s="1029"/>
    </row>
    <row r="43" spans="1:4">
      <c r="A43" s="378" t="s">
        <v>277</v>
      </c>
      <c r="B43" s="1030" t="s">
        <v>17</v>
      </c>
      <c r="C43" s="692">
        <v>2.16</v>
      </c>
      <c r="D43" s="692">
        <f>C43*12*E9</f>
        <v>137964.38400000002</v>
      </c>
    </row>
    <row r="44" spans="1:4">
      <c r="A44" s="378" t="s">
        <v>278</v>
      </c>
      <c r="B44" s="1031"/>
      <c r="C44" s="693"/>
      <c r="D44" s="693"/>
    </row>
    <row r="45" spans="1:4" ht="15.75" thickBot="1">
      <c r="A45" s="379" t="s">
        <v>279</v>
      </c>
      <c r="B45" s="1032"/>
      <c r="C45" s="693"/>
      <c r="D45" s="693"/>
    </row>
    <row r="46" spans="1:4">
      <c r="A46" s="378" t="s">
        <v>244</v>
      </c>
      <c r="B46" s="1030" t="s">
        <v>17</v>
      </c>
      <c r="C46" s="693"/>
      <c r="D46" s="693"/>
    </row>
    <row r="47" spans="1:4">
      <c r="A47" s="378" t="s">
        <v>280</v>
      </c>
      <c r="B47" s="1031"/>
      <c r="C47" s="693"/>
      <c r="D47" s="693"/>
    </row>
    <row r="48" spans="1:4" ht="15.75" thickBot="1">
      <c r="A48" s="379" t="s">
        <v>281</v>
      </c>
      <c r="B48" s="1032"/>
      <c r="C48" s="693"/>
      <c r="D48" s="693"/>
    </row>
    <row r="49" spans="1:4" ht="23.25" thickBot="1">
      <c r="A49" s="379" t="s">
        <v>109</v>
      </c>
      <c r="B49" s="380" t="s">
        <v>17</v>
      </c>
      <c r="C49" s="693"/>
      <c r="D49" s="693"/>
    </row>
    <row r="50" spans="1:4" ht="23.25" thickBot="1">
      <c r="A50" s="381" t="s">
        <v>20</v>
      </c>
      <c r="B50" s="333" t="s">
        <v>21</v>
      </c>
      <c r="C50" s="693"/>
      <c r="D50" s="693"/>
    </row>
    <row r="51" spans="1:4" ht="15.75" thickBot="1">
      <c r="A51" s="1024" t="s">
        <v>22</v>
      </c>
      <c r="B51" s="1026"/>
      <c r="C51" s="693"/>
      <c r="D51" s="693"/>
    </row>
    <row r="52" spans="1:4" ht="18" customHeight="1">
      <c r="A52" s="397" t="s">
        <v>282</v>
      </c>
      <c r="B52" s="692" t="s">
        <v>24</v>
      </c>
      <c r="C52" s="693"/>
      <c r="D52" s="693"/>
    </row>
    <row r="53" spans="1:4" ht="15.75" thickBot="1">
      <c r="A53" s="381" t="s">
        <v>283</v>
      </c>
      <c r="B53" s="694"/>
      <c r="C53" s="694"/>
      <c r="D53" s="694"/>
    </row>
    <row r="54" spans="1:4" ht="22.5" customHeight="1" thickBot="1">
      <c r="A54" s="1024" t="s">
        <v>111</v>
      </c>
      <c r="B54" s="1025"/>
      <c r="C54" s="1025"/>
      <c r="D54" s="1026"/>
    </row>
    <row r="55" spans="1:4" ht="23.25" thickBot="1">
      <c r="A55" s="382" t="s">
        <v>28</v>
      </c>
      <c r="B55" s="383" t="s">
        <v>29</v>
      </c>
      <c r="C55" s="692">
        <v>0.2</v>
      </c>
      <c r="D55" s="692">
        <f>C55*12*E9</f>
        <v>12774.480000000003</v>
      </c>
    </row>
    <row r="56" spans="1:4" ht="23.25" thickBot="1">
      <c r="A56" s="381" t="s">
        <v>26</v>
      </c>
      <c r="B56" s="333" t="s">
        <v>27</v>
      </c>
      <c r="C56" s="694"/>
      <c r="D56" s="694"/>
    </row>
    <row r="57" spans="1:4" ht="15.75" thickBot="1">
      <c r="A57" s="704" t="s">
        <v>112</v>
      </c>
      <c r="B57" s="705"/>
      <c r="C57" s="705"/>
      <c r="D57" s="706"/>
    </row>
    <row r="58" spans="1:4" ht="15.75" thickBot="1">
      <c r="A58" s="1024" t="s">
        <v>113</v>
      </c>
      <c r="B58" s="1025"/>
      <c r="C58" s="1025"/>
      <c r="D58" s="1026"/>
    </row>
    <row r="59" spans="1:4" ht="29.25" customHeight="1">
      <c r="A59" s="378" t="s">
        <v>284</v>
      </c>
      <c r="B59" s="692" t="s">
        <v>106</v>
      </c>
      <c r="C59" s="692">
        <v>0.52</v>
      </c>
      <c r="D59" s="692">
        <f>C59*12*E9</f>
        <v>33213.648000000008</v>
      </c>
    </row>
    <row r="60" spans="1:4" ht="15.75" thickBot="1">
      <c r="A60" s="379" t="s">
        <v>285</v>
      </c>
      <c r="B60" s="694"/>
      <c r="C60" s="693"/>
      <c r="D60" s="693"/>
    </row>
    <row r="61" spans="1:4">
      <c r="A61" s="378" t="s">
        <v>286</v>
      </c>
      <c r="B61" s="692" t="s">
        <v>34</v>
      </c>
      <c r="C61" s="693"/>
      <c r="D61" s="693"/>
    </row>
    <row r="62" spans="1:4" ht="15.75" thickBot="1">
      <c r="A62" s="379" t="s">
        <v>287</v>
      </c>
      <c r="B62" s="694"/>
      <c r="C62" s="693"/>
      <c r="D62" s="693"/>
    </row>
    <row r="63" spans="1:4">
      <c r="A63" s="378" t="s">
        <v>288</v>
      </c>
      <c r="B63" s="692" t="s">
        <v>34</v>
      </c>
      <c r="C63" s="693"/>
      <c r="D63" s="693"/>
    </row>
    <row r="64" spans="1:4" ht="15.75" thickBot="1">
      <c r="A64" s="379" t="s">
        <v>289</v>
      </c>
      <c r="B64" s="694"/>
      <c r="C64" s="693"/>
      <c r="D64" s="693"/>
    </row>
    <row r="65" spans="1:4" ht="29.25" customHeight="1">
      <c r="A65" s="378" t="s">
        <v>290</v>
      </c>
      <c r="B65" s="692" t="s">
        <v>106</v>
      </c>
      <c r="C65" s="693"/>
      <c r="D65" s="693"/>
    </row>
    <row r="66" spans="1:4" ht="15.75" thickBot="1">
      <c r="A66" s="379" t="s">
        <v>291</v>
      </c>
      <c r="B66" s="694"/>
      <c r="C66" s="693"/>
      <c r="D66" s="693"/>
    </row>
    <row r="67" spans="1:4" ht="15.75" thickBot="1">
      <c r="A67" s="379" t="s">
        <v>118</v>
      </c>
      <c r="B67" s="333" t="s">
        <v>34</v>
      </c>
      <c r="C67" s="693"/>
      <c r="D67" s="693"/>
    </row>
    <row r="68" spans="1:4" ht="29.25" customHeight="1">
      <c r="A68" s="397" t="s">
        <v>292</v>
      </c>
      <c r="B68" s="692" t="s">
        <v>106</v>
      </c>
      <c r="C68" s="693"/>
      <c r="D68" s="693"/>
    </row>
    <row r="69" spans="1:4" ht="15.75" thickBot="1">
      <c r="A69" s="381" t="s">
        <v>293</v>
      </c>
      <c r="B69" s="694"/>
      <c r="C69" s="694"/>
      <c r="D69" s="694"/>
    </row>
    <row r="70" spans="1:4" ht="15.75" thickBot="1">
      <c r="A70" s="1024" t="s">
        <v>120</v>
      </c>
      <c r="B70" s="1025"/>
      <c r="C70" s="1025"/>
      <c r="D70" s="1026"/>
    </row>
    <row r="71" spans="1:4" ht="29.25" customHeight="1">
      <c r="A71" s="378" t="s">
        <v>284</v>
      </c>
      <c r="B71" s="692" t="s">
        <v>106</v>
      </c>
      <c r="C71" s="692">
        <v>1.19</v>
      </c>
      <c r="D71" s="692">
        <f>C71*12*E9</f>
        <v>76008.156000000003</v>
      </c>
    </row>
    <row r="72" spans="1:4" ht="15.75" thickBot="1">
      <c r="A72" s="379" t="s">
        <v>285</v>
      </c>
      <c r="B72" s="694"/>
      <c r="C72" s="693"/>
      <c r="D72" s="693"/>
    </row>
    <row r="73" spans="1:4">
      <c r="A73" s="378" t="s">
        <v>286</v>
      </c>
      <c r="B73" s="692" t="s">
        <v>34</v>
      </c>
      <c r="C73" s="693"/>
      <c r="D73" s="693"/>
    </row>
    <row r="74" spans="1:4" ht="15.75" thickBot="1">
      <c r="A74" s="379" t="s">
        <v>294</v>
      </c>
      <c r="B74" s="694"/>
      <c r="C74" s="693"/>
      <c r="D74" s="693"/>
    </row>
    <row r="75" spans="1:4">
      <c r="A75" s="378" t="s">
        <v>288</v>
      </c>
      <c r="B75" s="692" t="s">
        <v>34</v>
      </c>
      <c r="C75" s="693"/>
      <c r="D75" s="693"/>
    </row>
    <row r="76" spans="1:4" ht="15.75" thickBot="1">
      <c r="A76" s="379" t="s">
        <v>295</v>
      </c>
      <c r="B76" s="694"/>
      <c r="C76" s="693"/>
      <c r="D76" s="693"/>
    </row>
    <row r="77" spans="1:4" ht="29.25" customHeight="1">
      <c r="A77" s="378" t="s">
        <v>296</v>
      </c>
      <c r="B77" s="692" t="s">
        <v>106</v>
      </c>
      <c r="C77" s="693"/>
      <c r="D77" s="693"/>
    </row>
    <row r="78" spans="1:4" ht="15.75" thickBot="1">
      <c r="A78" s="379" t="s">
        <v>291</v>
      </c>
      <c r="B78" s="694"/>
      <c r="C78" s="693"/>
      <c r="D78" s="693"/>
    </row>
    <row r="79" spans="1:4" ht="29.25" customHeight="1">
      <c r="A79" s="397" t="s">
        <v>292</v>
      </c>
      <c r="B79" s="692" t="s">
        <v>106</v>
      </c>
      <c r="C79" s="693"/>
      <c r="D79" s="693"/>
    </row>
    <row r="80" spans="1:4" ht="15.75" thickBot="1">
      <c r="A80" s="381" t="s">
        <v>297</v>
      </c>
      <c r="B80" s="694"/>
      <c r="C80" s="693"/>
      <c r="D80" s="693"/>
    </row>
    <row r="81" spans="1:4" ht="15.75" thickBot="1">
      <c r="A81" s="379" t="s">
        <v>118</v>
      </c>
      <c r="B81" s="333" t="s">
        <v>34</v>
      </c>
      <c r="C81" s="694"/>
      <c r="D81" s="694"/>
    </row>
    <row r="82" spans="1:4" ht="15.75" thickBot="1">
      <c r="A82" s="1027" t="s">
        <v>124</v>
      </c>
      <c r="B82" s="1028"/>
      <c r="C82" s="1028"/>
      <c r="D82" s="1029"/>
    </row>
    <row r="83" spans="1:4" ht="15.75" thickBot="1">
      <c r="A83" s="379" t="s">
        <v>45</v>
      </c>
      <c r="B83" s="333" t="s">
        <v>34</v>
      </c>
      <c r="C83" s="692">
        <v>0.91</v>
      </c>
      <c r="D83" s="692">
        <f>C83*12*E9</f>
        <v>58123.884000000005</v>
      </c>
    </row>
    <row r="84" spans="1:4" ht="15.75" thickBot="1">
      <c r="A84" s="379" t="s">
        <v>46</v>
      </c>
      <c r="B84" s="333" t="s">
        <v>34</v>
      </c>
      <c r="C84" s="694"/>
      <c r="D84" s="694"/>
    </row>
    <row r="85" spans="1:4" ht="29.25" customHeight="1">
      <c r="A85" s="397" t="s">
        <v>292</v>
      </c>
      <c r="B85" s="692" t="s">
        <v>106</v>
      </c>
      <c r="C85" s="1017"/>
      <c r="D85" s="1017"/>
    </row>
    <row r="86" spans="1:4" ht="15.75" thickBot="1">
      <c r="A86" s="381" t="s">
        <v>298</v>
      </c>
      <c r="B86" s="694"/>
      <c r="C86" s="1018"/>
      <c r="D86" s="1018"/>
    </row>
    <row r="87" spans="1:4" ht="15.75" thickBot="1">
      <c r="A87" s="1024" t="s">
        <v>125</v>
      </c>
      <c r="B87" s="1025"/>
      <c r="C87" s="1025"/>
      <c r="D87" s="1026"/>
    </row>
    <row r="88" spans="1:4">
      <c r="A88" s="378" t="s">
        <v>299</v>
      </c>
      <c r="B88" s="692" t="s">
        <v>29</v>
      </c>
      <c r="C88" s="692">
        <v>2.2799999999999998</v>
      </c>
      <c r="D88" s="692">
        <f>C88*12*E9</f>
        <v>145629.07200000001</v>
      </c>
    </row>
    <row r="89" spans="1:4">
      <c r="A89" s="378"/>
      <c r="B89" s="693"/>
      <c r="C89" s="693"/>
      <c r="D89" s="693"/>
    </row>
    <row r="90" spans="1:4">
      <c r="A90" s="378" t="s">
        <v>300</v>
      </c>
      <c r="B90" s="693"/>
      <c r="C90" s="693"/>
      <c r="D90" s="693"/>
    </row>
    <row r="91" spans="1:4" ht="15.75" thickBot="1">
      <c r="A91" s="379" t="s">
        <v>301</v>
      </c>
      <c r="B91" s="694"/>
      <c r="C91" s="693"/>
      <c r="D91" s="693"/>
    </row>
    <row r="92" spans="1:4" ht="15.75" thickBot="1">
      <c r="A92" s="379" t="s">
        <v>127</v>
      </c>
      <c r="B92" s="333" t="s">
        <v>51</v>
      </c>
      <c r="C92" s="693"/>
      <c r="D92" s="693"/>
    </row>
    <row r="93" spans="1:4">
      <c r="A93" s="378" t="s">
        <v>288</v>
      </c>
      <c r="B93" s="692" t="s">
        <v>51</v>
      </c>
      <c r="C93" s="693"/>
      <c r="D93" s="693"/>
    </row>
    <row r="94" spans="1:4" ht="15.75" thickBot="1">
      <c r="A94" s="379" t="s">
        <v>289</v>
      </c>
      <c r="B94" s="694"/>
      <c r="C94" s="693"/>
      <c r="D94" s="693"/>
    </row>
    <row r="95" spans="1:4" ht="45.75" thickBot="1">
      <c r="A95" s="379" t="s">
        <v>128</v>
      </c>
      <c r="B95" s="333" t="s">
        <v>54</v>
      </c>
      <c r="C95" s="693"/>
      <c r="D95" s="693"/>
    </row>
    <row r="96" spans="1:4">
      <c r="A96" s="395" t="s">
        <v>302</v>
      </c>
      <c r="B96" s="692" t="s">
        <v>54</v>
      </c>
      <c r="C96" s="693"/>
      <c r="D96" s="693"/>
    </row>
    <row r="97" spans="1:4">
      <c r="A97" s="395" t="s">
        <v>303</v>
      </c>
      <c r="B97" s="693"/>
      <c r="C97" s="693"/>
      <c r="D97" s="693"/>
    </row>
    <row r="98" spans="1:4">
      <c r="A98" s="395" t="s">
        <v>304</v>
      </c>
      <c r="B98" s="693"/>
      <c r="C98" s="693"/>
      <c r="D98" s="693"/>
    </row>
    <row r="99" spans="1:4" ht="15.75" thickBot="1">
      <c r="A99" s="396" t="s">
        <v>305</v>
      </c>
      <c r="B99" s="694"/>
      <c r="C99" s="693"/>
      <c r="D99" s="693"/>
    </row>
    <row r="100" spans="1:4" ht="15.75" thickBot="1">
      <c r="A100" s="1024" t="s">
        <v>56</v>
      </c>
      <c r="B100" s="1026"/>
      <c r="C100" s="693"/>
      <c r="D100" s="693"/>
    </row>
    <row r="101" spans="1:4" ht="15.75" thickBot="1">
      <c r="A101" s="379" t="s">
        <v>130</v>
      </c>
      <c r="B101" s="333" t="s">
        <v>59</v>
      </c>
      <c r="C101" s="693"/>
      <c r="D101" s="693"/>
    </row>
    <row r="102" spans="1:4" ht="15.75" thickBot="1">
      <c r="A102" s="379" t="s">
        <v>131</v>
      </c>
      <c r="B102" s="333" t="s">
        <v>59</v>
      </c>
      <c r="C102" s="693"/>
      <c r="D102" s="693"/>
    </row>
    <row r="103" spans="1:4" ht="15.75" thickBot="1">
      <c r="A103" s="379" t="s">
        <v>132</v>
      </c>
      <c r="B103" s="333" t="s">
        <v>59</v>
      </c>
      <c r="C103" s="693"/>
      <c r="D103" s="693"/>
    </row>
    <row r="104" spans="1:4" ht="15.75" thickBot="1">
      <c r="A104" s="379" t="s">
        <v>133</v>
      </c>
      <c r="B104" s="333" t="s">
        <v>59</v>
      </c>
      <c r="C104" s="693"/>
      <c r="D104" s="693"/>
    </row>
    <row r="105" spans="1:4" ht="15.75" thickBot="1">
      <c r="A105" s="379" t="s">
        <v>134</v>
      </c>
      <c r="B105" s="333" t="s">
        <v>59</v>
      </c>
      <c r="C105" s="693"/>
      <c r="D105" s="693"/>
    </row>
    <row r="106" spans="1:4" ht="15.75" thickBot="1">
      <c r="A106" s="379" t="s">
        <v>63</v>
      </c>
      <c r="B106" s="333" t="s">
        <v>59</v>
      </c>
      <c r="C106" s="694"/>
      <c r="D106" s="694"/>
    </row>
    <row r="107" spans="1:4" ht="15.75" thickBot="1">
      <c r="A107" s="1027" t="s">
        <v>135</v>
      </c>
      <c r="B107" s="1028"/>
      <c r="C107" s="1028"/>
      <c r="D107" s="1029"/>
    </row>
    <row r="108" spans="1:4" ht="23.25" thickBot="1">
      <c r="A108" s="379" t="s">
        <v>66</v>
      </c>
      <c r="B108" s="333" t="s">
        <v>67</v>
      </c>
      <c r="C108" s="385"/>
      <c r="D108" s="385"/>
    </row>
    <row r="109" spans="1:4">
      <c r="A109" s="378" t="s">
        <v>306</v>
      </c>
      <c r="B109" s="692" t="s">
        <v>67</v>
      </c>
      <c r="C109" s="386">
        <v>2.17</v>
      </c>
      <c r="D109" s="386">
        <f>C109*12*E9</f>
        <v>138603.10800000001</v>
      </c>
    </row>
    <row r="110" spans="1:4" ht="15.75" thickBot="1">
      <c r="A110" s="379" t="s">
        <v>307</v>
      </c>
      <c r="B110" s="694"/>
      <c r="C110" s="387"/>
      <c r="D110" s="387"/>
    </row>
    <row r="111" spans="1:4">
      <c r="A111" s="378" t="s">
        <v>308</v>
      </c>
      <c r="B111" s="692" t="s">
        <v>51</v>
      </c>
      <c r="C111" s="387"/>
      <c r="D111" s="387"/>
    </row>
    <row r="112" spans="1:4">
      <c r="A112" s="378" t="s">
        <v>309</v>
      </c>
      <c r="B112" s="693"/>
      <c r="C112" s="387"/>
      <c r="D112" s="387"/>
    </row>
    <row r="113" spans="1:4" ht="15.75" thickBot="1">
      <c r="A113" s="379" t="s">
        <v>310</v>
      </c>
      <c r="B113" s="694"/>
      <c r="C113" s="387"/>
      <c r="D113" s="387"/>
    </row>
    <row r="114" spans="1:4">
      <c r="A114" s="378" t="s">
        <v>311</v>
      </c>
      <c r="B114" s="692" t="s">
        <v>67</v>
      </c>
      <c r="C114" s="387"/>
      <c r="D114" s="387"/>
    </row>
    <row r="115" spans="1:4" ht="15.75" thickBot="1">
      <c r="A115" s="379" t="s">
        <v>312</v>
      </c>
      <c r="B115" s="694"/>
      <c r="C115" s="387"/>
      <c r="D115" s="387"/>
    </row>
    <row r="116" spans="1:4" ht="29.25" customHeight="1">
      <c r="A116" s="397" t="s">
        <v>313</v>
      </c>
      <c r="B116" s="692" t="s">
        <v>106</v>
      </c>
      <c r="C116" s="387"/>
      <c r="D116" s="387"/>
    </row>
    <row r="117" spans="1:4" ht="15.75" thickBot="1">
      <c r="A117" s="381" t="s">
        <v>314</v>
      </c>
      <c r="B117" s="694"/>
      <c r="C117" s="387"/>
      <c r="D117" s="387"/>
    </row>
    <row r="118" spans="1:4" ht="15.75" thickBot="1">
      <c r="A118" s="381" t="s">
        <v>139</v>
      </c>
      <c r="B118" s="333" t="s">
        <v>51</v>
      </c>
      <c r="C118" s="388"/>
      <c r="D118" s="388"/>
    </row>
    <row r="119" spans="1:4" ht="15.75" thickBot="1">
      <c r="A119" s="1024" t="s">
        <v>140</v>
      </c>
      <c r="B119" s="1025"/>
      <c r="C119" s="1025"/>
      <c r="D119" s="1026"/>
    </row>
    <row r="120" spans="1:4">
      <c r="A120" s="397" t="s">
        <v>315</v>
      </c>
      <c r="B120" s="692" t="s">
        <v>142</v>
      </c>
      <c r="C120" s="692">
        <v>2.41</v>
      </c>
      <c r="D120" s="692">
        <f>C120*12*E9</f>
        <v>153932.48400000003</v>
      </c>
    </row>
    <row r="121" spans="1:4">
      <c r="A121" s="397" t="s">
        <v>316</v>
      </c>
      <c r="B121" s="693"/>
      <c r="C121" s="693"/>
      <c r="D121" s="693"/>
    </row>
    <row r="122" spans="1:4">
      <c r="A122" s="397" t="s">
        <v>317</v>
      </c>
      <c r="B122" s="693"/>
      <c r="C122" s="693"/>
      <c r="D122" s="693"/>
    </row>
    <row r="123" spans="1:4">
      <c r="A123" s="397" t="s">
        <v>318</v>
      </c>
      <c r="B123" s="693"/>
      <c r="C123" s="693"/>
      <c r="D123" s="693"/>
    </row>
    <row r="124" spans="1:4">
      <c r="A124" s="397" t="s">
        <v>319</v>
      </c>
      <c r="B124" s="693"/>
      <c r="C124" s="693"/>
      <c r="D124" s="693"/>
    </row>
    <row r="125" spans="1:4" ht="15.75" thickBot="1">
      <c r="A125" s="381" t="s">
        <v>320</v>
      </c>
      <c r="B125" s="694"/>
      <c r="C125" s="694"/>
      <c r="D125" s="694"/>
    </row>
    <row r="126" spans="1:4" ht="15.75" thickBot="1">
      <c r="A126" s="1024" t="s">
        <v>143</v>
      </c>
      <c r="B126" s="1025"/>
      <c r="C126" s="1025"/>
      <c r="D126" s="1026"/>
    </row>
    <row r="127" spans="1:4">
      <c r="A127" s="397" t="s">
        <v>321</v>
      </c>
      <c r="B127" s="692" t="s">
        <v>78</v>
      </c>
      <c r="C127" s="692">
        <v>2.14</v>
      </c>
      <c r="D127" s="692">
        <f>C127*12*E9</f>
        <v>136686.93600000002</v>
      </c>
    </row>
    <row r="128" spans="1:4" ht="15.75" thickBot="1">
      <c r="A128" s="381" t="s">
        <v>322</v>
      </c>
      <c r="B128" s="694"/>
      <c r="C128" s="693"/>
      <c r="D128" s="693"/>
    </row>
    <row r="129" spans="1:4">
      <c r="A129" s="397" t="s">
        <v>323</v>
      </c>
      <c r="B129" s="692" t="s">
        <v>78</v>
      </c>
      <c r="C129" s="693"/>
      <c r="D129" s="693"/>
    </row>
    <row r="130" spans="1:4" ht="15.75" thickBot="1">
      <c r="A130" s="381" t="s">
        <v>324</v>
      </c>
      <c r="B130" s="694"/>
      <c r="C130" s="693"/>
      <c r="D130" s="693"/>
    </row>
    <row r="131" spans="1:4">
      <c r="A131" s="397" t="s">
        <v>325</v>
      </c>
      <c r="B131" s="692" t="s">
        <v>147</v>
      </c>
      <c r="C131" s="693"/>
      <c r="D131" s="693"/>
    </row>
    <row r="132" spans="1:4" ht="15.75" thickBot="1">
      <c r="A132" s="381" t="s">
        <v>326</v>
      </c>
      <c r="B132" s="694"/>
      <c r="C132" s="694"/>
      <c r="D132" s="694"/>
    </row>
    <row r="133" spans="1:4" ht="15.75" thickBot="1">
      <c r="A133" s="1019" t="s">
        <v>84</v>
      </c>
      <c r="B133" s="1020"/>
      <c r="C133" s="1020"/>
      <c r="D133" s="1021"/>
    </row>
    <row r="134" spans="1:4" ht="15.75" thickBot="1">
      <c r="A134" s="400" t="s">
        <v>415</v>
      </c>
      <c r="B134" s="401"/>
      <c r="C134" s="392">
        <v>0.14000000000000001</v>
      </c>
      <c r="D134" s="402">
        <f>C134*12*E9</f>
        <v>8942.1360000000022</v>
      </c>
    </row>
    <row r="135" spans="1:4" ht="15.75" thickBot="1">
      <c r="A135" s="391" t="s">
        <v>412</v>
      </c>
      <c r="B135" s="392"/>
      <c r="C135" s="392">
        <v>0.49</v>
      </c>
      <c r="D135" s="392">
        <f>C135*12*E9</f>
        <v>31297.476000000002</v>
      </c>
    </row>
    <row r="136" spans="1:4" ht="15.75" thickBot="1">
      <c r="A136" s="389" t="s">
        <v>413</v>
      </c>
      <c r="B136" s="390"/>
      <c r="C136" s="390">
        <v>0.17</v>
      </c>
      <c r="D136" s="390">
        <f>C136*12*E9</f>
        <v>10858.308000000001</v>
      </c>
    </row>
    <row r="137" spans="1:4">
      <c r="A137" s="398" t="s">
        <v>409</v>
      </c>
      <c r="B137" s="1022"/>
      <c r="C137" s="1022">
        <v>0.15</v>
      </c>
      <c r="D137" s="1022">
        <f>C137*12*E9</f>
        <v>9580.86</v>
      </c>
    </row>
    <row r="138" spans="1:4" ht="15.75" thickBot="1">
      <c r="A138" s="389" t="s">
        <v>411</v>
      </c>
      <c r="B138" s="1023"/>
      <c r="C138" s="1023"/>
      <c r="D138" s="1023"/>
    </row>
    <row r="139" spans="1:4" ht="15.75" thickBot="1">
      <c r="A139" s="389" t="s">
        <v>410</v>
      </c>
      <c r="B139" s="390"/>
      <c r="C139" s="390">
        <v>0.12</v>
      </c>
      <c r="D139" s="390">
        <f>C139*12*E9</f>
        <v>7664.688000000001</v>
      </c>
    </row>
    <row r="140" spans="1:4" ht="15.75" thickBot="1">
      <c r="A140" s="391" t="s">
        <v>405</v>
      </c>
      <c r="B140" s="399"/>
      <c r="C140" s="399">
        <v>0.08</v>
      </c>
      <c r="D140" s="399">
        <f>C140*12*E9</f>
        <v>5109.7920000000004</v>
      </c>
    </row>
    <row r="141" spans="1:4" ht="15.75" thickBot="1">
      <c r="A141" s="400" t="s">
        <v>414</v>
      </c>
      <c r="B141" s="392"/>
      <c r="C141" s="392">
        <v>1.1200000000000001</v>
      </c>
      <c r="D141" s="392">
        <f>C141*12*E9</f>
        <v>71537.088000000018</v>
      </c>
    </row>
    <row r="142" spans="1:4">
      <c r="A142" s="397" t="s">
        <v>327</v>
      </c>
      <c r="B142" s="692" t="s">
        <v>106</v>
      </c>
      <c r="C142" s="692">
        <v>4.3499999999999996</v>
      </c>
      <c r="D142" s="692">
        <f>C142*12*E9</f>
        <v>277844.94</v>
      </c>
    </row>
    <row r="143" spans="1:4">
      <c r="A143" s="397" t="s">
        <v>328</v>
      </c>
      <c r="B143" s="693"/>
      <c r="C143" s="693"/>
      <c r="D143" s="693"/>
    </row>
    <row r="144" spans="1:4">
      <c r="A144" s="397" t="s">
        <v>329</v>
      </c>
      <c r="B144" s="693"/>
      <c r="C144" s="693"/>
      <c r="D144" s="693"/>
    </row>
    <row r="145" spans="1:4">
      <c r="A145" s="397" t="s">
        <v>330</v>
      </c>
      <c r="B145" s="693"/>
      <c r="C145" s="693"/>
      <c r="D145" s="693"/>
    </row>
    <row r="146" spans="1:4">
      <c r="A146" s="397" t="s">
        <v>331</v>
      </c>
      <c r="B146" s="693"/>
      <c r="C146" s="693"/>
      <c r="D146" s="693"/>
    </row>
    <row r="147" spans="1:4">
      <c r="A147" s="397" t="s">
        <v>351</v>
      </c>
      <c r="B147" s="693"/>
      <c r="C147" s="693"/>
      <c r="D147" s="693"/>
    </row>
    <row r="148" spans="1:4">
      <c r="A148" s="397" t="s">
        <v>332</v>
      </c>
      <c r="B148" s="693"/>
      <c r="C148" s="693"/>
      <c r="D148" s="693"/>
    </row>
    <row r="149" spans="1:4" ht="15.75" thickBot="1">
      <c r="A149" s="381" t="s">
        <v>333</v>
      </c>
      <c r="B149" s="694"/>
      <c r="C149" s="694"/>
      <c r="D149" s="694"/>
    </row>
    <row r="150" spans="1:4" ht="15.75" thickBot="1">
      <c r="A150" s="688" t="s">
        <v>149</v>
      </c>
      <c r="B150" s="689"/>
      <c r="C150" s="403">
        <f>SUM(C14,C43,C55,C59,C71,C83,C88,C109,C120,C127,C135:C141,C142,C134)</f>
        <v>21.619999999999997</v>
      </c>
      <c r="D150" s="403">
        <f>SUM(D14,D43,D55,D59,D71,D83,D88,D109,D120,D127,D135:D141,D142,D134)</f>
        <v>1380921.2879999999</v>
      </c>
    </row>
    <row r="151" spans="1:4" ht="15.75">
      <c r="A151" s="65"/>
    </row>
    <row r="152" spans="1:4" ht="15.75">
      <c r="A152" s="65"/>
    </row>
    <row r="155" spans="1:4">
      <c r="D155" s="37"/>
    </row>
  </sheetData>
  <mergeCells count="71">
    <mergeCell ref="A9:C9"/>
    <mergeCell ref="A41:D41"/>
    <mergeCell ref="A11:A12"/>
    <mergeCell ref="B11:B12"/>
    <mergeCell ref="A13:D13"/>
    <mergeCell ref="B14:B40"/>
    <mergeCell ref="D14:D40"/>
    <mergeCell ref="C14:C40"/>
    <mergeCell ref="A42:D42"/>
    <mergeCell ref="B43:B45"/>
    <mergeCell ref="D43:D53"/>
    <mergeCell ref="B46:B48"/>
    <mergeCell ref="A51:B51"/>
    <mergeCell ref="B52:B53"/>
    <mergeCell ref="C43:C53"/>
    <mergeCell ref="B114:B115"/>
    <mergeCell ref="B116:B117"/>
    <mergeCell ref="B59:B60"/>
    <mergeCell ref="D59:D69"/>
    <mergeCell ref="B61:B62"/>
    <mergeCell ref="B63:B64"/>
    <mergeCell ref="B65:B66"/>
    <mergeCell ref="B68:B69"/>
    <mergeCell ref="B129:B130"/>
    <mergeCell ref="B131:B132"/>
    <mergeCell ref="A119:D119"/>
    <mergeCell ref="A82:D82"/>
    <mergeCell ref="D83:D84"/>
    <mergeCell ref="B85:B86"/>
    <mergeCell ref="D85:D86"/>
    <mergeCell ref="A87:D87"/>
    <mergeCell ref="B88:B91"/>
    <mergeCell ref="D88:D106"/>
    <mergeCell ref="B93:B94"/>
    <mergeCell ref="B96:B99"/>
    <mergeCell ref="A100:B100"/>
    <mergeCell ref="A107:D107"/>
    <mergeCell ref="B109:B110"/>
    <mergeCell ref="B111:B113"/>
    <mergeCell ref="A54:D54"/>
    <mergeCell ref="D55:D56"/>
    <mergeCell ref="A57:D57"/>
    <mergeCell ref="A58:D58"/>
    <mergeCell ref="B142:B149"/>
    <mergeCell ref="D142:D149"/>
    <mergeCell ref="C55:C56"/>
    <mergeCell ref="C59:C69"/>
    <mergeCell ref="C71:C81"/>
    <mergeCell ref="A70:D70"/>
    <mergeCell ref="B71:B72"/>
    <mergeCell ref="D71:D81"/>
    <mergeCell ref="B73:B74"/>
    <mergeCell ref="B75:B76"/>
    <mergeCell ref="B77:B78"/>
    <mergeCell ref="B79:B80"/>
    <mergeCell ref="A150:B150"/>
    <mergeCell ref="C142:C149"/>
    <mergeCell ref="C83:C84"/>
    <mergeCell ref="C85:C86"/>
    <mergeCell ref="C88:C106"/>
    <mergeCell ref="C120:C125"/>
    <mergeCell ref="C127:C132"/>
    <mergeCell ref="A133:D133"/>
    <mergeCell ref="B137:B138"/>
    <mergeCell ref="D137:D138"/>
    <mergeCell ref="C137:C138"/>
    <mergeCell ref="B120:B125"/>
    <mergeCell ref="D120:D125"/>
    <mergeCell ref="A126:D126"/>
    <mergeCell ref="B127:B128"/>
    <mergeCell ref="D127:D1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82"/>
  <sheetViews>
    <sheetView topLeftCell="A64" workbookViewId="0">
      <selection activeCell="C92" sqref="C92"/>
    </sheetView>
  </sheetViews>
  <sheetFormatPr defaultRowHeight="15"/>
  <cols>
    <col min="1" max="1" width="45.140625" customWidth="1"/>
    <col min="3" max="3" width="18.140625" customWidth="1"/>
    <col min="4" max="4" width="11.85546875" bestFit="1" customWidth="1"/>
    <col min="7" max="7" width="10.5703125" bestFit="1" customWidth="1"/>
  </cols>
  <sheetData>
    <row r="1" spans="1:7">
      <c r="A1" s="17" t="s">
        <v>87</v>
      </c>
      <c r="B1" s="17"/>
      <c r="C1" s="17"/>
      <c r="D1" s="17"/>
      <c r="E1" s="68"/>
      <c r="F1" s="68"/>
      <c r="G1" s="68"/>
    </row>
    <row r="2" spans="1:7">
      <c r="A2" s="1033" t="s">
        <v>417</v>
      </c>
      <c r="B2" s="1033"/>
      <c r="C2" s="1033"/>
      <c r="D2" s="1033"/>
      <c r="E2" s="68"/>
      <c r="F2" s="68"/>
      <c r="G2" s="68"/>
    </row>
    <row r="3" spans="1:7">
      <c r="A3" s="1033" t="s">
        <v>421</v>
      </c>
      <c r="B3" s="1033"/>
      <c r="C3" s="1033"/>
      <c r="D3" s="1033"/>
      <c r="E3" s="68"/>
      <c r="F3" s="68"/>
      <c r="G3" s="68"/>
    </row>
    <row r="4" spans="1:7">
      <c r="A4" s="17"/>
      <c r="B4" s="17"/>
      <c r="C4" s="75" t="s">
        <v>1</v>
      </c>
      <c r="D4" s="17">
        <v>1983</v>
      </c>
      <c r="E4" s="68"/>
      <c r="F4" s="68"/>
      <c r="G4" s="68"/>
    </row>
    <row r="5" spans="1:7">
      <c r="A5" s="17"/>
      <c r="B5" s="17"/>
      <c r="C5" s="75" t="s">
        <v>2</v>
      </c>
      <c r="D5" s="17">
        <v>5</v>
      </c>
      <c r="E5" s="68"/>
      <c r="F5" s="68"/>
      <c r="G5" s="68"/>
    </row>
    <row r="6" spans="1:7">
      <c r="A6" s="17"/>
      <c r="B6" s="17"/>
      <c r="C6" s="75" t="s">
        <v>3</v>
      </c>
      <c r="D6" s="17">
        <v>8</v>
      </c>
      <c r="E6" s="68"/>
      <c r="F6" s="68"/>
      <c r="G6" s="68"/>
    </row>
    <row r="7" spans="1:7">
      <c r="A7" s="17"/>
      <c r="B7" s="17"/>
      <c r="C7" s="75" t="s">
        <v>4</v>
      </c>
      <c r="D7" s="17">
        <v>98</v>
      </c>
      <c r="E7" s="68"/>
      <c r="F7" s="68"/>
      <c r="G7" s="68"/>
    </row>
    <row r="8" spans="1:7">
      <c r="A8" s="17"/>
      <c r="B8" s="17"/>
      <c r="C8" s="75" t="s">
        <v>202</v>
      </c>
      <c r="D8" s="17">
        <v>5044.3</v>
      </c>
      <c r="E8" s="68"/>
      <c r="F8" s="68"/>
      <c r="G8" s="68"/>
    </row>
    <row r="9" spans="1:7" ht="15.75" thickBot="1">
      <c r="A9" s="17"/>
      <c r="B9" s="17"/>
      <c r="C9" s="75" t="s">
        <v>96</v>
      </c>
      <c r="D9" s="17">
        <v>570</v>
      </c>
      <c r="E9" s="68"/>
      <c r="F9" s="68"/>
      <c r="G9" s="68"/>
    </row>
    <row r="10" spans="1:7" ht="24">
      <c r="A10" s="764" t="s">
        <v>8</v>
      </c>
      <c r="B10" s="764" t="s">
        <v>9</v>
      </c>
      <c r="C10" s="404" t="s">
        <v>152</v>
      </c>
      <c r="D10" s="404" t="s">
        <v>162</v>
      </c>
      <c r="E10" s="68"/>
      <c r="F10" s="68"/>
      <c r="G10" s="68"/>
    </row>
    <row r="11" spans="1:7" ht="15.75" thickBot="1">
      <c r="A11" s="765"/>
      <c r="B11" s="765"/>
      <c r="C11" s="87" t="s">
        <v>160</v>
      </c>
      <c r="D11" s="87" t="s">
        <v>174</v>
      </c>
      <c r="E11" s="68"/>
      <c r="F11" s="68"/>
      <c r="G11" s="68"/>
    </row>
    <row r="12" spans="1:7" ht="15.75" thickBot="1">
      <c r="A12" s="756" t="s">
        <v>10</v>
      </c>
      <c r="B12" s="757"/>
      <c r="C12" s="757"/>
      <c r="D12" s="758"/>
      <c r="E12" s="68"/>
      <c r="F12" s="68"/>
      <c r="G12" s="68"/>
    </row>
    <row r="13" spans="1:7" ht="180">
      <c r="A13" s="88" t="s">
        <v>184</v>
      </c>
      <c r="B13" s="764" t="s">
        <v>106</v>
      </c>
      <c r="C13" s="764">
        <v>1.02</v>
      </c>
      <c r="D13" s="764">
        <f>C13*12*D8</f>
        <v>61742.232000000004</v>
      </c>
      <c r="E13" s="68"/>
      <c r="F13" s="68"/>
      <c r="G13" s="68"/>
    </row>
    <row r="14" spans="1:7" ht="156.75" thickBot="1">
      <c r="A14" s="89" t="s">
        <v>177</v>
      </c>
      <c r="B14" s="765"/>
      <c r="C14" s="765"/>
      <c r="D14" s="765"/>
      <c r="E14" s="68"/>
      <c r="F14" s="68"/>
      <c r="G14" s="68"/>
    </row>
    <row r="15" spans="1:7" ht="15.75" thickBot="1">
      <c r="A15" s="759" t="s">
        <v>14</v>
      </c>
      <c r="B15" s="760"/>
      <c r="C15" s="760"/>
      <c r="D15" s="761"/>
      <c r="E15" s="68"/>
      <c r="F15" s="68"/>
      <c r="G15" s="68"/>
    </row>
    <row r="16" spans="1:7" ht="15.75" thickBot="1">
      <c r="A16" s="896" t="s">
        <v>15</v>
      </c>
      <c r="B16" s="897"/>
      <c r="C16" s="897"/>
      <c r="D16" s="898"/>
      <c r="E16" s="68"/>
      <c r="F16" s="68"/>
      <c r="G16" s="68"/>
    </row>
    <row r="17" spans="1:7" ht="24.75" thickBot="1">
      <c r="A17" s="89" t="s">
        <v>107</v>
      </c>
      <c r="B17" s="90" t="s">
        <v>17</v>
      </c>
      <c r="C17" s="764">
        <v>2.16</v>
      </c>
      <c r="D17" s="764">
        <f>C17*12*D8</f>
        <v>130748.25600000001</v>
      </c>
      <c r="E17" s="68"/>
      <c r="F17" s="68"/>
      <c r="G17" s="68"/>
    </row>
    <row r="18" spans="1:7" ht="24.75" thickBot="1">
      <c r="A18" s="89" t="s">
        <v>108</v>
      </c>
      <c r="B18" s="90" t="s">
        <v>17</v>
      </c>
      <c r="C18" s="766"/>
      <c r="D18" s="766"/>
      <c r="E18" s="68"/>
      <c r="F18" s="68"/>
      <c r="G18" s="68"/>
    </row>
    <row r="19" spans="1:7" ht="24.75" thickBot="1">
      <c r="A19" s="89" t="s">
        <v>109</v>
      </c>
      <c r="B19" s="90" t="s">
        <v>17</v>
      </c>
      <c r="C19" s="766"/>
      <c r="D19" s="766"/>
      <c r="E19" s="68"/>
      <c r="F19" s="68"/>
      <c r="G19" s="68"/>
    </row>
    <row r="20" spans="1:7" ht="24.75" thickBot="1">
      <c r="A20" s="91" t="s">
        <v>20</v>
      </c>
      <c r="B20" s="87" t="s">
        <v>21</v>
      </c>
      <c r="C20" s="766"/>
      <c r="D20" s="766"/>
      <c r="E20" s="68"/>
      <c r="F20" s="68"/>
      <c r="G20" s="68"/>
    </row>
    <row r="21" spans="1:7" ht="15.75" thickBot="1">
      <c r="A21" s="902" t="s">
        <v>22</v>
      </c>
      <c r="B21" s="903"/>
      <c r="C21" s="766"/>
      <c r="D21" s="766"/>
      <c r="E21" s="68"/>
      <c r="F21" s="68"/>
      <c r="G21" s="68"/>
    </row>
    <row r="22" spans="1:7" ht="36.75" thickBot="1">
      <c r="A22" s="91" t="s">
        <v>110</v>
      </c>
      <c r="B22" s="87" t="s">
        <v>24</v>
      </c>
      <c r="C22" s="765"/>
      <c r="D22" s="765"/>
      <c r="E22" s="68"/>
      <c r="F22" s="68"/>
      <c r="G22" s="68"/>
    </row>
    <row r="23" spans="1:7" ht="22.5" customHeight="1" thickBot="1">
      <c r="A23" s="902" t="s">
        <v>111</v>
      </c>
      <c r="B23" s="904"/>
      <c r="C23" s="904"/>
      <c r="D23" s="903"/>
      <c r="E23" s="68"/>
      <c r="F23" s="68"/>
      <c r="G23" s="68"/>
    </row>
    <row r="24" spans="1:7" ht="24.75" thickBot="1">
      <c r="A24" s="92" t="s">
        <v>28</v>
      </c>
      <c r="B24" s="93" t="s">
        <v>29</v>
      </c>
      <c r="C24" s="764">
        <v>0.2</v>
      </c>
      <c r="D24" s="764">
        <f>C24*12*D8</f>
        <v>12106.320000000002</v>
      </c>
      <c r="E24" s="68"/>
      <c r="F24" s="68"/>
      <c r="G24" s="68"/>
    </row>
    <row r="25" spans="1:7" ht="24.75" thickBot="1">
      <c r="A25" s="91" t="s">
        <v>26</v>
      </c>
      <c r="B25" s="87" t="s">
        <v>27</v>
      </c>
      <c r="C25" s="765"/>
      <c r="D25" s="765"/>
      <c r="E25" s="68"/>
      <c r="F25" s="68"/>
      <c r="G25" s="68"/>
    </row>
    <row r="26" spans="1:7" ht="15.75" thickBot="1">
      <c r="A26" s="756" t="s">
        <v>112</v>
      </c>
      <c r="B26" s="757"/>
      <c r="C26" s="757"/>
      <c r="D26" s="758"/>
      <c r="E26" s="68"/>
      <c r="F26" s="68"/>
      <c r="G26" s="68"/>
    </row>
    <row r="27" spans="1:7" ht="15.75" thickBot="1">
      <c r="A27" s="902" t="s">
        <v>113</v>
      </c>
      <c r="B27" s="904"/>
      <c r="C27" s="904"/>
      <c r="D27" s="903"/>
      <c r="E27" s="68"/>
      <c r="F27" s="68"/>
      <c r="G27" s="68"/>
    </row>
    <row r="28" spans="1:7" ht="48.75" thickBot="1">
      <c r="A28" s="89" t="s">
        <v>114</v>
      </c>
      <c r="B28" s="87" t="s">
        <v>106</v>
      </c>
      <c r="C28" s="764">
        <v>0.52</v>
      </c>
      <c r="D28" s="764">
        <f>C28*12*D8</f>
        <v>31476.432000000001</v>
      </c>
      <c r="E28" s="68"/>
      <c r="F28" s="68"/>
      <c r="G28" s="68"/>
    </row>
    <row r="29" spans="1:7" ht="24.75" thickBot="1">
      <c r="A29" s="89" t="s">
        <v>115</v>
      </c>
      <c r="B29" s="87" t="s">
        <v>34</v>
      </c>
      <c r="C29" s="766"/>
      <c r="D29" s="766"/>
      <c r="E29" s="68"/>
      <c r="F29" s="68"/>
      <c r="G29" s="68"/>
    </row>
    <row r="30" spans="1:7" ht="24.75" thickBot="1">
      <c r="A30" s="89" t="s">
        <v>116</v>
      </c>
      <c r="B30" s="87" t="s">
        <v>34</v>
      </c>
      <c r="C30" s="766"/>
      <c r="D30" s="766"/>
      <c r="E30" s="68"/>
      <c r="F30" s="68"/>
      <c r="G30" s="68"/>
    </row>
    <row r="31" spans="1:7" ht="48.75" thickBot="1">
      <c r="A31" s="89" t="s">
        <v>117</v>
      </c>
      <c r="B31" s="87" t="s">
        <v>106</v>
      </c>
      <c r="C31" s="766"/>
      <c r="D31" s="766"/>
      <c r="E31" s="68"/>
      <c r="F31" s="68"/>
      <c r="G31" s="68"/>
    </row>
    <row r="32" spans="1:7" ht="15.75" thickBot="1">
      <c r="A32" s="89" t="s">
        <v>118</v>
      </c>
      <c r="B32" s="87" t="s">
        <v>34</v>
      </c>
      <c r="C32" s="766"/>
      <c r="D32" s="766"/>
      <c r="E32" s="68"/>
      <c r="F32" s="68"/>
      <c r="G32" s="68"/>
    </row>
    <row r="33" spans="1:7" ht="48.75" thickBot="1">
      <c r="A33" s="91" t="s">
        <v>119</v>
      </c>
      <c r="B33" s="87" t="s">
        <v>106</v>
      </c>
      <c r="C33" s="765"/>
      <c r="D33" s="765"/>
      <c r="E33" s="68"/>
      <c r="F33" s="68"/>
      <c r="G33" s="68"/>
    </row>
    <row r="34" spans="1:7" ht="15.75" thickBot="1">
      <c r="A34" s="902" t="s">
        <v>120</v>
      </c>
      <c r="B34" s="904"/>
      <c r="C34" s="904"/>
      <c r="D34" s="903"/>
      <c r="E34" s="68"/>
      <c r="F34" s="68"/>
      <c r="G34" s="68"/>
    </row>
    <row r="35" spans="1:7" ht="48.75" thickBot="1">
      <c r="A35" s="89" t="s">
        <v>114</v>
      </c>
      <c r="B35" s="87" t="s">
        <v>106</v>
      </c>
      <c r="C35" s="764">
        <v>1.19</v>
      </c>
      <c r="D35" s="764">
        <f>C35*12*D8</f>
        <v>72032.604000000007</v>
      </c>
      <c r="E35" s="68"/>
      <c r="F35" s="68"/>
      <c r="G35" s="68"/>
    </row>
    <row r="36" spans="1:7" ht="24.75" thickBot="1">
      <c r="A36" s="89" t="s">
        <v>121</v>
      </c>
      <c r="B36" s="87" t="s">
        <v>34</v>
      </c>
      <c r="C36" s="766"/>
      <c r="D36" s="766"/>
      <c r="E36" s="68"/>
      <c r="F36" s="68"/>
      <c r="G36" s="68"/>
    </row>
    <row r="37" spans="1:7" ht="24.75" thickBot="1">
      <c r="A37" s="89" t="s">
        <v>122</v>
      </c>
      <c r="B37" s="87" t="s">
        <v>34</v>
      </c>
      <c r="C37" s="766"/>
      <c r="D37" s="766"/>
      <c r="E37" s="68"/>
      <c r="F37" s="68"/>
      <c r="G37" s="68"/>
    </row>
    <row r="38" spans="1:7" ht="48.75" thickBot="1">
      <c r="A38" s="89" t="s">
        <v>42</v>
      </c>
      <c r="B38" s="87" t="s">
        <v>106</v>
      </c>
      <c r="C38" s="766"/>
      <c r="D38" s="766"/>
      <c r="E38" s="68"/>
      <c r="F38" s="68"/>
      <c r="G38" s="68"/>
    </row>
    <row r="39" spans="1:7" ht="48.75" thickBot="1">
      <c r="A39" s="91" t="s">
        <v>123</v>
      </c>
      <c r="B39" s="87" t="s">
        <v>106</v>
      </c>
      <c r="C39" s="766"/>
      <c r="D39" s="766"/>
      <c r="E39" s="68"/>
      <c r="F39" s="68"/>
      <c r="G39" s="68"/>
    </row>
    <row r="40" spans="1:7" ht="15.75" thickBot="1">
      <c r="A40" s="89" t="s">
        <v>118</v>
      </c>
      <c r="B40" s="87" t="s">
        <v>34</v>
      </c>
      <c r="C40" s="765"/>
      <c r="D40" s="765"/>
      <c r="E40" s="68"/>
      <c r="F40" s="68"/>
      <c r="G40" s="68"/>
    </row>
    <row r="41" spans="1:7" ht="15.75" thickBot="1">
      <c r="A41" s="896" t="s">
        <v>124</v>
      </c>
      <c r="B41" s="897"/>
      <c r="C41" s="897"/>
      <c r="D41" s="898"/>
      <c r="E41" s="68"/>
      <c r="F41" s="68"/>
      <c r="G41" s="68"/>
    </row>
    <row r="42" spans="1:7" ht="15.75" thickBot="1">
      <c r="A42" s="89" t="s">
        <v>45</v>
      </c>
      <c r="B42" s="87" t="s">
        <v>34</v>
      </c>
      <c r="C42" s="764">
        <v>0.91</v>
      </c>
      <c r="D42" s="764">
        <f>C42*12*D8</f>
        <v>55083.756000000001</v>
      </c>
      <c r="E42" s="68"/>
      <c r="F42" s="68"/>
      <c r="G42" s="68"/>
    </row>
    <row r="43" spans="1:7" ht="15.75" thickBot="1">
      <c r="A43" s="89" t="s">
        <v>46</v>
      </c>
      <c r="B43" s="87" t="s">
        <v>34</v>
      </c>
      <c r="C43" s="765"/>
      <c r="D43" s="765"/>
      <c r="E43" s="68"/>
      <c r="F43" s="68"/>
      <c r="G43" s="68"/>
    </row>
    <row r="44" spans="1:7" ht="48.75" thickBot="1">
      <c r="A44" s="91" t="s">
        <v>47</v>
      </c>
      <c r="B44" s="87" t="s">
        <v>106</v>
      </c>
      <c r="C44" s="405"/>
      <c r="D44" s="405"/>
      <c r="E44" s="68"/>
      <c r="F44" s="68"/>
      <c r="G44" s="68"/>
    </row>
    <row r="45" spans="1:7" ht="15.75" thickBot="1">
      <c r="A45" s="902" t="s">
        <v>125</v>
      </c>
      <c r="B45" s="904"/>
      <c r="C45" s="904"/>
      <c r="D45" s="903"/>
      <c r="E45" s="68"/>
      <c r="F45" s="68"/>
      <c r="G45" s="68"/>
    </row>
    <row r="46" spans="1:7" ht="36.75" thickBot="1">
      <c r="A46" s="89" t="s">
        <v>126</v>
      </c>
      <c r="B46" s="87" t="s">
        <v>29</v>
      </c>
      <c r="C46" s="764">
        <v>1.51</v>
      </c>
      <c r="D46" s="764">
        <f>C46*12*D8</f>
        <v>91402.716000000015</v>
      </c>
      <c r="E46" s="68"/>
      <c r="F46" s="68"/>
      <c r="G46" s="68"/>
    </row>
    <row r="47" spans="1:7" ht="15.75" thickBot="1">
      <c r="A47" s="89" t="s">
        <v>127</v>
      </c>
      <c r="B47" s="87" t="s">
        <v>51</v>
      </c>
      <c r="C47" s="766"/>
      <c r="D47" s="766"/>
      <c r="E47" s="68"/>
      <c r="F47" s="68"/>
      <c r="G47" s="68"/>
    </row>
    <row r="48" spans="1:7" ht="24.75" thickBot="1">
      <c r="A48" s="89" t="s">
        <v>116</v>
      </c>
      <c r="B48" s="87" t="s">
        <v>51</v>
      </c>
      <c r="C48" s="766"/>
      <c r="D48" s="766"/>
      <c r="E48" s="68"/>
      <c r="F48" s="68"/>
      <c r="G48" s="68"/>
    </row>
    <row r="49" spans="1:7" ht="36.75" thickBot="1">
      <c r="A49" s="89" t="s">
        <v>128</v>
      </c>
      <c r="B49" s="87" t="s">
        <v>54</v>
      </c>
      <c r="C49" s="766"/>
      <c r="D49" s="766"/>
      <c r="E49" s="68"/>
      <c r="F49" s="68"/>
      <c r="G49" s="68"/>
    </row>
    <row r="50" spans="1:7" ht="48.75" thickBot="1">
      <c r="A50" s="406" t="s">
        <v>129</v>
      </c>
      <c r="B50" s="87" t="s">
        <v>54</v>
      </c>
      <c r="C50" s="766"/>
      <c r="D50" s="766"/>
      <c r="E50" s="68"/>
      <c r="F50" s="68"/>
      <c r="G50" s="68"/>
    </row>
    <row r="51" spans="1:7" ht="15.75" thickBot="1">
      <c r="A51" s="902" t="s">
        <v>56</v>
      </c>
      <c r="B51" s="903"/>
      <c r="C51" s="766"/>
      <c r="D51" s="766"/>
      <c r="E51" s="68"/>
      <c r="F51" s="68"/>
      <c r="G51" s="68"/>
    </row>
    <row r="52" spans="1:7" ht="15.75" thickBot="1">
      <c r="A52" s="89" t="s">
        <v>130</v>
      </c>
      <c r="B52" s="87" t="s">
        <v>59</v>
      </c>
      <c r="C52" s="766"/>
      <c r="D52" s="766"/>
      <c r="E52" s="68"/>
      <c r="F52" s="68"/>
      <c r="G52" s="68"/>
    </row>
    <row r="53" spans="1:7" ht="15.75" thickBot="1">
      <c r="A53" s="89" t="s">
        <v>131</v>
      </c>
      <c r="B53" s="87" t="s">
        <v>59</v>
      </c>
      <c r="C53" s="766"/>
      <c r="D53" s="766"/>
      <c r="E53" s="68"/>
      <c r="F53" s="68"/>
      <c r="G53" s="68"/>
    </row>
    <row r="54" spans="1:7" ht="15.75" thickBot="1">
      <c r="A54" s="89" t="s">
        <v>132</v>
      </c>
      <c r="B54" s="87" t="s">
        <v>59</v>
      </c>
      <c r="C54" s="766"/>
      <c r="D54" s="766"/>
      <c r="E54" s="68"/>
      <c r="F54" s="68"/>
      <c r="G54" s="68"/>
    </row>
    <row r="55" spans="1:7" ht="15.75" thickBot="1">
      <c r="A55" s="89" t="s">
        <v>133</v>
      </c>
      <c r="B55" s="87" t="s">
        <v>59</v>
      </c>
      <c r="C55" s="766"/>
      <c r="D55" s="766"/>
      <c r="E55" s="68"/>
      <c r="F55" s="68"/>
      <c r="G55" s="68"/>
    </row>
    <row r="56" spans="1:7" ht="15.75" thickBot="1">
      <c r="A56" s="89" t="s">
        <v>134</v>
      </c>
      <c r="B56" s="87" t="s">
        <v>59</v>
      </c>
      <c r="C56" s="766"/>
      <c r="D56" s="766"/>
      <c r="E56" s="68"/>
      <c r="F56" s="68"/>
      <c r="G56" s="68"/>
    </row>
    <row r="57" spans="1:7" ht="15.75" thickBot="1">
      <c r="A57" s="89" t="s">
        <v>63</v>
      </c>
      <c r="B57" s="87" t="s">
        <v>59</v>
      </c>
      <c r="C57" s="765"/>
      <c r="D57" s="765"/>
      <c r="E57" s="68"/>
      <c r="F57" s="68"/>
      <c r="G57" s="68"/>
    </row>
    <row r="58" spans="1:7" ht="15.75" thickBot="1">
      <c r="A58" s="896" t="s">
        <v>135</v>
      </c>
      <c r="B58" s="897"/>
      <c r="C58" s="897"/>
      <c r="D58" s="898"/>
      <c r="E58" s="68"/>
      <c r="F58" s="68"/>
      <c r="G58" s="68"/>
    </row>
    <row r="59" spans="1:7" ht="24.75" thickBot="1">
      <c r="A59" s="89" t="s">
        <v>66</v>
      </c>
      <c r="B59" s="87" t="s">
        <v>67</v>
      </c>
      <c r="C59" s="407"/>
      <c r="D59" s="407"/>
      <c r="E59" s="68"/>
      <c r="F59" s="68"/>
      <c r="G59" s="68"/>
    </row>
    <row r="60" spans="1:7" ht="24.75" thickBot="1">
      <c r="A60" s="89" t="s">
        <v>136</v>
      </c>
      <c r="B60" s="87" t="s">
        <v>67</v>
      </c>
      <c r="C60" s="408">
        <v>1.97</v>
      </c>
      <c r="D60" s="408">
        <f>C60*12*D8</f>
        <v>119247.25200000001</v>
      </c>
      <c r="E60" s="68"/>
      <c r="F60" s="68"/>
      <c r="G60" s="68"/>
    </row>
    <row r="61" spans="1:7" ht="36.75" thickBot="1">
      <c r="A61" s="89" t="s">
        <v>137</v>
      </c>
      <c r="B61" s="87" t="s">
        <v>51</v>
      </c>
      <c r="C61" s="407"/>
      <c r="D61" s="407"/>
      <c r="E61" s="68"/>
      <c r="F61" s="68"/>
      <c r="G61" s="68"/>
    </row>
    <row r="62" spans="1:7" ht="24.75" thickBot="1">
      <c r="A62" s="89" t="s">
        <v>138</v>
      </c>
      <c r="B62" s="87" t="s">
        <v>67</v>
      </c>
      <c r="C62" s="407"/>
      <c r="D62" s="407"/>
      <c r="E62" s="68"/>
      <c r="F62" s="68"/>
      <c r="G62" s="68"/>
    </row>
    <row r="63" spans="1:7" ht="48.75" thickBot="1">
      <c r="A63" s="91" t="s">
        <v>71</v>
      </c>
      <c r="B63" s="87" t="s">
        <v>106</v>
      </c>
      <c r="C63" s="407"/>
      <c r="D63" s="407"/>
      <c r="E63" s="68"/>
      <c r="F63" s="68"/>
      <c r="G63" s="68"/>
    </row>
    <row r="64" spans="1:7" ht="15.75" thickBot="1">
      <c r="A64" s="91" t="s">
        <v>139</v>
      </c>
      <c r="B64" s="87" t="s">
        <v>51</v>
      </c>
      <c r="C64" s="405"/>
      <c r="D64" s="405"/>
      <c r="E64" s="68"/>
      <c r="F64" s="68"/>
      <c r="G64" s="68"/>
    </row>
    <row r="65" spans="1:7" ht="15.75" thickBot="1">
      <c r="A65" s="902" t="s">
        <v>140</v>
      </c>
      <c r="B65" s="904"/>
      <c r="C65" s="904"/>
      <c r="D65" s="903"/>
      <c r="E65" s="68"/>
      <c r="F65" s="68"/>
      <c r="G65" s="68"/>
    </row>
    <row r="66" spans="1:7" ht="60.75" thickBot="1">
      <c r="A66" s="91" t="s">
        <v>141</v>
      </c>
      <c r="B66" s="87" t="s">
        <v>142</v>
      </c>
      <c r="C66" s="87">
        <v>2.41</v>
      </c>
      <c r="D66" s="87">
        <f>C66*12*D8</f>
        <v>145881.15600000002</v>
      </c>
      <c r="E66" s="68"/>
      <c r="F66" s="68"/>
      <c r="G66" s="68"/>
    </row>
    <row r="67" spans="1:7" ht="15.75" thickBot="1">
      <c r="A67" s="902" t="s">
        <v>143</v>
      </c>
      <c r="B67" s="904"/>
      <c r="C67" s="904"/>
      <c r="D67" s="903"/>
      <c r="E67" s="68"/>
      <c r="F67" s="68"/>
      <c r="G67" s="68"/>
    </row>
    <row r="68" spans="1:7">
      <c r="A68" s="409" t="s">
        <v>321</v>
      </c>
      <c r="B68" s="764" t="s">
        <v>78</v>
      </c>
      <c r="C68" s="764">
        <v>2.14</v>
      </c>
      <c r="D68" s="764">
        <f>C68*12*D8</f>
        <v>129537.624</v>
      </c>
      <c r="E68" s="68"/>
      <c r="F68" s="68"/>
      <c r="G68" s="68"/>
    </row>
    <row r="69" spans="1:7" ht="15.75" thickBot="1">
      <c r="A69" s="91" t="s">
        <v>322</v>
      </c>
      <c r="B69" s="765"/>
      <c r="C69" s="766"/>
      <c r="D69" s="766"/>
      <c r="E69" s="68"/>
      <c r="F69" s="68"/>
      <c r="G69" s="68"/>
    </row>
    <row r="70" spans="1:7">
      <c r="A70" s="409" t="s">
        <v>323</v>
      </c>
      <c r="B70" s="764" t="s">
        <v>78</v>
      </c>
      <c r="C70" s="766"/>
      <c r="D70" s="766"/>
      <c r="E70" s="68"/>
      <c r="F70" s="68"/>
      <c r="G70" s="68"/>
    </row>
    <row r="71" spans="1:7" ht="15.75" thickBot="1">
      <c r="A71" s="91" t="s">
        <v>324</v>
      </c>
      <c r="B71" s="765"/>
      <c r="C71" s="766"/>
      <c r="D71" s="766"/>
      <c r="E71" s="68"/>
      <c r="F71" s="68"/>
      <c r="G71" s="68"/>
    </row>
    <row r="72" spans="1:7">
      <c r="A72" s="409" t="s">
        <v>325</v>
      </c>
      <c r="B72" s="764" t="s">
        <v>147</v>
      </c>
      <c r="C72" s="766"/>
      <c r="D72" s="766"/>
      <c r="E72" s="68"/>
      <c r="F72" s="68"/>
      <c r="G72" s="68"/>
    </row>
    <row r="73" spans="1:7" ht="15.75" thickBot="1">
      <c r="A73" s="91" t="s">
        <v>326</v>
      </c>
      <c r="B73" s="765"/>
      <c r="C73" s="765"/>
      <c r="D73" s="765"/>
      <c r="E73" s="68"/>
      <c r="F73" s="68"/>
      <c r="G73" s="68"/>
    </row>
    <row r="74" spans="1:7" ht="15.75" thickBot="1">
      <c r="A74" s="907" t="s">
        <v>84</v>
      </c>
      <c r="B74" s="908"/>
      <c r="C74" s="908"/>
      <c r="D74" s="909"/>
      <c r="E74" s="68"/>
      <c r="F74" s="68"/>
      <c r="G74" s="68"/>
    </row>
    <row r="75" spans="1:7" ht="15.75" thickBot="1">
      <c r="A75" s="103" t="s">
        <v>419</v>
      </c>
      <c r="B75" s="104"/>
      <c r="C75" s="104">
        <v>0.02</v>
      </c>
      <c r="D75" s="104">
        <f>C75*12*D8</f>
        <v>1210.6320000000001</v>
      </c>
      <c r="E75" s="68"/>
      <c r="F75" s="68"/>
      <c r="G75" s="68"/>
    </row>
    <row r="76" spans="1:7" ht="15.75" thickBot="1">
      <c r="A76" s="103" t="s">
        <v>420</v>
      </c>
      <c r="B76" s="104"/>
      <c r="C76" s="410">
        <v>0.03</v>
      </c>
      <c r="D76" s="410">
        <f>C76*12*D8</f>
        <v>1815.9480000000001</v>
      </c>
      <c r="E76" s="68"/>
      <c r="F76" s="68"/>
      <c r="G76" s="68"/>
    </row>
    <row r="77" spans="1:7" ht="15.75" thickBot="1">
      <c r="A77" s="411" t="s">
        <v>86</v>
      </c>
      <c r="B77" s="412"/>
      <c r="C77" s="412">
        <v>0.11</v>
      </c>
      <c r="D77" s="412">
        <f>C77*12*D8</f>
        <v>6658.4760000000006</v>
      </c>
      <c r="E77" s="68"/>
      <c r="F77" s="68"/>
      <c r="G77" s="68"/>
    </row>
    <row r="78" spans="1:7" ht="15.75" thickBot="1">
      <c r="A78" s="413" t="s">
        <v>418</v>
      </c>
      <c r="B78" s="414"/>
      <c r="C78" s="414">
        <v>3</v>
      </c>
      <c r="D78" s="414">
        <f>C78*12*D8</f>
        <v>181594.80000000002</v>
      </c>
      <c r="E78" s="68"/>
      <c r="F78" s="68"/>
      <c r="G78" s="68"/>
    </row>
    <row r="79" spans="1:7" ht="15.75" thickBot="1">
      <c r="A79" s="415" t="s">
        <v>405</v>
      </c>
      <c r="B79" s="416"/>
      <c r="C79" s="104">
        <v>0.08</v>
      </c>
      <c r="D79" s="104">
        <f>C79*12*D8</f>
        <v>4842.5280000000002</v>
      </c>
      <c r="E79" s="68"/>
      <c r="F79" s="68"/>
      <c r="G79" s="68"/>
    </row>
    <row r="80" spans="1:7" ht="84.75" thickBot="1">
      <c r="A80" s="91" t="s">
        <v>167</v>
      </c>
      <c r="B80" s="87" t="s">
        <v>106</v>
      </c>
      <c r="C80" s="87">
        <v>4.3499999999999996</v>
      </c>
      <c r="D80" s="87">
        <f>C80*12*D8</f>
        <v>263312.45999999996</v>
      </c>
      <c r="E80" s="68"/>
      <c r="F80" s="68"/>
      <c r="G80" s="68"/>
    </row>
    <row r="81" spans="1:7" ht="15.75" thickBot="1">
      <c r="A81" s="370" t="s">
        <v>176</v>
      </c>
      <c r="B81" s="87"/>
      <c r="C81" s="87"/>
      <c r="D81" s="87">
        <v>-15311.28</v>
      </c>
      <c r="E81" s="68"/>
      <c r="F81" s="68"/>
      <c r="G81" s="68"/>
    </row>
    <row r="82" spans="1:7" ht="15.75" thickBot="1">
      <c r="A82" s="751" t="s">
        <v>149</v>
      </c>
      <c r="B82" s="752"/>
      <c r="C82" s="417">
        <f>SUM(C13,C17,C24,C28,C35,C42,C46,C60,C66,C68,C75:C80)</f>
        <v>21.619999999999997</v>
      </c>
      <c r="D82" s="418">
        <f>SUM(D13,D17,D24,D28,D35,D42,D46,D60,D66,D68,D75:D80,D81)</f>
        <v>1293381.9120000002</v>
      </c>
      <c r="E82" s="68"/>
      <c r="F82" s="68"/>
      <c r="G82" s="126"/>
    </row>
  </sheetData>
  <mergeCells count="40">
    <mergeCell ref="A2:D2"/>
    <mergeCell ref="A3:D3"/>
    <mergeCell ref="A82:B82"/>
    <mergeCell ref="C13:C14"/>
    <mergeCell ref="C17:C22"/>
    <mergeCell ref="C24:C25"/>
    <mergeCell ref="C28:C33"/>
    <mergeCell ref="C35:C40"/>
    <mergeCell ref="B68:B69"/>
    <mergeCell ref="D68:D73"/>
    <mergeCell ref="B70:B71"/>
    <mergeCell ref="B72:B73"/>
    <mergeCell ref="A74:D74"/>
    <mergeCell ref="C68:C73"/>
    <mergeCell ref="A45:D45"/>
    <mergeCell ref="D46:D57"/>
    <mergeCell ref="A51:B51"/>
    <mergeCell ref="A58:D58"/>
    <mergeCell ref="A65:D65"/>
    <mergeCell ref="A67:D67"/>
    <mergeCell ref="C46:C57"/>
    <mergeCell ref="D42:D43"/>
    <mergeCell ref="C42:C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A15:D15"/>
    <mergeCell ref="A10:A11"/>
    <mergeCell ref="B10:B11"/>
    <mergeCell ref="A12:D12"/>
    <mergeCell ref="B13:B14"/>
    <mergeCell ref="D13:D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75"/>
  <sheetViews>
    <sheetView topLeftCell="A55" workbookViewId="0">
      <selection activeCell="D74" sqref="D74"/>
    </sheetView>
  </sheetViews>
  <sheetFormatPr defaultRowHeight="15"/>
  <cols>
    <col min="1" max="1" width="45.140625" style="17" customWidth="1"/>
    <col min="2" max="2" width="17.85546875" style="17" customWidth="1"/>
    <col min="3" max="3" width="11.28515625" style="17" customWidth="1"/>
    <col min="4" max="4" width="11.5703125" style="17" customWidth="1"/>
  </cols>
  <sheetData>
    <row r="1" spans="1:4">
      <c r="A1" s="517" t="s">
        <v>87</v>
      </c>
      <c r="B1" s="517"/>
      <c r="C1" s="517"/>
      <c r="D1" s="517"/>
    </row>
    <row r="2" spans="1:4">
      <c r="A2" s="377" t="s">
        <v>422</v>
      </c>
      <c r="B2" s="377"/>
      <c r="C2" s="377"/>
      <c r="D2" s="377"/>
    </row>
    <row r="3" spans="1:4">
      <c r="A3" s="377" t="s">
        <v>400</v>
      </c>
      <c r="B3" s="377"/>
      <c r="C3" s="377"/>
      <c r="D3" s="377"/>
    </row>
    <row r="4" spans="1:4">
      <c r="A4" s="197"/>
      <c r="B4" s="197"/>
      <c r="C4" s="198" t="s">
        <v>1</v>
      </c>
      <c r="D4" s="524">
        <v>1981</v>
      </c>
    </row>
    <row r="5" spans="1:4">
      <c r="A5" s="197"/>
      <c r="B5" s="197"/>
      <c r="C5" s="198" t="s">
        <v>2</v>
      </c>
      <c r="D5" s="524">
        <v>5</v>
      </c>
    </row>
    <row r="6" spans="1:4">
      <c r="A6" s="197"/>
      <c r="B6" s="197"/>
      <c r="C6" s="198" t="s">
        <v>3</v>
      </c>
      <c r="D6" s="524">
        <v>6</v>
      </c>
    </row>
    <row r="7" spans="1:4">
      <c r="A7" s="197"/>
      <c r="B7" s="197"/>
      <c r="C7" s="198" t="s">
        <v>4</v>
      </c>
      <c r="D7" s="524">
        <v>96</v>
      </c>
    </row>
    <row r="8" spans="1:4">
      <c r="A8" s="197"/>
      <c r="B8" s="197"/>
      <c r="C8" s="198" t="s">
        <v>97</v>
      </c>
      <c r="D8" s="524">
        <v>4083.1</v>
      </c>
    </row>
    <row r="9" spans="1:4" ht="15.75" thickBot="1">
      <c r="A9" s="197"/>
      <c r="B9" s="197"/>
      <c r="C9" s="198" t="s">
        <v>180</v>
      </c>
      <c r="D9" s="524">
        <v>440</v>
      </c>
    </row>
    <row r="10" spans="1:4" ht="24">
      <c r="A10" s="745" t="s">
        <v>8</v>
      </c>
      <c r="B10" s="745" t="s">
        <v>9</v>
      </c>
      <c r="C10" s="95" t="s">
        <v>161</v>
      </c>
      <c r="D10" s="95" t="s">
        <v>162</v>
      </c>
    </row>
    <row r="11" spans="1:4" ht="15.75" thickBot="1">
      <c r="A11" s="747"/>
      <c r="B11" s="747"/>
      <c r="C11" s="96" t="s">
        <v>160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80">
      <c r="A13" s="285" t="s">
        <v>158</v>
      </c>
      <c r="B13" s="745" t="s">
        <v>106</v>
      </c>
      <c r="C13" s="745">
        <v>1.07</v>
      </c>
      <c r="D13" s="745">
        <f>C13*12*D8</f>
        <v>52427.004000000001</v>
      </c>
    </row>
    <row r="14" spans="1:4" ht="156.75" thickBot="1">
      <c r="A14" s="288" t="s">
        <v>177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24.75" thickBot="1">
      <c r="A17" s="288" t="s">
        <v>107</v>
      </c>
      <c r="B17" s="289" t="s">
        <v>17</v>
      </c>
      <c r="C17" s="745">
        <v>2.16</v>
      </c>
      <c r="D17" s="745">
        <f>C17*12*D8</f>
        <v>105833.952</v>
      </c>
    </row>
    <row r="18" spans="1:4" ht="15.75" thickBot="1">
      <c r="A18" s="288" t="s">
        <v>108</v>
      </c>
      <c r="B18" s="289" t="s">
        <v>17</v>
      </c>
      <c r="C18" s="746"/>
      <c r="D18" s="746"/>
    </row>
    <row r="19" spans="1:4" ht="15.75" thickBot="1">
      <c r="A19" s="288" t="s">
        <v>109</v>
      </c>
      <c r="B19" s="289" t="s">
        <v>17</v>
      </c>
      <c r="C19" s="746"/>
      <c r="D19" s="746"/>
    </row>
    <row r="20" spans="1:4" ht="15.75" thickBot="1">
      <c r="A20" s="290" t="s">
        <v>20</v>
      </c>
      <c r="B20" s="96" t="s">
        <v>21</v>
      </c>
      <c r="C20" s="746"/>
      <c r="D20" s="746"/>
    </row>
    <row r="21" spans="1:4" ht="15.75" thickBot="1">
      <c r="A21" s="776" t="s">
        <v>22</v>
      </c>
      <c r="B21" s="777"/>
      <c r="C21" s="746"/>
      <c r="D21" s="746"/>
    </row>
    <row r="22" spans="1:4" ht="24.75" thickBot="1">
      <c r="A22" s="290" t="s">
        <v>110</v>
      </c>
      <c r="B22" s="96" t="s">
        <v>24</v>
      </c>
      <c r="C22" s="747"/>
      <c r="D22" s="747"/>
    </row>
    <row r="23" spans="1:4" ht="22.5" customHeight="1" thickBot="1">
      <c r="A23" s="776" t="s">
        <v>111</v>
      </c>
      <c r="B23" s="778"/>
      <c r="C23" s="778"/>
      <c r="D23" s="777"/>
    </row>
    <row r="24" spans="1:4" ht="15.75" thickBot="1">
      <c r="A24" s="292" t="s">
        <v>28</v>
      </c>
      <c r="B24" s="293" t="s">
        <v>29</v>
      </c>
      <c r="C24" s="745">
        <v>0.2</v>
      </c>
      <c r="D24" s="745">
        <f>C24*12*D8</f>
        <v>9799.44</v>
      </c>
    </row>
    <row r="25" spans="1:4" ht="15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24.75" thickBot="1">
      <c r="A28" s="288" t="s">
        <v>114</v>
      </c>
      <c r="B28" s="96" t="s">
        <v>106</v>
      </c>
      <c r="C28" s="745">
        <v>0.9</v>
      </c>
      <c r="D28" s="745">
        <f>C28*12*D8</f>
        <v>44097.48</v>
      </c>
    </row>
    <row r="29" spans="1:4" ht="24.75" thickBot="1">
      <c r="A29" s="288" t="s">
        <v>115</v>
      </c>
      <c r="B29" s="96" t="s">
        <v>34</v>
      </c>
      <c r="C29" s="746"/>
      <c r="D29" s="746"/>
    </row>
    <row r="30" spans="1:4" ht="24.75" thickBot="1">
      <c r="A30" s="288" t="s">
        <v>116</v>
      </c>
      <c r="B30" s="96" t="s">
        <v>34</v>
      </c>
      <c r="C30" s="746"/>
      <c r="D30" s="746"/>
    </row>
    <row r="31" spans="1:4" ht="24.75" thickBot="1">
      <c r="A31" s="288" t="s">
        <v>117</v>
      </c>
      <c r="B31" s="96" t="s">
        <v>106</v>
      </c>
      <c r="C31" s="746"/>
      <c r="D31" s="746"/>
    </row>
    <row r="32" spans="1:4" ht="15.75" thickBot="1">
      <c r="A32" s="288" t="s">
        <v>118</v>
      </c>
      <c r="B32" s="96" t="s">
        <v>34</v>
      </c>
      <c r="C32" s="746"/>
      <c r="D32" s="746"/>
    </row>
    <row r="33" spans="1:4" ht="24.75" thickBot="1">
      <c r="A33" s="290" t="s">
        <v>119</v>
      </c>
      <c r="B33" s="96" t="s">
        <v>106</v>
      </c>
      <c r="C33" s="747"/>
      <c r="D33" s="747"/>
    </row>
    <row r="34" spans="1:4" ht="15.75" thickBot="1">
      <c r="A34" s="776" t="s">
        <v>120</v>
      </c>
      <c r="B34" s="778"/>
      <c r="C34" s="778"/>
      <c r="D34" s="777"/>
    </row>
    <row r="35" spans="1:4" ht="24.75" thickBot="1">
      <c r="A35" s="288" t="s">
        <v>114</v>
      </c>
      <c r="B35" s="96" t="s">
        <v>106</v>
      </c>
      <c r="C35" s="745">
        <v>1.0900000000000001</v>
      </c>
      <c r="D35" s="745">
        <f>C35*12*D8</f>
        <v>53406.948000000004</v>
      </c>
    </row>
    <row r="36" spans="1:4" ht="24.75" thickBot="1">
      <c r="A36" s="288" t="s">
        <v>121</v>
      </c>
      <c r="B36" s="96" t="s">
        <v>34</v>
      </c>
      <c r="C36" s="746"/>
      <c r="D36" s="746"/>
    </row>
    <row r="37" spans="1:4" ht="24.75" thickBot="1">
      <c r="A37" s="288" t="s">
        <v>122</v>
      </c>
      <c r="B37" s="96" t="s">
        <v>34</v>
      </c>
      <c r="C37" s="746"/>
      <c r="D37" s="746"/>
    </row>
    <row r="38" spans="1:4" ht="24.75" thickBot="1">
      <c r="A38" s="288" t="s">
        <v>42</v>
      </c>
      <c r="B38" s="96" t="s">
        <v>106</v>
      </c>
      <c r="C38" s="746"/>
      <c r="D38" s="746"/>
    </row>
    <row r="39" spans="1:4" ht="24.75" thickBot="1">
      <c r="A39" s="290" t="s">
        <v>123</v>
      </c>
      <c r="B39" s="96" t="s">
        <v>106</v>
      </c>
      <c r="C39" s="746"/>
      <c r="D39" s="746"/>
    </row>
    <row r="40" spans="1:4" ht="15.75" thickBot="1">
      <c r="A40" s="288" t="s">
        <v>118</v>
      </c>
      <c r="B40" s="96" t="s">
        <v>34</v>
      </c>
      <c r="C40" s="747"/>
      <c r="D40" s="747"/>
    </row>
    <row r="41" spans="1:4" ht="15.75" thickBot="1">
      <c r="A41" s="773" t="s">
        <v>124</v>
      </c>
      <c r="B41" s="774"/>
      <c r="C41" s="774"/>
      <c r="D41" s="775"/>
    </row>
    <row r="42" spans="1:4" ht="15.75" thickBot="1">
      <c r="A42" s="288" t="s">
        <v>45</v>
      </c>
      <c r="B42" s="96" t="s">
        <v>34</v>
      </c>
      <c r="C42" s="745">
        <v>0.91</v>
      </c>
      <c r="D42" s="745">
        <f>C42*12*D8</f>
        <v>44587.451999999997</v>
      </c>
    </row>
    <row r="43" spans="1:4" ht="15.75" thickBot="1">
      <c r="A43" s="288" t="s">
        <v>46</v>
      </c>
      <c r="B43" s="96" t="s">
        <v>34</v>
      </c>
      <c r="C43" s="747"/>
      <c r="D43" s="747"/>
    </row>
    <row r="44" spans="1:4" ht="24.75" thickBot="1">
      <c r="A44" s="290" t="s">
        <v>47</v>
      </c>
      <c r="B44" s="96" t="s">
        <v>106</v>
      </c>
      <c r="C44" s="97"/>
      <c r="D44" s="97"/>
    </row>
    <row r="45" spans="1:4" ht="15.75" thickBot="1">
      <c r="A45" s="776" t="s">
        <v>125</v>
      </c>
      <c r="B45" s="778"/>
      <c r="C45" s="778"/>
      <c r="D45" s="777"/>
    </row>
    <row r="46" spans="1:4" ht="36.75" thickBot="1">
      <c r="A46" s="288" t="s">
        <v>126</v>
      </c>
      <c r="B46" s="96" t="s">
        <v>29</v>
      </c>
      <c r="C46" s="745">
        <v>3.06</v>
      </c>
      <c r="D46" s="745">
        <f>C46*12*D8</f>
        <v>149931.432</v>
      </c>
    </row>
    <row r="47" spans="1:4" ht="15.75" thickBot="1">
      <c r="A47" s="288" t="s">
        <v>127</v>
      </c>
      <c r="B47" s="96" t="s">
        <v>51</v>
      </c>
      <c r="C47" s="746"/>
      <c r="D47" s="746"/>
    </row>
    <row r="48" spans="1:4" ht="24.75" thickBot="1">
      <c r="A48" s="288" t="s">
        <v>116</v>
      </c>
      <c r="B48" s="96" t="s">
        <v>51</v>
      </c>
      <c r="C48" s="746"/>
      <c r="D48" s="746"/>
    </row>
    <row r="49" spans="1:4" ht="24.75" thickBot="1">
      <c r="A49" s="288" t="s">
        <v>128</v>
      </c>
      <c r="B49" s="96" t="s">
        <v>54</v>
      </c>
      <c r="C49" s="746"/>
      <c r="D49" s="746"/>
    </row>
    <row r="50" spans="1:4" ht="48.75" thickBot="1">
      <c r="A50" s="288" t="s">
        <v>129</v>
      </c>
      <c r="B50" s="96" t="s">
        <v>54</v>
      </c>
      <c r="C50" s="746"/>
      <c r="D50" s="746"/>
    </row>
    <row r="51" spans="1:4" ht="15.75" thickBot="1">
      <c r="A51" s="776" t="s">
        <v>56</v>
      </c>
      <c r="B51" s="777"/>
      <c r="C51" s="746"/>
      <c r="D51" s="746"/>
    </row>
    <row r="52" spans="1:4" ht="15.75" thickBot="1">
      <c r="A52" s="288" t="s">
        <v>130</v>
      </c>
      <c r="B52" s="96" t="s">
        <v>59</v>
      </c>
      <c r="C52" s="746"/>
      <c r="D52" s="746"/>
    </row>
    <row r="53" spans="1:4" ht="15.75" thickBot="1">
      <c r="A53" s="288" t="s">
        <v>131</v>
      </c>
      <c r="B53" s="96" t="s">
        <v>59</v>
      </c>
      <c r="C53" s="746"/>
      <c r="D53" s="746"/>
    </row>
    <row r="54" spans="1:4" ht="15.75" thickBot="1">
      <c r="A54" s="288" t="s">
        <v>132</v>
      </c>
      <c r="B54" s="96" t="s">
        <v>59</v>
      </c>
      <c r="C54" s="746"/>
      <c r="D54" s="746"/>
    </row>
    <row r="55" spans="1:4" ht="15.75" thickBot="1">
      <c r="A55" s="288" t="s">
        <v>133</v>
      </c>
      <c r="B55" s="96" t="s">
        <v>59</v>
      </c>
      <c r="C55" s="746"/>
      <c r="D55" s="746"/>
    </row>
    <row r="56" spans="1:4" ht="15.75" thickBot="1">
      <c r="A56" s="288" t="s">
        <v>134</v>
      </c>
      <c r="B56" s="96" t="s">
        <v>59</v>
      </c>
      <c r="C56" s="746"/>
      <c r="D56" s="746"/>
    </row>
    <row r="57" spans="1:4" ht="15.75" thickBot="1">
      <c r="A57" s="288" t="s">
        <v>63</v>
      </c>
      <c r="B57" s="96" t="s">
        <v>59</v>
      </c>
      <c r="C57" s="747"/>
      <c r="D57" s="747"/>
    </row>
    <row r="58" spans="1:4" ht="15.75" thickBot="1">
      <c r="A58" s="773" t="s">
        <v>135</v>
      </c>
      <c r="B58" s="774"/>
      <c r="C58" s="774"/>
      <c r="D58" s="775"/>
    </row>
    <row r="59" spans="1:4" ht="15.75" thickBot="1">
      <c r="A59" s="288" t="s">
        <v>66</v>
      </c>
      <c r="B59" s="96" t="s">
        <v>67</v>
      </c>
      <c r="C59" s="98"/>
      <c r="D59" s="98"/>
    </row>
    <row r="60" spans="1:4" ht="24.75" thickBot="1">
      <c r="A60" s="288" t="s">
        <v>136</v>
      </c>
      <c r="B60" s="96" t="s">
        <v>67</v>
      </c>
      <c r="C60" s="99">
        <v>2.27</v>
      </c>
      <c r="D60" s="99">
        <f>C60*12*D8</f>
        <v>111223.644</v>
      </c>
    </row>
    <row r="61" spans="1:4" ht="36.75" thickBot="1">
      <c r="A61" s="288" t="s">
        <v>137</v>
      </c>
      <c r="B61" s="96" t="s">
        <v>51</v>
      </c>
      <c r="C61" s="98"/>
      <c r="D61" s="98"/>
    </row>
    <row r="62" spans="1:4" ht="15.75" thickBot="1">
      <c r="A62" s="288" t="s">
        <v>138</v>
      </c>
      <c r="B62" s="96" t="s">
        <v>67</v>
      </c>
      <c r="C62" s="98"/>
      <c r="D62" s="98"/>
    </row>
    <row r="63" spans="1:4" ht="24.75" thickBot="1">
      <c r="A63" s="290" t="s">
        <v>71</v>
      </c>
      <c r="B63" s="96" t="s">
        <v>106</v>
      </c>
      <c r="C63" s="98"/>
      <c r="D63" s="98"/>
    </row>
    <row r="64" spans="1:4" ht="15.75" thickBot="1">
      <c r="A64" s="290" t="s">
        <v>139</v>
      </c>
      <c r="B64" s="96" t="s">
        <v>51</v>
      </c>
      <c r="C64" s="97"/>
      <c r="D64" s="97"/>
    </row>
    <row r="65" spans="1:4" ht="15.75" thickBot="1">
      <c r="A65" s="776" t="s">
        <v>140</v>
      </c>
      <c r="B65" s="778"/>
      <c r="C65" s="778"/>
      <c r="D65" s="777"/>
    </row>
    <row r="66" spans="1:4" ht="60.75" thickBot="1">
      <c r="A66" s="290" t="s">
        <v>141</v>
      </c>
      <c r="B66" s="96" t="s">
        <v>142</v>
      </c>
      <c r="C66" s="96">
        <v>2.41</v>
      </c>
      <c r="D66" s="96">
        <f>C66*12*D8</f>
        <v>118083.25200000001</v>
      </c>
    </row>
    <row r="67" spans="1:4" ht="15.75" thickBot="1">
      <c r="A67" s="776" t="s">
        <v>143</v>
      </c>
      <c r="B67" s="778"/>
      <c r="C67" s="778"/>
      <c r="D67" s="777"/>
    </row>
    <row r="68" spans="1:4" ht="24.75" thickBot="1">
      <c r="A68" s="290" t="s">
        <v>144</v>
      </c>
      <c r="B68" s="96" t="s">
        <v>78</v>
      </c>
      <c r="C68" s="745">
        <v>2.14</v>
      </c>
      <c r="D68" s="745">
        <f>C68*12*D8</f>
        <v>104854.008</v>
      </c>
    </row>
    <row r="69" spans="1:4" ht="15.75" thickBot="1">
      <c r="A69" s="290" t="s">
        <v>145</v>
      </c>
      <c r="B69" s="96" t="s">
        <v>78</v>
      </c>
      <c r="C69" s="746"/>
      <c r="D69" s="746"/>
    </row>
    <row r="70" spans="1:4" ht="15.75" thickBot="1">
      <c r="A70" s="290" t="s">
        <v>146</v>
      </c>
      <c r="B70" s="96" t="s">
        <v>147</v>
      </c>
      <c r="C70" s="747"/>
      <c r="D70" s="747"/>
    </row>
    <row r="71" spans="1:4" ht="15.75" thickBot="1">
      <c r="A71" s="776" t="s">
        <v>84</v>
      </c>
      <c r="B71" s="778"/>
      <c r="C71" s="778"/>
      <c r="D71" s="777"/>
    </row>
    <row r="72" spans="1:4" ht="15.75" thickBot="1">
      <c r="A72" s="434" t="s">
        <v>423</v>
      </c>
      <c r="B72" s="105"/>
      <c r="C72" s="105">
        <v>0.93</v>
      </c>
      <c r="D72" s="96">
        <f>C72*12*D8</f>
        <v>45567.396000000001</v>
      </c>
    </row>
    <row r="73" spans="1:4" ht="15.75" thickBot="1">
      <c r="A73" s="434" t="s">
        <v>404</v>
      </c>
      <c r="B73" s="105"/>
      <c r="C73" s="105">
        <v>0.13</v>
      </c>
      <c r="D73" s="96">
        <f>C73*12*D8</f>
        <v>6369.6360000000004</v>
      </c>
    </row>
    <row r="74" spans="1:4" ht="84.75" thickBot="1">
      <c r="A74" s="290" t="s">
        <v>167</v>
      </c>
      <c r="B74" s="96" t="s">
        <v>106</v>
      </c>
      <c r="C74" s="96">
        <v>4.3499999999999996</v>
      </c>
      <c r="D74" s="96">
        <f>C74*12*D8</f>
        <v>213137.81999999998</v>
      </c>
    </row>
    <row r="75" spans="1:4" ht="15.75" thickBot="1">
      <c r="A75" s="776" t="s">
        <v>149</v>
      </c>
      <c r="B75" s="777"/>
      <c r="C75" s="96">
        <f>SUM(C13,C17,C24,C28,C35,C42,C46,C60,C66,C68,C72:C74)</f>
        <v>21.619999999999997</v>
      </c>
      <c r="D75" s="96">
        <f>SUM(D13,D17,D24,D28,D35,D42,D46,D60,D66,D68,D72:D74)</f>
        <v>1059319.4639999999</v>
      </c>
    </row>
  </sheetData>
  <mergeCells count="35">
    <mergeCell ref="C68:C70"/>
    <mergeCell ref="D68:D70"/>
    <mergeCell ref="A71:D71"/>
    <mergeCell ref="A75:B75"/>
    <mergeCell ref="C13:C14"/>
    <mergeCell ref="C17:C22"/>
    <mergeCell ref="C24:C25"/>
    <mergeCell ref="C28:C33"/>
    <mergeCell ref="C35:C40"/>
    <mergeCell ref="A45:D45"/>
    <mergeCell ref="D46:D57"/>
    <mergeCell ref="A51:B51"/>
    <mergeCell ref="A58:D58"/>
    <mergeCell ref="A65:D65"/>
    <mergeCell ref="A67:D67"/>
    <mergeCell ref="C46:C57"/>
    <mergeCell ref="D42:D43"/>
    <mergeCell ref="C42:C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A15:D15"/>
    <mergeCell ref="A10:A11"/>
    <mergeCell ref="B10:B11"/>
    <mergeCell ref="A12:D12"/>
    <mergeCell ref="B13:B14"/>
    <mergeCell ref="D13:D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152"/>
  <sheetViews>
    <sheetView topLeftCell="A118" workbookViewId="0">
      <selection activeCell="D137" sqref="D137:D144"/>
    </sheetView>
  </sheetViews>
  <sheetFormatPr defaultRowHeight="15"/>
  <cols>
    <col min="1" max="1" width="49.7109375" customWidth="1"/>
    <col min="2" max="2" width="13.28515625" customWidth="1"/>
    <col min="3" max="3" width="10.85546875" customWidth="1"/>
    <col min="4" max="4" width="10.28515625" customWidth="1"/>
    <col min="7" max="7" width="10.5703125" bestFit="1" customWidth="1"/>
  </cols>
  <sheetData>
    <row r="1" spans="1:4">
      <c r="A1" s="421" t="s">
        <v>87</v>
      </c>
      <c r="B1" s="421"/>
      <c r="C1" s="421"/>
      <c r="D1" s="421"/>
    </row>
    <row r="2" spans="1:4">
      <c r="A2" s="377" t="s">
        <v>426</v>
      </c>
      <c r="B2" s="377"/>
      <c r="C2" s="377"/>
      <c r="D2" s="377"/>
    </row>
    <row r="3" spans="1:4">
      <c r="A3" s="377" t="s">
        <v>400</v>
      </c>
      <c r="B3" s="377"/>
      <c r="C3" s="377"/>
      <c r="D3" s="377"/>
    </row>
    <row r="4" spans="1:4">
      <c r="A4" s="197"/>
      <c r="B4" s="197"/>
      <c r="C4" s="198" t="s">
        <v>1</v>
      </c>
      <c r="D4" s="197">
        <v>1978</v>
      </c>
    </row>
    <row r="5" spans="1:4">
      <c r="A5" s="197"/>
      <c r="B5" s="197"/>
      <c r="C5" s="198" t="s">
        <v>2</v>
      </c>
      <c r="D5" s="197">
        <v>5</v>
      </c>
    </row>
    <row r="6" spans="1:4">
      <c r="A6" s="197"/>
      <c r="B6" s="197"/>
      <c r="C6" s="198" t="s">
        <v>3</v>
      </c>
      <c r="D6" s="197">
        <v>8</v>
      </c>
    </row>
    <row r="7" spans="1:4">
      <c r="A7" s="197"/>
      <c r="B7" s="197"/>
      <c r="C7" s="198" t="s">
        <v>4</v>
      </c>
      <c r="D7" s="197">
        <v>96</v>
      </c>
    </row>
    <row r="8" spans="1:4">
      <c r="A8" s="197"/>
      <c r="B8" s="197"/>
      <c r="C8" s="198" t="s">
        <v>212</v>
      </c>
      <c r="D8" s="197">
        <v>5200.8</v>
      </c>
    </row>
    <row r="9" spans="1:4" ht="15.75" thickBot="1">
      <c r="A9" s="197"/>
      <c r="B9" s="197"/>
      <c r="C9" s="198" t="s">
        <v>180</v>
      </c>
      <c r="D9" s="197">
        <v>655</v>
      </c>
    </row>
    <row r="10" spans="1:4" ht="24">
      <c r="A10" s="1036" t="s">
        <v>8</v>
      </c>
      <c r="B10" s="1036" t="s">
        <v>9</v>
      </c>
      <c r="C10" s="422" t="s">
        <v>152</v>
      </c>
      <c r="D10" s="422" t="s">
        <v>162</v>
      </c>
    </row>
    <row r="11" spans="1:4" ht="15.75" thickBot="1">
      <c r="A11" s="1038"/>
      <c r="B11" s="1038"/>
      <c r="C11" s="104" t="s">
        <v>160</v>
      </c>
      <c r="D11" s="104" t="s">
        <v>174</v>
      </c>
    </row>
    <row r="12" spans="1:4" ht="15.75" thickBot="1">
      <c r="A12" s="1046" t="s">
        <v>10</v>
      </c>
      <c r="B12" s="1047"/>
      <c r="C12" s="1047"/>
      <c r="D12" s="1048"/>
    </row>
    <row r="13" spans="1:4">
      <c r="A13" s="423" t="s">
        <v>424</v>
      </c>
      <c r="B13" s="1036" t="s">
        <v>106</v>
      </c>
      <c r="C13" s="1036">
        <v>1.02</v>
      </c>
      <c r="D13" s="1036">
        <f>C13*12*D8</f>
        <v>63657.792000000001</v>
      </c>
    </row>
    <row r="14" spans="1:4">
      <c r="A14" s="423" t="s">
        <v>246</v>
      </c>
      <c r="B14" s="1037"/>
      <c r="C14" s="1037"/>
      <c r="D14" s="1037"/>
    </row>
    <row r="15" spans="1:4">
      <c r="A15" s="423" t="s">
        <v>247</v>
      </c>
      <c r="B15" s="1037"/>
      <c r="C15" s="1037"/>
      <c r="D15" s="1037"/>
    </row>
    <row r="16" spans="1:4">
      <c r="A16" s="423" t="s">
        <v>248</v>
      </c>
      <c r="B16" s="1037"/>
      <c r="C16" s="1037"/>
      <c r="D16" s="1037"/>
    </row>
    <row r="17" spans="1:4">
      <c r="A17" s="423" t="s">
        <v>347</v>
      </c>
      <c r="B17" s="1037"/>
      <c r="C17" s="1037"/>
      <c r="D17" s="1037"/>
    </row>
    <row r="18" spans="1:4">
      <c r="A18" s="423" t="s">
        <v>250</v>
      </c>
      <c r="B18" s="1037"/>
      <c r="C18" s="1037"/>
      <c r="D18" s="1037"/>
    </row>
    <row r="19" spans="1:4">
      <c r="A19" s="423" t="s">
        <v>251</v>
      </c>
      <c r="B19" s="1037"/>
      <c r="C19" s="1037"/>
      <c r="D19" s="1037"/>
    </row>
    <row r="20" spans="1:4">
      <c r="A20" s="423" t="s">
        <v>252</v>
      </c>
      <c r="B20" s="1037"/>
      <c r="C20" s="1037"/>
      <c r="D20" s="1037"/>
    </row>
    <row r="21" spans="1:4">
      <c r="A21" s="423" t="s">
        <v>253</v>
      </c>
      <c r="B21" s="1037"/>
      <c r="C21" s="1037"/>
      <c r="D21" s="1037"/>
    </row>
    <row r="22" spans="1:4">
      <c r="A22" s="423" t="s">
        <v>254</v>
      </c>
      <c r="B22" s="1037"/>
      <c r="C22" s="1037"/>
      <c r="D22" s="1037"/>
    </row>
    <row r="23" spans="1:4">
      <c r="A23" s="423" t="s">
        <v>255</v>
      </c>
      <c r="B23" s="1037"/>
      <c r="C23" s="1037"/>
      <c r="D23" s="1037"/>
    </row>
    <row r="24" spans="1:4">
      <c r="A24" s="423" t="s">
        <v>256</v>
      </c>
      <c r="B24" s="1037"/>
      <c r="C24" s="1037"/>
      <c r="D24" s="1037"/>
    </row>
    <row r="25" spans="1:4">
      <c r="A25" s="423" t="s">
        <v>257</v>
      </c>
      <c r="B25" s="1037"/>
      <c r="C25" s="1037"/>
      <c r="D25" s="1037"/>
    </row>
    <row r="26" spans="1:4">
      <c r="A26" s="423" t="s">
        <v>258</v>
      </c>
      <c r="B26" s="1037"/>
      <c r="C26" s="1037"/>
      <c r="D26" s="1037"/>
    </row>
    <row r="27" spans="1:4">
      <c r="A27" s="423" t="s">
        <v>259</v>
      </c>
      <c r="B27" s="1037"/>
      <c r="C27" s="1037"/>
      <c r="D27" s="1037"/>
    </row>
    <row r="28" spans="1:4">
      <c r="A28" s="424" t="s">
        <v>260</v>
      </c>
      <c r="B28" s="1037"/>
      <c r="C28" s="1037"/>
      <c r="D28" s="1037"/>
    </row>
    <row r="29" spans="1:4">
      <c r="A29" s="424" t="s">
        <v>261</v>
      </c>
      <c r="B29" s="1037"/>
      <c r="C29" s="1037"/>
      <c r="D29" s="1037"/>
    </row>
    <row r="30" spans="1:4">
      <c r="A30" s="424" t="s">
        <v>262</v>
      </c>
      <c r="B30" s="1037"/>
      <c r="C30" s="1037"/>
      <c r="D30" s="1037"/>
    </row>
    <row r="31" spans="1:4">
      <c r="A31" s="424" t="s">
        <v>263</v>
      </c>
      <c r="B31" s="1037"/>
      <c r="C31" s="1037"/>
      <c r="D31" s="1037"/>
    </row>
    <row r="32" spans="1:4">
      <c r="A32" s="424" t="s">
        <v>264</v>
      </c>
      <c r="B32" s="1037"/>
      <c r="C32" s="1037"/>
      <c r="D32" s="1037"/>
    </row>
    <row r="33" spans="1:4">
      <c r="A33" s="424" t="s">
        <v>265</v>
      </c>
      <c r="B33" s="1037"/>
      <c r="C33" s="1037"/>
      <c r="D33" s="1037"/>
    </row>
    <row r="34" spans="1:4" ht="60">
      <c r="A34" s="424" t="s">
        <v>425</v>
      </c>
      <c r="B34" s="1037"/>
      <c r="C34" s="1037"/>
      <c r="D34" s="1037"/>
    </row>
    <row r="35" spans="1:4">
      <c r="A35" s="424" t="s">
        <v>272</v>
      </c>
      <c r="B35" s="1037"/>
      <c r="C35" s="1037"/>
      <c r="D35" s="1037"/>
    </row>
    <row r="36" spans="1:4">
      <c r="A36" s="424" t="s">
        <v>273</v>
      </c>
      <c r="B36" s="1037"/>
      <c r="C36" s="1037"/>
      <c r="D36" s="1037"/>
    </row>
    <row r="37" spans="1:4">
      <c r="A37" s="424" t="s">
        <v>274</v>
      </c>
      <c r="B37" s="1037"/>
      <c r="C37" s="1037"/>
      <c r="D37" s="1037"/>
    </row>
    <row r="38" spans="1:4">
      <c r="A38" s="424" t="s">
        <v>275</v>
      </c>
      <c r="B38" s="1037"/>
      <c r="C38" s="1037"/>
      <c r="D38" s="1037"/>
    </row>
    <row r="39" spans="1:4" ht="15.75" thickBot="1">
      <c r="A39" s="425" t="s">
        <v>276</v>
      </c>
      <c r="B39" s="1038"/>
      <c r="C39" s="1038"/>
      <c r="D39" s="1038"/>
    </row>
    <row r="40" spans="1:4" ht="15.75" thickBot="1">
      <c r="A40" s="1060" t="s">
        <v>14</v>
      </c>
      <c r="B40" s="1061"/>
      <c r="C40" s="1061"/>
      <c r="D40" s="1062"/>
    </row>
    <row r="41" spans="1:4" ht="15.75" thickBot="1">
      <c r="A41" s="1049" t="s">
        <v>15</v>
      </c>
      <c r="B41" s="1050"/>
      <c r="C41" s="1050"/>
      <c r="D41" s="1051"/>
    </row>
    <row r="42" spans="1:4">
      <c r="A42" s="423" t="s">
        <v>277</v>
      </c>
      <c r="B42" s="1055" t="s">
        <v>17</v>
      </c>
      <c r="C42" s="1036">
        <v>2.16</v>
      </c>
      <c r="D42" s="1036">
        <f>C42*12*D8</f>
        <v>134804.736</v>
      </c>
    </row>
    <row r="43" spans="1:4">
      <c r="A43" s="423" t="s">
        <v>278</v>
      </c>
      <c r="B43" s="1056"/>
      <c r="C43" s="1037"/>
      <c r="D43" s="1037"/>
    </row>
    <row r="44" spans="1:4" ht="15.75" thickBot="1">
      <c r="A44" s="426" t="s">
        <v>279</v>
      </c>
      <c r="B44" s="1057"/>
      <c r="C44" s="1037"/>
      <c r="D44" s="1037"/>
    </row>
    <row r="45" spans="1:4">
      <c r="A45" s="423" t="s">
        <v>280</v>
      </c>
      <c r="B45" s="1058"/>
      <c r="C45" s="1037"/>
      <c r="D45" s="1037"/>
    </row>
    <row r="46" spans="1:4" ht="15.75" thickBot="1">
      <c r="A46" s="426" t="s">
        <v>281</v>
      </c>
      <c r="B46" s="1059"/>
      <c r="C46" s="1037"/>
      <c r="D46" s="1037"/>
    </row>
    <row r="47" spans="1:4" ht="15.75" thickBot="1">
      <c r="A47" s="426" t="s">
        <v>109</v>
      </c>
      <c r="B47" s="427" t="s">
        <v>17</v>
      </c>
      <c r="C47" s="1037"/>
      <c r="D47" s="1037"/>
    </row>
    <row r="48" spans="1:4" ht="15.75" thickBot="1">
      <c r="A48" s="103" t="s">
        <v>20</v>
      </c>
      <c r="B48" s="104" t="s">
        <v>21</v>
      </c>
      <c r="C48" s="1037"/>
      <c r="D48" s="1037"/>
    </row>
    <row r="49" spans="1:4" ht="15.75" thickBot="1">
      <c r="A49" s="907" t="s">
        <v>22</v>
      </c>
      <c r="B49" s="909"/>
      <c r="C49" s="1037"/>
      <c r="D49" s="1037"/>
    </row>
    <row r="50" spans="1:4" ht="13.5" customHeight="1">
      <c r="A50" s="411" t="s">
        <v>282</v>
      </c>
      <c r="B50" s="1036" t="s">
        <v>24</v>
      </c>
      <c r="C50" s="1037"/>
      <c r="D50" s="1037"/>
    </row>
    <row r="51" spans="1:4" ht="12.75" customHeight="1" thickBot="1">
      <c r="A51" s="103" t="s">
        <v>283</v>
      </c>
      <c r="B51" s="1038"/>
      <c r="C51" s="1038"/>
      <c r="D51" s="1038"/>
    </row>
    <row r="52" spans="1:4" ht="22.5" customHeight="1" thickBot="1">
      <c r="A52" s="907" t="s">
        <v>111</v>
      </c>
      <c r="B52" s="908"/>
      <c r="C52" s="908"/>
      <c r="D52" s="909"/>
    </row>
    <row r="53" spans="1:4" ht="15.75" thickBot="1">
      <c r="A53" s="428" t="s">
        <v>28</v>
      </c>
      <c r="B53" s="429" t="s">
        <v>29</v>
      </c>
      <c r="C53" s="1036">
        <v>0.2</v>
      </c>
      <c r="D53" s="1036">
        <f>C53*12*D8</f>
        <v>12481.920000000002</v>
      </c>
    </row>
    <row r="54" spans="1:4" ht="15.75" thickBot="1">
      <c r="A54" s="103" t="s">
        <v>26</v>
      </c>
      <c r="B54" s="104" t="s">
        <v>27</v>
      </c>
      <c r="C54" s="1038"/>
      <c r="D54" s="1038"/>
    </row>
    <row r="55" spans="1:4" ht="15.75" thickBot="1">
      <c r="A55" s="1046" t="s">
        <v>112</v>
      </c>
      <c r="B55" s="1047"/>
      <c r="C55" s="1047"/>
      <c r="D55" s="1048"/>
    </row>
    <row r="56" spans="1:4" ht="15.75" thickBot="1">
      <c r="A56" s="907" t="s">
        <v>113</v>
      </c>
      <c r="B56" s="908"/>
      <c r="C56" s="908"/>
      <c r="D56" s="909"/>
    </row>
    <row r="57" spans="1:4" ht="20.25" customHeight="1">
      <c r="A57" s="423" t="s">
        <v>284</v>
      </c>
      <c r="B57" s="1036" t="s">
        <v>106</v>
      </c>
      <c r="C57" s="1036">
        <v>0.52</v>
      </c>
      <c r="D57" s="1036">
        <f>C57*12*D8</f>
        <v>32452.992000000002</v>
      </c>
    </row>
    <row r="58" spans="1:4" ht="15.75" thickBot="1">
      <c r="A58" s="426" t="s">
        <v>285</v>
      </c>
      <c r="B58" s="1038"/>
      <c r="C58" s="1037"/>
      <c r="D58" s="1037"/>
    </row>
    <row r="59" spans="1:4">
      <c r="A59" s="423" t="s">
        <v>286</v>
      </c>
      <c r="B59" s="1036" t="s">
        <v>34</v>
      </c>
      <c r="C59" s="1037"/>
      <c r="D59" s="1037"/>
    </row>
    <row r="60" spans="1:4" ht="15.75" thickBot="1">
      <c r="A60" s="426" t="s">
        <v>287</v>
      </c>
      <c r="B60" s="1038"/>
      <c r="C60" s="1037"/>
      <c r="D60" s="1037"/>
    </row>
    <row r="61" spans="1:4">
      <c r="A61" s="423" t="s">
        <v>288</v>
      </c>
      <c r="B61" s="1036" t="s">
        <v>34</v>
      </c>
      <c r="C61" s="1037"/>
      <c r="D61" s="1037"/>
    </row>
    <row r="62" spans="1:4" ht="15.75" thickBot="1">
      <c r="A62" s="426" t="s">
        <v>289</v>
      </c>
      <c r="B62" s="1038"/>
      <c r="C62" s="1037"/>
      <c r="D62" s="1037"/>
    </row>
    <row r="63" spans="1:4" ht="21" customHeight="1">
      <c r="A63" s="423" t="s">
        <v>290</v>
      </c>
      <c r="B63" s="1036" t="s">
        <v>106</v>
      </c>
      <c r="C63" s="1037"/>
      <c r="D63" s="1037"/>
    </row>
    <row r="64" spans="1:4" ht="15.75" thickBot="1">
      <c r="A64" s="426" t="s">
        <v>291</v>
      </c>
      <c r="B64" s="1038"/>
      <c r="C64" s="1037"/>
      <c r="D64" s="1037"/>
    </row>
    <row r="65" spans="1:4" ht="15.75" thickBot="1">
      <c r="A65" s="426" t="s">
        <v>118</v>
      </c>
      <c r="B65" s="104" t="s">
        <v>34</v>
      </c>
      <c r="C65" s="1037"/>
      <c r="D65" s="1037"/>
    </row>
    <row r="66" spans="1:4" ht="21.75" customHeight="1">
      <c r="A66" s="411" t="s">
        <v>292</v>
      </c>
      <c r="B66" s="1036" t="s">
        <v>106</v>
      </c>
      <c r="C66" s="1037"/>
      <c r="D66" s="1037"/>
    </row>
    <row r="67" spans="1:4" ht="15.75" thickBot="1">
      <c r="A67" s="103" t="s">
        <v>293</v>
      </c>
      <c r="B67" s="1038"/>
      <c r="C67" s="1038"/>
      <c r="D67" s="1038"/>
    </row>
    <row r="68" spans="1:4" ht="15.75" thickBot="1">
      <c r="A68" s="907" t="s">
        <v>120</v>
      </c>
      <c r="B68" s="908"/>
      <c r="C68" s="908"/>
      <c r="D68" s="909"/>
    </row>
    <row r="69" spans="1:4" ht="20.25" customHeight="1">
      <c r="A69" s="423" t="s">
        <v>284</v>
      </c>
      <c r="B69" s="1036" t="s">
        <v>106</v>
      </c>
      <c r="C69" s="1036">
        <v>1.19</v>
      </c>
      <c r="D69" s="1036">
        <f>C69*12*D8</f>
        <v>74267.423999999999</v>
      </c>
    </row>
    <row r="70" spans="1:4" ht="15.75" thickBot="1">
      <c r="A70" s="426" t="s">
        <v>285</v>
      </c>
      <c r="B70" s="1038"/>
      <c r="C70" s="1037"/>
      <c r="D70" s="1037"/>
    </row>
    <row r="71" spans="1:4">
      <c r="A71" s="423" t="s">
        <v>286</v>
      </c>
      <c r="B71" s="1036" t="s">
        <v>34</v>
      </c>
      <c r="C71" s="1037"/>
      <c r="D71" s="1037"/>
    </row>
    <row r="72" spans="1:4" ht="15.75" thickBot="1">
      <c r="A72" s="426" t="s">
        <v>294</v>
      </c>
      <c r="B72" s="1038"/>
      <c r="C72" s="1037"/>
      <c r="D72" s="1037"/>
    </row>
    <row r="73" spans="1:4">
      <c r="A73" s="423" t="s">
        <v>288</v>
      </c>
      <c r="B73" s="1036" t="s">
        <v>34</v>
      </c>
      <c r="C73" s="1037"/>
      <c r="D73" s="1037"/>
    </row>
    <row r="74" spans="1:4" ht="15.75" thickBot="1">
      <c r="A74" s="426" t="s">
        <v>295</v>
      </c>
      <c r="B74" s="1038"/>
      <c r="C74" s="1037"/>
      <c r="D74" s="1037"/>
    </row>
    <row r="75" spans="1:4" ht="19.5" customHeight="1">
      <c r="A75" s="423" t="s">
        <v>296</v>
      </c>
      <c r="B75" s="1036" t="s">
        <v>106</v>
      </c>
      <c r="C75" s="1037"/>
      <c r="D75" s="1037"/>
    </row>
    <row r="76" spans="1:4" ht="15.75" thickBot="1">
      <c r="A76" s="426" t="s">
        <v>291</v>
      </c>
      <c r="B76" s="1038"/>
      <c r="C76" s="1037"/>
      <c r="D76" s="1037"/>
    </row>
    <row r="77" spans="1:4" ht="22.5" customHeight="1">
      <c r="A77" s="411" t="s">
        <v>292</v>
      </c>
      <c r="B77" s="1036" t="s">
        <v>106</v>
      </c>
      <c r="C77" s="1037"/>
      <c r="D77" s="1037"/>
    </row>
    <row r="78" spans="1:4" ht="15.75" thickBot="1">
      <c r="A78" s="103" t="s">
        <v>297</v>
      </c>
      <c r="B78" s="1038"/>
      <c r="C78" s="1037"/>
      <c r="D78" s="1037"/>
    </row>
    <row r="79" spans="1:4" ht="15.75" thickBot="1">
      <c r="A79" s="426" t="s">
        <v>118</v>
      </c>
      <c r="B79" s="104" t="s">
        <v>34</v>
      </c>
      <c r="C79" s="1038"/>
      <c r="D79" s="1038"/>
    </row>
    <row r="80" spans="1:4" ht="15.75" thickBot="1">
      <c r="A80" s="1049" t="s">
        <v>124</v>
      </c>
      <c r="B80" s="1050"/>
      <c r="C80" s="1050"/>
      <c r="D80" s="1051"/>
    </row>
    <row r="81" spans="1:4" ht="15.75" thickBot="1">
      <c r="A81" s="426" t="s">
        <v>45</v>
      </c>
      <c r="B81" s="104" t="s">
        <v>34</v>
      </c>
      <c r="C81" s="1036">
        <v>0.81</v>
      </c>
      <c r="D81" s="1036">
        <f>C81*12*D8</f>
        <v>50551.776000000005</v>
      </c>
    </row>
    <row r="82" spans="1:4" ht="15.75" thickBot="1">
      <c r="A82" s="426" t="s">
        <v>46</v>
      </c>
      <c r="B82" s="104" t="s">
        <v>34</v>
      </c>
      <c r="C82" s="1038"/>
      <c r="D82" s="1038"/>
    </row>
    <row r="83" spans="1:4" ht="21.75" customHeight="1">
      <c r="A83" s="411" t="s">
        <v>292</v>
      </c>
      <c r="B83" s="1036" t="s">
        <v>106</v>
      </c>
      <c r="C83" s="1039"/>
      <c r="D83" s="1039"/>
    </row>
    <row r="84" spans="1:4" ht="15.75" thickBot="1">
      <c r="A84" s="103" t="s">
        <v>298</v>
      </c>
      <c r="B84" s="1038"/>
      <c r="C84" s="1040"/>
      <c r="D84" s="1040"/>
    </row>
    <row r="85" spans="1:4" ht="15.75" thickBot="1">
      <c r="A85" s="1052" t="s">
        <v>125</v>
      </c>
      <c r="B85" s="1053"/>
      <c r="C85" s="1053"/>
      <c r="D85" s="1054"/>
    </row>
    <row r="86" spans="1:4">
      <c r="A86" s="423" t="s">
        <v>299</v>
      </c>
      <c r="B86" s="1036" t="s">
        <v>29</v>
      </c>
      <c r="C86" s="1041" t="s">
        <v>432</v>
      </c>
      <c r="D86" s="1041" t="s">
        <v>433</v>
      </c>
    </row>
    <row r="87" spans="1:4">
      <c r="A87" s="423" t="s">
        <v>300</v>
      </c>
      <c r="B87" s="1037"/>
      <c r="C87" s="1042"/>
      <c r="D87" s="1042"/>
    </row>
    <row r="88" spans="1:4" ht="15.75" thickBot="1">
      <c r="A88" s="426" t="s">
        <v>301</v>
      </c>
      <c r="B88" s="1038"/>
      <c r="C88" s="1042"/>
      <c r="D88" s="1042"/>
    </row>
    <row r="89" spans="1:4" ht="15.75" thickBot="1">
      <c r="A89" s="426" t="s">
        <v>127</v>
      </c>
      <c r="B89" s="104" t="s">
        <v>51</v>
      </c>
      <c r="C89" s="1042"/>
      <c r="D89" s="1042"/>
    </row>
    <row r="90" spans="1:4">
      <c r="A90" s="423" t="s">
        <v>288</v>
      </c>
      <c r="B90" s="1036" t="s">
        <v>51</v>
      </c>
      <c r="C90" s="1042"/>
      <c r="D90" s="1042"/>
    </row>
    <row r="91" spans="1:4" ht="15.75" thickBot="1">
      <c r="A91" s="426" t="s">
        <v>289</v>
      </c>
      <c r="B91" s="1038"/>
      <c r="C91" s="1042"/>
      <c r="D91" s="1042"/>
    </row>
    <row r="92" spans="1:4" ht="22.5" customHeight="1" thickBot="1">
      <c r="A92" s="426" t="s">
        <v>128</v>
      </c>
      <c r="B92" s="104" t="s">
        <v>54</v>
      </c>
      <c r="C92" s="1042"/>
      <c r="D92" s="1042"/>
    </row>
    <row r="93" spans="1:4">
      <c r="A93" s="424" t="s">
        <v>302</v>
      </c>
      <c r="B93" s="1036" t="s">
        <v>54</v>
      </c>
      <c r="C93" s="1042"/>
      <c r="D93" s="1042"/>
    </row>
    <row r="94" spans="1:4">
      <c r="A94" s="424" t="s">
        <v>303</v>
      </c>
      <c r="B94" s="1037"/>
      <c r="C94" s="1042"/>
      <c r="D94" s="1042"/>
    </row>
    <row r="95" spans="1:4">
      <c r="A95" s="424" t="s">
        <v>304</v>
      </c>
      <c r="B95" s="1037"/>
      <c r="C95" s="1042"/>
      <c r="D95" s="1042"/>
    </row>
    <row r="96" spans="1:4" ht="15.75" thickBot="1">
      <c r="A96" s="425" t="s">
        <v>305</v>
      </c>
      <c r="B96" s="1038"/>
      <c r="C96" s="1042"/>
      <c r="D96" s="1042"/>
    </row>
    <row r="97" spans="1:4" ht="15.75" thickBot="1">
      <c r="A97" s="907" t="s">
        <v>56</v>
      </c>
      <c r="B97" s="909"/>
      <c r="C97" s="1042"/>
      <c r="D97" s="1042"/>
    </row>
    <row r="98" spans="1:4" ht="15.75" thickBot="1">
      <c r="A98" s="426" t="s">
        <v>130</v>
      </c>
      <c r="B98" s="104" t="s">
        <v>59</v>
      </c>
      <c r="C98" s="1042"/>
      <c r="D98" s="1042"/>
    </row>
    <row r="99" spans="1:4" ht="15.75" thickBot="1">
      <c r="A99" s="426" t="s">
        <v>131</v>
      </c>
      <c r="B99" s="104" t="s">
        <v>59</v>
      </c>
      <c r="C99" s="1042"/>
      <c r="D99" s="1042"/>
    </row>
    <row r="100" spans="1:4" ht="15.75" thickBot="1">
      <c r="A100" s="426" t="s">
        <v>132</v>
      </c>
      <c r="B100" s="104" t="s">
        <v>59</v>
      </c>
      <c r="C100" s="1042"/>
      <c r="D100" s="1042"/>
    </row>
    <row r="101" spans="1:4" ht="15.75" thickBot="1">
      <c r="A101" s="426" t="s">
        <v>133</v>
      </c>
      <c r="B101" s="104" t="s">
        <v>59</v>
      </c>
      <c r="C101" s="1042"/>
      <c r="D101" s="1042"/>
    </row>
    <row r="102" spans="1:4" ht="15.75" thickBot="1">
      <c r="A102" s="426" t="s">
        <v>134</v>
      </c>
      <c r="B102" s="104" t="s">
        <v>59</v>
      </c>
      <c r="C102" s="1042"/>
      <c r="D102" s="1042"/>
    </row>
    <row r="103" spans="1:4" ht="15.75" thickBot="1">
      <c r="A103" s="426" t="s">
        <v>63</v>
      </c>
      <c r="B103" s="104" t="s">
        <v>59</v>
      </c>
      <c r="C103" s="1043"/>
      <c r="D103" s="1043"/>
    </row>
    <row r="104" spans="1:4" ht="15.75" thickBot="1">
      <c r="A104" s="1049" t="s">
        <v>135</v>
      </c>
      <c r="B104" s="1050"/>
      <c r="C104" s="1050"/>
      <c r="D104" s="1051"/>
    </row>
    <row r="105" spans="1:4" ht="15.75" thickBot="1">
      <c r="A105" s="426" t="s">
        <v>66</v>
      </c>
      <c r="B105" s="104" t="s">
        <v>67</v>
      </c>
      <c r="C105" s="430"/>
      <c r="D105" s="430"/>
    </row>
    <row r="106" spans="1:4">
      <c r="A106" s="423" t="s">
        <v>306</v>
      </c>
      <c r="B106" s="1036" t="s">
        <v>67</v>
      </c>
      <c r="C106" s="431">
        <v>1.7</v>
      </c>
      <c r="D106" s="431">
        <f>C106*12*D8</f>
        <v>106096.31999999999</v>
      </c>
    </row>
    <row r="107" spans="1:4" ht="15.75" thickBot="1">
      <c r="A107" s="426" t="s">
        <v>307</v>
      </c>
      <c r="B107" s="1038"/>
      <c r="C107" s="430"/>
      <c r="D107" s="430"/>
    </row>
    <row r="108" spans="1:4" ht="14.25" customHeight="1">
      <c r="A108" s="423" t="s">
        <v>308</v>
      </c>
      <c r="B108" s="1036" t="s">
        <v>51</v>
      </c>
      <c r="C108" s="430"/>
      <c r="D108" s="430"/>
    </row>
    <row r="109" spans="1:4" ht="14.25" customHeight="1">
      <c r="A109" s="423" t="s">
        <v>309</v>
      </c>
      <c r="B109" s="1037"/>
      <c r="C109" s="430"/>
      <c r="D109" s="430"/>
    </row>
    <row r="110" spans="1:4" ht="14.25" customHeight="1" thickBot="1">
      <c r="A110" s="426" t="s">
        <v>310</v>
      </c>
      <c r="B110" s="1038"/>
      <c r="C110" s="430"/>
      <c r="D110" s="430"/>
    </row>
    <row r="111" spans="1:4">
      <c r="A111" s="423" t="s">
        <v>311</v>
      </c>
      <c r="B111" s="1036" t="s">
        <v>67</v>
      </c>
      <c r="C111" s="430"/>
      <c r="D111" s="430"/>
    </row>
    <row r="112" spans="1:4" ht="15.75" thickBot="1">
      <c r="A112" s="426" t="s">
        <v>312</v>
      </c>
      <c r="B112" s="1038"/>
      <c r="C112" s="430"/>
      <c r="D112" s="430"/>
    </row>
    <row r="113" spans="1:4" ht="21.75" customHeight="1">
      <c r="A113" s="411" t="s">
        <v>313</v>
      </c>
      <c r="B113" s="1036" t="s">
        <v>106</v>
      </c>
      <c r="C113" s="430"/>
      <c r="D113" s="430"/>
    </row>
    <row r="114" spans="1:4" ht="15.75" thickBot="1">
      <c r="A114" s="103" t="s">
        <v>314</v>
      </c>
      <c r="B114" s="1038"/>
      <c r="C114" s="430"/>
      <c r="D114" s="430"/>
    </row>
    <row r="115" spans="1:4" ht="15.75" thickBot="1">
      <c r="A115" s="103" t="s">
        <v>139</v>
      </c>
      <c r="B115" s="104" t="s">
        <v>51</v>
      </c>
      <c r="C115" s="416"/>
      <c r="D115" s="416"/>
    </row>
    <row r="116" spans="1:4" ht="15.75" thickBot="1">
      <c r="A116" s="907" t="s">
        <v>140</v>
      </c>
      <c r="B116" s="908"/>
      <c r="C116" s="908"/>
      <c r="D116" s="909"/>
    </row>
    <row r="117" spans="1:4">
      <c r="A117" s="411" t="s">
        <v>315</v>
      </c>
      <c r="B117" s="1036" t="s">
        <v>142</v>
      </c>
      <c r="C117" s="1036">
        <v>2.41</v>
      </c>
      <c r="D117" s="1036">
        <f>C117*12*D8</f>
        <v>150407.13600000003</v>
      </c>
    </row>
    <row r="118" spans="1:4">
      <c r="A118" s="411" t="s">
        <v>316</v>
      </c>
      <c r="B118" s="1037"/>
      <c r="C118" s="1037"/>
      <c r="D118" s="1037"/>
    </row>
    <row r="119" spans="1:4">
      <c r="A119" s="411" t="s">
        <v>317</v>
      </c>
      <c r="B119" s="1037"/>
      <c r="C119" s="1037"/>
      <c r="D119" s="1037"/>
    </row>
    <row r="120" spans="1:4">
      <c r="A120" s="411" t="s">
        <v>318</v>
      </c>
      <c r="B120" s="1037"/>
      <c r="C120" s="1037"/>
      <c r="D120" s="1037"/>
    </row>
    <row r="121" spans="1:4">
      <c r="A121" s="411" t="s">
        <v>319</v>
      </c>
      <c r="B121" s="1037"/>
      <c r="C121" s="1037"/>
      <c r="D121" s="1037"/>
    </row>
    <row r="122" spans="1:4" ht="15.75" thickBot="1">
      <c r="A122" s="103" t="s">
        <v>320</v>
      </c>
      <c r="B122" s="1038"/>
      <c r="C122" s="1038"/>
      <c r="D122" s="1038"/>
    </row>
    <row r="123" spans="1:4" ht="15.75" thickBot="1">
      <c r="A123" s="907" t="s">
        <v>143</v>
      </c>
      <c r="B123" s="908"/>
      <c r="C123" s="908"/>
      <c r="D123" s="909"/>
    </row>
    <row r="124" spans="1:4">
      <c r="A124" s="411" t="s">
        <v>321</v>
      </c>
      <c r="B124" s="1036" t="s">
        <v>78</v>
      </c>
      <c r="C124" s="1036">
        <v>2.14</v>
      </c>
      <c r="D124" s="1036">
        <f>C124*12*D8</f>
        <v>133556.54399999999</v>
      </c>
    </row>
    <row r="125" spans="1:4" ht="15.75" thickBot="1">
      <c r="A125" s="103" t="s">
        <v>322</v>
      </c>
      <c r="B125" s="1038"/>
      <c r="C125" s="1037"/>
      <c r="D125" s="1037"/>
    </row>
    <row r="126" spans="1:4">
      <c r="A126" s="411" t="s">
        <v>323</v>
      </c>
      <c r="B126" s="1036" t="s">
        <v>78</v>
      </c>
      <c r="C126" s="1037"/>
      <c r="D126" s="1037"/>
    </row>
    <row r="127" spans="1:4" ht="15.75" thickBot="1">
      <c r="A127" s="103" t="s">
        <v>324</v>
      </c>
      <c r="B127" s="1038"/>
      <c r="C127" s="1037"/>
      <c r="D127" s="1037"/>
    </row>
    <row r="128" spans="1:4">
      <c r="A128" s="411" t="s">
        <v>325</v>
      </c>
      <c r="B128" s="1036" t="s">
        <v>147</v>
      </c>
      <c r="C128" s="1037"/>
      <c r="D128" s="1037"/>
    </row>
    <row r="129" spans="1:4" ht="15.75" thickBot="1">
      <c r="A129" s="103" t="s">
        <v>326</v>
      </c>
      <c r="B129" s="1038"/>
      <c r="C129" s="1038"/>
      <c r="D129" s="1038"/>
    </row>
    <row r="130" spans="1:4" ht="15.75" thickBot="1">
      <c r="A130" s="907" t="s">
        <v>84</v>
      </c>
      <c r="B130" s="1044"/>
      <c r="C130" s="1044"/>
      <c r="D130" s="1045"/>
    </row>
    <row r="131" spans="1:4" ht="15" customHeight="1" thickBot="1">
      <c r="A131" s="411" t="s">
        <v>427</v>
      </c>
      <c r="B131" s="412"/>
      <c r="C131" s="412">
        <v>1.07</v>
      </c>
      <c r="D131" s="412">
        <f>C131*12*D8</f>
        <v>66778.271999999997</v>
      </c>
    </row>
    <row r="132" spans="1:4" ht="15" customHeight="1" thickBot="1">
      <c r="A132" s="428" t="s">
        <v>428</v>
      </c>
      <c r="B132" s="412"/>
      <c r="C132" s="412">
        <v>0.05</v>
      </c>
      <c r="D132" s="412">
        <f>C132*12*D8</f>
        <v>3120.4800000000005</v>
      </c>
    </row>
    <row r="133" spans="1:4">
      <c r="A133" s="411" t="s">
        <v>409</v>
      </c>
      <c r="B133" s="1036"/>
      <c r="C133" s="1036">
        <v>0.01</v>
      </c>
      <c r="D133" s="1036">
        <f>C133*12*D8</f>
        <v>624.096</v>
      </c>
    </row>
    <row r="134" spans="1:4" ht="15.75" thickBot="1">
      <c r="A134" s="103" t="s">
        <v>429</v>
      </c>
      <c r="B134" s="1038"/>
      <c r="C134" s="1038"/>
      <c r="D134" s="1038"/>
    </row>
    <row r="135" spans="1:4" ht="15.75" thickBot="1">
      <c r="A135" s="103" t="s">
        <v>430</v>
      </c>
      <c r="B135" s="104"/>
      <c r="C135" s="104">
        <v>0.21</v>
      </c>
      <c r="D135" s="104">
        <f>C135*12*D8</f>
        <v>13106.016000000001</v>
      </c>
    </row>
    <row r="136" spans="1:4" ht="15" customHeight="1" thickBot="1">
      <c r="A136" s="428" t="s">
        <v>431</v>
      </c>
      <c r="B136" s="412"/>
      <c r="C136" s="412">
        <v>1.67</v>
      </c>
      <c r="D136" s="412">
        <f>C136*12*D8</f>
        <v>104224.03199999999</v>
      </c>
    </row>
    <row r="137" spans="1:4">
      <c r="A137" s="411" t="s">
        <v>327</v>
      </c>
      <c r="B137" s="1036" t="s">
        <v>106</v>
      </c>
      <c r="C137" s="1036">
        <v>4.3499999999999996</v>
      </c>
      <c r="D137" s="1036">
        <f>C137*12*D8</f>
        <v>271481.76</v>
      </c>
    </row>
    <row r="138" spans="1:4">
      <c r="A138" s="411" t="s">
        <v>328</v>
      </c>
      <c r="B138" s="1037"/>
      <c r="C138" s="1037"/>
      <c r="D138" s="1037"/>
    </row>
    <row r="139" spans="1:4">
      <c r="A139" s="411" t="s">
        <v>329</v>
      </c>
      <c r="B139" s="1037"/>
      <c r="C139" s="1037"/>
      <c r="D139" s="1037"/>
    </row>
    <row r="140" spans="1:4">
      <c r="A140" s="411" t="s">
        <v>330</v>
      </c>
      <c r="B140" s="1037"/>
      <c r="C140" s="1037"/>
      <c r="D140" s="1037"/>
    </row>
    <row r="141" spans="1:4">
      <c r="A141" s="411" t="s">
        <v>331</v>
      </c>
      <c r="B141" s="1037"/>
      <c r="C141" s="1037"/>
      <c r="D141" s="1037"/>
    </row>
    <row r="142" spans="1:4">
      <c r="A142" s="411" t="s">
        <v>336</v>
      </c>
      <c r="B142" s="1037"/>
      <c r="C142" s="1037"/>
      <c r="D142" s="1037"/>
    </row>
    <row r="143" spans="1:4">
      <c r="A143" s="411" t="s">
        <v>332</v>
      </c>
      <c r="B143" s="1037"/>
      <c r="C143" s="1037"/>
      <c r="D143" s="1037"/>
    </row>
    <row r="144" spans="1:4" ht="15.75" thickBot="1">
      <c r="A144" s="103" t="s">
        <v>333</v>
      </c>
      <c r="B144" s="1038"/>
      <c r="C144" s="1038"/>
      <c r="D144" s="1038"/>
    </row>
    <row r="145" spans="1:7" ht="15.75" thickBot="1">
      <c r="A145" s="1034" t="s">
        <v>149</v>
      </c>
      <c r="B145" s="1035"/>
      <c r="C145" s="432">
        <v>21.62</v>
      </c>
      <c r="D145" s="432">
        <v>1349295.55</v>
      </c>
      <c r="G145" s="37"/>
    </row>
    <row r="146" spans="1:7" ht="15.75">
      <c r="A146" s="304" t="s">
        <v>352</v>
      </c>
    </row>
    <row r="147" spans="1:7" ht="15.75">
      <c r="A147" s="65"/>
    </row>
    <row r="148" spans="1:7" ht="15.75">
      <c r="A148" s="65"/>
      <c r="C148" s="37"/>
    </row>
    <row r="149" spans="1:7" ht="15.75">
      <c r="A149" s="65"/>
    </row>
    <row r="150" spans="1:7" ht="15.75">
      <c r="A150" s="65"/>
    </row>
    <row r="151" spans="1:7" ht="15.75">
      <c r="A151" s="65"/>
    </row>
    <row r="152" spans="1:7" ht="15.75">
      <c r="A152" s="65"/>
    </row>
  </sheetData>
  <mergeCells count="70">
    <mergeCell ref="A40:D40"/>
    <mergeCell ref="A10:A11"/>
    <mergeCell ref="B10:B11"/>
    <mergeCell ref="A12:D12"/>
    <mergeCell ref="B13:B39"/>
    <mergeCell ref="D13:D39"/>
    <mergeCell ref="C13:C39"/>
    <mergeCell ref="A41:D41"/>
    <mergeCell ref="B42:B44"/>
    <mergeCell ref="D42:D51"/>
    <mergeCell ref="B45:B46"/>
    <mergeCell ref="A49:B49"/>
    <mergeCell ref="B50:B51"/>
    <mergeCell ref="C42:C51"/>
    <mergeCell ref="B111:B112"/>
    <mergeCell ref="B113:B114"/>
    <mergeCell ref="B57:B58"/>
    <mergeCell ref="D57:D67"/>
    <mergeCell ref="B59:B60"/>
    <mergeCell ref="B61:B62"/>
    <mergeCell ref="B63:B64"/>
    <mergeCell ref="B66:B67"/>
    <mergeCell ref="B126:B127"/>
    <mergeCell ref="B128:B129"/>
    <mergeCell ref="A116:D116"/>
    <mergeCell ref="A80:D80"/>
    <mergeCell ref="D81:D82"/>
    <mergeCell ref="B83:B84"/>
    <mergeCell ref="D83:D84"/>
    <mergeCell ref="A85:D85"/>
    <mergeCell ref="B86:B88"/>
    <mergeCell ref="D86:D103"/>
    <mergeCell ref="B90:B91"/>
    <mergeCell ref="B93:B96"/>
    <mergeCell ref="A97:B97"/>
    <mergeCell ref="A104:D104"/>
    <mergeCell ref="B106:B107"/>
    <mergeCell ref="B108:B110"/>
    <mergeCell ref="A52:D52"/>
    <mergeCell ref="D53:D54"/>
    <mergeCell ref="A55:D55"/>
    <mergeCell ref="A56:D56"/>
    <mergeCell ref="B137:B144"/>
    <mergeCell ref="D137:D144"/>
    <mergeCell ref="C53:C54"/>
    <mergeCell ref="C57:C67"/>
    <mergeCell ref="C69:C79"/>
    <mergeCell ref="A68:D68"/>
    <mergeCell ref="B69:B70"/>
    <mergeCell ref="D69:D79"/>
    <mergeCell ref="B71:B72"/>
    <mergeCell ref="B73:B74"/>
    <mergeCell ref="B75:B76"/>
    <mergeCell ref="B77:B78"/>
    <mergeCell ref="A145:B145"/>
    <mergeCell ref="C137:C144"/>
    <mergeCell ref="C81:C82"/>
    <mergeCell ref="C83:C84"/>
    <mergeCell ref="C86:C103"/>
    <mergeCell ref="C117:C122"/>
    <mergeCell ref="C124:C129"/>
    <mergeCell ref="A130:D130"/>
    <mergeCell ref="B133:B134"/>
    <mergeCell ref="D133:D134"/>
    <mergeCell ref="C133:C134"/>
    <mergeCell ref="B117:B122"/>
    <mergeCell ref="D117:D122"/>
    <mergeCell ref="A123:D123"/>
    <mergeCell ref="B124:B125"/>
    <mergeCell ref="D124:D1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E79"/>
  <sheetViews>
    <sheetView topLeftCell="A64" workbookViewId="0">
      <selection activeCell="D77" sqref="D77"/>
    </sheetView>
  </sheetViews>
  <sheetFormatPr defaultRowHeight="15"/>
  <cols>
    <col min="1" max="1" width="39.7109375" customWidth="1"/>
    <col min="2" max="2" width="14.5703125" customWidth="1"/>
    <col min="3" max="3" width="13.85546875" customWidth="1"/>
    <col min="4" max="4" width="10.140625" customWidth="1"/>
    <col min="5" max="5" width="0.140625" customWidth="1"/>
  </cols>
  <sheetData>
    <row r="1" spans="1:5">
      <c r="A1" s="433" t="s">
        <v>87</v>
      </c>
      <c r="B1" s="433"/>
      <c r="C1" s="433"/>
      <c r="D1" s="433"/>
    </row>
    <row r="2" spans="1:5">
      <c r="A2" s="377" t="s">
        <v>434</v>
      </c>
      <c r="B2" s="377"/>
      <c r="C2" s="377"/>
      <c r="D2" s="377"/>
    </row>
    <row r="3" spans="1:5">
      <c r="A3" s="377" t="s">
        <v>400</v>
      </c>
      <c r="B3" s="377"/>
      <c r="C3" s="377"/>
      <c r="D3" s="377"/>
    </row>
    <row r="4" spans="1:5">
      <c r="A4" s="197"/>
      <c r="B4" s="197"/>
      <c r="C4" s="198" t="s">
        <v>1</v>
      </c>
      <c r="D4" s="197">
        <v>1982</v>
      </c>
    </row>
    <row r="5" spans="1:5">
      <c r="A5" s="197"/>
      <c r="B5" s="197"/>
      <c r="C5" s="198" t="s">
        <v>2</v>
      </c>
      <c r="D5" s="197">
        <v>5</v>
      </c>
    </row>
    <row r="6" spans="1:5">
      <c r="A6" s="197"/>
      <c r="B6" s="197"/>
      <c r="C6" s="198" t="s">
        <v>3</v>
      </c>
      <c r="D6" s="197">
        <v>4</v>
      </c>
    </row>
    <row r="7" spans="1:5">
      <c r="A7" s="197"/>
      <c r="B7" s="197"/>
      <c r="C7" s="198" t="s">
        <v>4</v>
      </c>
      <c r="D7" s="197">
        <v>59</v>
      </c>
    </row>
    <row r="8" spans="1:5">
      <c r="A8" s="197"/>
      <c r="B8" s="197"/>
      <c r="C8" s="198" t="s">
        <v>97</v>
      </c>
      <c r="D8" s="197">
        <v>2758.5</v>
      </c>
    </row>
    <row r="9" spans="1:5">
      <c r="A9" s="912" t="s">
        <v>534</v>
      </c>
      <c r="B9" s="912"/>
      <c r="C9" s="912"/>
      <c r="D9" s="197">
        <v>64.099999999999994</v>
      </c>
      <c r="E9">
        <f>D9+D8</f>
        <v>2822.6</v>
      </c>
    </row>
    <row r="10" spans="1:5" ht="15.75" thickBot="1">
      <c r="A10" s="197"/>
      <c r="B10" s="197"/>
      <c r="C10" s="198" t="s">
        <v>180</v>
      </c>
      <c r="D10" s="197">
        <v>372</v>
      </c>
    </row>
    <row r="11" spans="1:5" ht="24">
      <c r="A11" s="745" t="s">
        <v>8</v>
      </c>
      <c r="B11" s="745" t="s">
        <v>9</v>
      </c>
      <c r="C11" s="95" t="s">
        <v>152</v>
      </c>
      <c r="D11" s="95" t="s">
        <v>162</v>
      </c>
    </row>
    <row r="12" spans="1:5" ht="15.75" thickBot="1">
      <c r="A12" s="747"/>
      <c r="B12" s="747"/>
      <c r="C12" s="96" t="s">
        <v>160</v>
      </c>
      <c r="D12" s="96" t="s">
        <v>174</v>
      </c>
    </row>
    <row r="13" spans="1:5" ht="15.75" thickBot="1">
      <c r="A13" s="767" t="s">
        <v>10</v>
      </c>
      <c r="B13" s="768"/>
      <c r="C13" s="768"/>
      <c r="D13" s="769"/>
    </row>
    <row r="14" spans="1:5" ht="192">
      <c r="A14" s="285" t="s">
        <v>158</v>
      </c>
      <c r="B14" s="745" t="s">
        <v>106</v>
      </c>
      <c r="C14" s="745">
        <v>1.02</v>
      </c>
      <c r="D14" s="745">
        <f>C14*12*E9</f>
        <v>34548.623999999996</v>
      </c>
    </row>
    <row r="15" spans="1:5" ht="192.75" thickBot="1">
      <c r="A15" s="288" t="s">
        <v>177</v>
      </c>
      <c r="B15" s="747"/>
      <c r="C15" s="747"/>
      <c r="D15" s="747"/>
    </row>
    <row r="16" spans="1:5" ht="15.75" thickBot="1">
      <c r="A16" s="770" t="s">
        <v>14</v>
      </c>
      <c r="B16" s="771"/>
      <c r="C16" s="771"/>
      <c r="D16" s="772"/>
    </row>
    <row r="17" spans="1:4" ht="15.75" thickBot="1">
      <c r="A17" s="773" t="s">
        <v>15</v>
      </c>
      <c r="B17" s="774"/>
      <c r="C17" s="774"/>
      <c r="D17" s="775"/>
    </row>
    <row r="18" spans="1:4" ht="24.75" thickBot="1">
      <c r="A18" s="288" t="s">
        <v>107</v>
      </c>
      <c r="B18" s="289" t="s">
        <v>17</v>
      </c>
      <c r="C18" s="745">
        <v>2.16</v>
      </c>
      <c r="D18" s="745">
        <f>C18*12*E9</f>
        <v>73161.792000000001</v>
      </c>
    </row>
    <row r="19" spans="1:4" ht="24.75" thickBot="1">
      <c r="A19" s="288" t="s">
        <v>108</v>
      </c>
      <c r="B19" s="289" t="s">
        <v>17</v>
      </c>
      <c r="C19" s="746"/>
      <c r="D19" s="746"/>
    </row>
    <row r="20" spans="1:4" ht="15.75" thickBot="1">
      <c r="A20" s="288" t="s">
        <v>109</v>
      </c>
      <c r="B20" s="289" t="s">
        <v>17</v>
      </c>
      <c r="C20" s="746"/>
      <c r="D20" s="746"/>
    </row>
    <row r="21" spans="1:4" ht="15.75" thickBot="1">
      <c r="A21" s="290" t="s">
        <v>20</v>
      </c>
      <c r="B21" s="96" t="s">
        <v>21</v>
      </c>
      <c r="C21" s="746"/>
      <c r="D21" s="746"/>
    </row>
    <row r="22" spans="1:4" ht="15.75" thickBot="1">
      <c r="A22" s="776" t="s">
        <v>22</v>
      </c>
      <c r="B22" s="777"/>
      <c r="C22" s="746"/>
      <c r="D22" s="746"/>
    </row>
    <row r="23" spans="1:4" ht="24.75" thickBot="1">
      <c r="A23" s="290" t="s">
        <v>110</v>
      </c>
      <c r="B23" s="96" t="s">
        <v>24</v>
      </c>
      <c r="C23" s="747"/>
      <c r="D23" s="747"/>
    </row>
    <row r="24" spans="1:4" ht="22.5" customHeight="1" thickBot="1">
      <c r="A24" s="776" t="s">
        <v>111</v>
      </c>
      <c r="B24" s="778"/>
      <c r="C24" s="778"/>
      <c r="D24" s="777"/>
    </row>
    <row r="25" spans="1:4" ht="15.75" thickBot="1">
      <c r="A25" s="292" t="s">
        <v>28</v>
      </c>
      <c r="B25" s="293" t="s">
        <v>29</v>
      </c>
      <c r="C25" s="745">
        <v>0.2</v>
      </c>
      <c r="D25" s="745">
        <f>C25*12*E9</f>
        <v>6774.2400000000007</v>
      </c>
    </row>
    <row r="26" spans="1:4" ht="15.75" thickBot="1">
      <c r="A26" s="290" t="s">
        <v>26</v>
      </c>
      <c r="B26" s="96" t="s">
        <v>27</v>
      </c>
      <c r="C26" s="747"/>
      <c r="D26" s="747"/>
    </row>
    <row r="27" spans="1:4" ht="15.75" thickBot="1">
      <c r="A27" s="767" t="s">
        <v>112</v>
      </c>
      <c r="B27" s="768"/>
      <c r="C27" s="768"/>
      <c r="D27" s="769"/>
    </row>
    <row r="28" spans="1:4" ht="15.75" thickBot="1">
      <c r="A28" s="776" t="s">
        <v>113</v>
      </c>
      <c r="B28" s="778"/>
      <c r="C28" s="778"/>
      <c r="D28" s="777"/>
    </row>
    <row r="29" spans="1:4" ht="36.75" thickBot="1">
      <c r="A29" s="288" t="s">
        <v>114</v>
      </c>
      <c r="B29" s="96" t="s">
        <v>106</v>
      </c>
      <c r="C29" s="745">
        <v>1.1000000000000001</v>
      </c>
      <c r="D29" s="745">
        <f>C29*12*E9</f>
        <v>37258.32</v>
      </c>
    </row>
    <row r="30" spans="1:4" ht="24.75" thickBot="1">
      <c r="A30" s="288" t="s">
        <v>115</v>
      </c>
      <c r="B30" s="96" t="s">
        <v>34</v>
      </c>
      <c r="C30" s="746"/>
      <c r="D30" s="746"/>
    </row>
    <row r="31" spans="1:4" ht="24.75" thickBot="1">
      <c r="A31" s="288" t="s">
        <v>116</v>
      </c>
      <c r="B31" s="96" t="s">
        <v>34</v>
      </c>
      <c r="C31" s="746"/>
      <c r="D31" s="746"/>
    </row>
    <row r="32" spans="1:4" ht="36.75" thickBot="1">
      <c r="A32" s="288" t="s">
        <v>117</v>
      </c>
      <c r="B32" s="96" t="s">
        <v>106</v>
      </c>
      <c r="C32" s="746"/>
      <c r="D32" s="746"/>
    </row>
    <row r="33" spans="1:4" ht="15.75" thickBot="1">
      <c r="A33" s="288" t="s">
        <v>118</v>
      </c>
      <c r="B33" s="96" t="s">
        <v>34</v>
      </c>
      <c r="C33" s="746"/>
      <c r="D33" s="746"/>
    </row>
    <row r="34" spans="1:4" ht="36.75" thickBot="1">
      <c r="A34" s="290" t="s">
        <v>119</v>
      </c>
      <c r="B34" s="96" t="s">
        <v>106</v>
      </c>
      <c r="C34" s="747"/>
      <c r="D34" s="747"/>
    </row>
    <row r="35" spans="1:4" ht="15.75" thickBot="1">
      <c r="A35" s="776" t="s">
        <v>120</v>
      </c>
      <c r="B35" s="778"/>
      <c r="C35" s="778"/>
      <c r="D35" s="777"/>
    </row>
    <row r="36" spans="1:4" ht="36.75" thickBot="1">
      <c r="A36" s="288" t="s">
        <v>114</v>
      </c>
      <c r="B36" s="96" t="s">
        <v>106</v>
      </c>
      <c r="C36" s="745">
        <v>1.44</v>
      </c>
      <c r="D36" s="745">
        <f>C36*12*E9</f>
        <v>48774.527999999998</v>
      </c>
    </row>
    <row r="37" spans="1:4" ht="24.75" thickBot="1">
      <c r="A37" s="288" t="s">
        <v>121</v>
      </c>
      <c r="B37" s="96" t="s">
        <v>34</v>
      </c>
      <c r="C37" s="746"/>
      <c r="D37" s="746"/>
    </row>
    <row r="38" spans="1:4" ht="24.75" thickBot="1">
      <c r="A38" s="288" t="s">
        <v>122</v>
      </c>
      <c r="B38" s="96" t="s">
        <v>34</v>
      </c>
      <c r="C38" s="746"/>
      <c r="D38" s="746"/>
    </row>
    <row r="39" spans="1:4" ht="36.75" thickBot="1">
      <c r="A39" s="288" t="s">
        <v>42</v>
      </c>
      <c r="B39" s="96" t="s">
        <v>106</v>
      </c>
      <c r="C39" s="746"/>
      <c r="D39" s="746"/>
    </row>
    <row r="40" spans="1:4" ht="36.75" thickBot="1">
      <c r="A40" s="290" t="s">
        <v>123</v>
      </c>
      <c r="B40" s="96" t="s">
        <v>106</v>
      </c>
      <c r="C40" s="746"/>
      <c r="D40" s="746"/>
    </row>
    <row r="41" spans="1:4" ht="15.75" thickBot="1">
      <c r="A41" s="288" t="s">
        <v>118</v>
      </c>
      <c r="B41" s="96" t="s">
        <v>34</v>
      </c>
      <c r="C41" s="747"/>
      <c r="D41" s="747"/>
    </row>
    <row r="42" spans="1:4" ht="15.75" thickBot="1">
      <c r="A42" s="773" t="s">
        <v>124</v>
      </c>
      <c r="B42" s="774"/>
      <c r="C42" s="774"/>
      <c r="D42" s="775"/>
    </row>
    <row r="43" spans="1:4" ht="15.75" thickBot="1">
      <c r="A43" s="288" t="s">
        <v>45</v>
      </c>
      <c r="B43" s="96" t="s">
        <v>34</v>
      </c>
      <c r="C43" s="745">
        <v>0.97</v>
      </c>
      <c r="D43" s="745">
        <f>C43*12*E9</f>
        <v>32855.063999999998</v>
      </c>
    </row>
    <row r="44" spans="1:4" ht="15.75" thickBot="1">
      <c r="A44" s="288" t="s">
        <v>46</v>
      </c>
      <c r="B44" s="96" t="s">
        <v>34</v>
      </c>
      <c r="C44" s="747"/>
      <c r="D44" s="747"/>
    </row>
    <row r="45" spans="1:4" ht="36.75" thickBot="1">
      <c r="A45" s="290" t="s">
        <v>47</v>
      </c>
      <c r="B45" s="96" t="s">
        <v>106</v>
      </c>
      <c r="C45" s="97"/>
      <c r="D45" s="97"/>
    </row>
    <row r="46" spans="1:4" ht="15.75" thickBot="1">
      <c r="A46" s="776" t="s">
        <v>125</v>
      </c>
      <c r="B46" s="778"/>
      <c r="C46" s="778"/>
      <c r="D46" s="777"/>
    </row>
    <row r="47" spans="1:4" ht="36.75" thickBot="1">
      <c r="A47" s="288" t="s">
        <v>126</v>
      </c>
      <c r="B47" s="96" t="s">
        <v>29</v>
      </c>
      <c r="C47" s="745">
        <v>2.5499999999999998</v>
      </c>
      <c r="D47" s="745">
        <f>C47*12*E9</f>
        <v>86371.56</v>
      </c>
    </row>
    <row r="48" spans="1:4" ht="15.75" thickBot="1">
      <c r="A48" s="288" t="s">
        <v>127</v>
      </c>
      <c r="B48" s="96" t="s">
        <v>51</v>
      </c>
      <c r="C48" s="746"/>
      <c r="D48" s="746"/>
    </row>
    <row r="49" spans="1:4" ht="24.75" thickBot="1">
      <c r="A49" s="288" t="s">
        <v>116</v>
      </c>
      <c r="B49" s="96" t="s">
        <v>51</v>
      </c>
      <c r="C49" s="746"/>
      <c r="D49" s="746"/>
    </row>
    <row r="50" spans="1:4" ht="24.75" thickBot="1">
      <c r="A50" s="288" t="s">
        <v>128</v>
      </c>
      <c r="B50" s="96" t="s">
        <v>54</v>
      </c>
      <c r="C50" s="746"/>
      <c r="D50" s="746"/>
    </row>
    <row r="51" spans="1:4" ht="48.75" thickBot="1">
      <c r="A51" s="288" t="s">
        <v>129</v>
      </c>
      <c r="B51" s="96" t="s">
        <v>54</v>
      </c>
      <c r="C51" s="746"/>
      <c r="D51" s="746"/>
    </row>
    <row r="52" spans="1:4" ht="15.75" thickBot="1">
      <c r="A52" s="776" t="s">
        <v>56</v>
      </c>
      <c r="B52" s="777"/>
      <c r="C52" s="746"/>
      <c r="D52" s="746"/>
    </row>
    <row r="53" spans="1:4" ht="15.75" thickBot="1">
      <c r="A53" s="288" t="s">
        <v>130</v>
      </c>
      <c r="B53" s="96" t="s">
        <v>59</v>
      </c>
      <c r="C53" s="746"/>
      <c r="D53" s="746"/>
    </row>
    <row r="54" spans="1:4" ht="15.75" thickBot="1">
      <c r="A54" s="288" t="s">
        <v>131</v>
      </c>
      <c r="B54" s="96" t="s">
        <v>59</v>
      </c>
      <c r="C54" s="746"/>
      <c r="D54" s="746"/>
    </row>
    <row r="55" spans="1:4" ht="15.75" thickBot="1">
      <c r="A55" s="288" t="s">
        <v>132</v>
      </c>
      <c r="B55" s="96" t="s">
        <v>59</v>
      </c>
      <c r="C55" s="746"/>
      <c r="D55" s="746"/>
    </row>
    <row r="56" spans="1:4" ht="15.75" thickBot="1">
      <c r="A56" s="288" t="s">
        <v>133</v>
      </c>
      <c r="B56" s="96" t="s">
        <v>59</v>
      </c>
      <c r="C56" s="746"/>
      <c r="D56" s="746"/>
    </row>
    <row r="57" spans="1:4" ht="15.75" thickBot="1">
      <c r="A57" s="288" t="s">
        <v>134</v>
      </c>
      <c r="B57" s="96" t="s">
        <v>59</v>
      </c>
      <c r="C57" s="746"/>
      <c r="D57" s="746"/>
    </row>
    <row r="58" spans="1:4" ht="15.75" thickBot="1">
      <c r="A58" s="288" t="s">
        <v>63</v>
      </c>
      <c r="B58" s="96" t="s">
        <v>59</v>
      </c>
      <c r="C58" s="747"/>
      <c r="D58" s="747"/>
    </row>
    <row r="59" spans="1:4" ht="15.75" thickBot="1">
      <c r="A59" s="773" t="s">
        <v>135</v>
      </c>
      <c r="B59" s="774"/>
      <c r="C59" s="774"/>
      <c r="D59" s="775"/>
    </row>
    <row r="60" spans="1:4" ht="15.75" thickBot="1">
      <c r="A60" s="288" t="s">
        <v>66</v>
      </c>
      <c r="B60" s="96" t="s">
        <v>67</v>
      </c>
      <c r="C60" s="98"/>
      <c r="D60" s="98"/>
    </row>
    <row r="61" spans="1:4" ht="24.75" thickBot="1">
      <c r="A61" s="288" t="s">
        <v>136</v>
      </c>
      <c r="B61" s="96" t="s">
        <v>67</v>
      </c>
      <c r="C61" s="99">
        <v>1.72</v>
      </c>
      <c r="D61" s="99">
        <f>C61*12*E9</f>
        <v>58258.464</v>
      </c>
    </row>
    <row r="62" spans="1:4" ht="36.75" thickBot="1">
      <c r="A62" s="288" t="s">
        <v>137</v>
      </c>
      <c r="B62" s="96" t="s">
        <v>51</v>
      </c>
      <c r="C62" s="98"/>
      <c r="D62" s="98"/>
    </row>
    <row r="63" spans="1:4" ht="24.75" thickBot="1">
      <c r="A63" s="288" t="s">
        <v>138</v>
      </c>
      <c r="B63" s="96" t="s">
        <v>67</v>
      </c>
      <c r="C63" s="98"/>
      <c r="D63" s="98"/>
    </row>
    <row r="64" spans="1:4" ht="36.75" thickBot="1">
      <c r="A64" s="290" t="s">
        <v>71</v>
      </c>
      <c r="B64" s="96" t="s">
        <v>106</v>
      </c>
      <c r="C64" s="98"/>
      <c r="D64" s="98"/>
    </row>
    <row r="65" spans="1:4" ht="15.75" thickBot="1">
      <c r="A65" s="290" t="s">
        <v>139</v>
      </c>
      <c r="B65" s="96" t="s">
        <v>51</v>
      </c>
      <c r="C65" s="97"/>
      <c r="D65" s="97"/>
    </row>
    <row r="66" spans="1:4" ht="15.75" thickBot="1">
      <c r="A66" s="776" t="s">
        <v>140</v>
      </c>
      <c r="B66" s="778"/>
      <c r="C66" s="778"/>
      <c r="D66" s="777"/>
    </row>
    <row r="67" spans="1:4" ht="60.75" thickBot="1">
      <c r="A67" s="290" t="s">
        <v>141</v>
      </c>
      <c r="B67" s="96" t="s">
        <v>142</v>
      </c>
      <c r="C67" s="96">
        <v>2.41</v>
      </c>
      <c r="D67" s="96">
        <f>C67*12*E9</f>
        <v>81629.592000000004</v>
      </c>
    </row>
    <row r="68" spans="1:4" ht="15.75" thickBot="1">
      <c r="A68" s="776" t="s">
        <v>143</v>
      </c>
      <c r="B68" s="778"/>
      <c r="C68" s="778"/>
      <c r="D68" s="777"/>
    </row>
    <row r="69" spans="1:4" ht="24.75" thickBot="1">
      <c r="A69" s="290" t="s">
        <v>144</v>
      </c>
      <c r="B69" s="96" t="s">
        <v>78</v>
      </c>
      <c r="C69" s="745">
        <v>2.14</v>
      </c>
      <c r="D69" s="745">
        <f>C69*12*E9</f>
        <v>72484.368000000002</v>
      </c>
    </row>
    <row r="70" spans="1:4" ht="24.75" thickBot="1">
      <c r="A70" s="290" t="s">
        <v>145</v>
      </c>
      <c r="B70" s="96" t="s">
        <v>78</v>
      </c>
      <c r="C70" s="746"/>
      <c r="D70" s="746"/>
    </row>
    <row r="71" spans="1:4" ht="24.75" thickBot="1">
      <c r="A71" s="290" t="s">
        <v>146</v>
      </c>
      <c r="B71" s="96" t="s">
        <v>147</v>
      </c>
      <c r="C71" s="747"/>
      <c r="D71" s="747"/>
    </row>
    <row r="72" spans="1:4" ht="15.75" thickBot="1">
      <c r="A72" s="1063" t="s">
        <v>84</v>
      </c>
      <c r="B72" s="1064"/>
      <c r="C72" s="1064"/>
      <c r="D72" s="1065"/>
    </row>
    <row r="73" spans="1:4" ht="15.75" thickBot="1">
      <c r="A73" s="434" t="s">
        <v>437</v>
      </c>
      <c r="B73" s="105"/>
      <c r="C73" s="105">
        <v>0.18</v>
      </c>
      <c r="D73" s="105">
        <f>C73*12*E9</f>
        <v>6096.8159999999998</v>
      </c>
    </row>
    <row r="74" spans="1:4" ht="15.75" thickBot="1">
      <c r="A74" s="434" t="s">
        <v>436</v>
      </c>
      <c r="B74" s="105"/>
      <c r="C74" s="105">
        <v>0.09</v>
      </c>
      <c r="D74" s="105">
        <f>C74*12*E9</f>
        <v>3048.4079999999999</v>
      </c>
    </row>
    <row r="75" spans="1:4" ht="15.75" thickBot="1">
      <c r="A75" s="434" t="s">
        <v>435</v>
      </c>
      <c r="B75" s="105"/>
      <c r="C75" s="105">
        <v>1.29</v>
      </c>
      <c r="D75" s="105">
        <f>C75*12*E9</f>
        <v>43693.847999999998</v>
      </c>
    </row>
    <row r="76" spans="1:4" ht="96.75" thickBot="1">
      <c r="A76" s="290" t="s">
        <v>167</v>
      </c>
      <c r="B76" s="96" t="s">
        <v>106</v>
      </c>
      <c r="C76" s="96">
        <v>4.3499999999999996</v>
      </c>
      <c r="D76" s="96">
        <f>C76*12*E9</f>
        <v>147339.71999999997</v>
      </c>
    </row>
    <row r="77" spans="1:4" ht="15.75" thickBot="1">
      <c r="A77" s="776" t="s">
        <v>149</v>
      </c>
      <c r="B77" s="777"/>
      <c r="C77" s="418">
        <f>SUM(C14,C18,C25,C29,C36,C43,C47,C61,C67,C69,C73:C76)</f>
        <v>21.619999999999997</v>
      </c>
      <c r="D77" s="418">
        <f>SUM(D14,D18,D25,D29,D36,D43,D47,D61,D67,D69,D73:D76)</f>
        <v>732295.34399999992</v>
      </c>
    </row>
    <row r="79" spans="1:4">
      <c r="C79" s="376"/>
    </row>
  </sheetData>
  <mergeCells count="36">
    <mergeCell ref="A9:C9"/>
    <mergeCell ref="A16:D16"/>
    <mergeCell ref="A11:A12"/>
    <mergeCell ref="B11:B12"/>
    <mergeCell ref="A13:D13"/>
    <mergeCell ref="B14:B15"/>
    <mergeCell ref="D14:D15"/>
    <mergeCell ref="D43:D44"/>
    <mergeCell ref="C43:C44"/>
    <mergeCell ref="A17:D17"/>
    <mergeCell ref="D18:D23"/>
    <mergeCell ref="A22:B22"/>
    <mergeCell ref="A24:D24"/>
    <mergeCell ref="D25:D26"/>
    <mergeCell ref="A27:D27"/>
    <mergeCell ref="A28:D28"/>
    <mergeCell ref="D29:D34"/>
    <mergeCell ref="A35:D35"/>
    <mergeCell ref="D36:D41"/>
    <mergeCell ref="A42:D42"/>
    <mergeCell ref="C69:C71"/>
    <mergeCell ref="D69:D71"/>
    <mergeCell ref="A72:D72"/>
    <mergeCell ref="A77:B77"/>
    <mergeCell ref="C14:C15"/>
    <mergeCell ref="C18:C23"/>
    <mergeCell ref="C25:C26"/>
    <mergeCell ref="C29:C34"/>
    <mergeCell ref="C36:C41"/>
    <mergeCell ref="A46:D46"/>
    <mergeCell ref="D47:D58"/>
    <mergeCell ref="A52:B52"/>
    <mergeCell ref="A59:D59"/>
    <mergeCell ref="A66:D66"/>
    <mergeCell ref="A68:D68"/>
    <mergeCell ref="C47:C5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78"/>
  <sheetViews>
    <sheetView topLeftCell="A58" workbookViewId="0">
      <selection activeCell="D68" sqref="D68:D70"/>
    </sheetView>
  </sheetViews>
  <sheetFormatPr defaultRowHeight="15"/>
  <cols>
    <col min="1" max="1" width="50.5703125" customWidth="1"/>
    <col min="2" max="2" width="13.5703125" customWidth="1"/>
    <col min="3" max="3" width="10.85546875" customWidth="1"/>
    <col min="4" max="4" width="10.5703125" customWidth="1"/>
    <col min="7" max="7" width="9.5703125" bestFit="1" customWidth="1"/>
  </cols>
  <sheetData>
    <row r="1" spans="1:4">
      <c r="A1" s="435" t="s">
        <v>87</v>
      </c>
      <c r="B1" s="435"/>
      <c r="C1" s="435"/>
      <c r="D1" s="435"/>
    </row>
    <row r="2" spans="1:4">
      <c r="A2" s="377" t="s">
        <v>438</v>
      </c>
      <c r="B2" s="377"/>
      <c r="C2" s="377"/>
      <c r="D2" s="377"/>
    </row>
    <row r="3" spans="1:4">
      <c r="A3" s="377" t="s">
        <v>400</v>
      </c>
      <c r="B3" s="377"/>
      <c r="C3" s="377"/>
      <c r="D3" s="377"/>
    </row>
    <row r="4" spans="1:4">
      <c r="A4" s="197"/>
      <c r="B4" s="197"/>
      <c r="C4" s="198" t="s">
        <v>1</v>
      </c>
      <c r="D4" s="197">
        <v>1984</v>
      </c>
    </row>
    <row r="5" spans="1:4">
      <c r="A5" s="197"/>
      <c r="B5" s="197"/>
      <c r="C5" s="198" t="s">
        <v>2</v>
      </c>
      <c r="D5" s="197">
        <v>3</v>
      </c>
    </row>
    <row r="6" spans="1:4">
      <c r="A6" s="197"/>
      <c r="B6" s="197"/>
      <c r="C6" s="198" t="s">
        <v>3</v>
      </c>
      <c r="D6" s="197">
        <v>3</v>
      </c>
    </row>
    <row r="7" spans="1:4">
      <c r="A7" s="197"/>
      <c r="B7" s="197"/>
      <c r="C7" s="198" t="s">
        <v>4</v>
      </c>
      <c r="D7" s="197">
        <v>27</v>
      </c>
    </row>
    <row r="8" spans="1:4">
      <c r="A8" s="197"/>
      <c r="B8" s="197"/>
      <c r="C8" s="198" t="s">
        <v>97</v>
      </c>
      <c r="D8" s="197">
        <v>1277.7</v>
      </c>
    </row>
    <row r="9" spans="1:4" ht="15.75" thickBot="1">
      <c r="A9" s="197"/>
      <c r="B9" s="197"/>
      <c r="C9" s="198" t="s">
        <v>180</v>
      </c>
      <c r="D9" s="197">
        <v>128.1</v>
      </c>
    </row>
    <row r="10" spans="1:4" ht="24">
      <c r="A10" s="1066" t="s">
        <v>8</v>
      </c>
      <c r="B10" s="1066" t="s">
        <v>9</v>
      </c>
      <c r="C10" s="73" t="s">
        <v>152</v>
      </c>
      <c r="D10" s="73" t="s">
        <v>162</v>
      </c>
    </row>
    <row r="11" spans="1:4" ht="15.75" thickBot="1">
      <c r="A11" s="1068"/>
      <c r="B11" s="1068"/>
      <c r="C11" s="74" t="s">
        <v>160</v>
      </c>
      <c r="D11" s="74" t="s">
        <v>174</v>
      </c>
    </row>
    <row r="12" spans="1:4" ht="15.75" thickBot="1">
      <c r="A12" s="1080" t="s">
        <v>10</v>
      </c>
      <c r="B12" s="1081"/>
      <c r="C12" s="1081"/>
      <c r="D12" s="1082"/>
    </row>
    <row r="13" spans="1:4" ht="180">
      <c r="A13" s="297" t="s">
        <v>104</v>
      </c>
      <c r="B13" s="1066" t="s">
        <v>106</v>
      </c>
      <c r="C13" s="1066">
        <v>1.08</v>
      </c>
      <c r="D13" s="1066">
        <f>C13*12*D8</f>
        <v>16558.992000000002</v>
      </c>
    </row>
    <row r="14" spans="1:4" ht="168.75" thickBot="1">
      <c r="A14" s="298" t="s">
        <v>105</v>
      </c>
      <c r="B14" s="1068"/>
      <c r="C14" s="1068"/>
      <c r="D14" s="1068"/>
    </row>
    <row r="15" spans="1:4" ht="15.75" thickBot="1">
      <c r="A15" s="1083" t="s">
        <v>14</v>
      </c>
      <c r="B15" s="1084"/>
      <c r="C15" s="1084"/>
      <c r="D15" s="1085"/>
    </row>
    <row r="16" spans="1:4" ht="15.75" thickBot="1">
      <c r="A16" s="1077" t="s">
        <v>15</v>
      </c>
      <c r="B16" s="1078"/>
      <c r="C16" s="1078"/>
      <c r="D16" s="1079"/>
    </row>
    <row r="17" spans="1:4" ht="24.75" thickBot="1">
      <c r="A17" s="298" t="s">
        <v>107</v>
      </c>
      <c r="B17" s="299" t="s">
        <v>17</v>
      </c>
      <c r="C17" s="1066">
        <v>2.16</v>
      </c>
      <c r="D17" s="1066">
        <f>C17*12*D8</f>
        <v>33117.984000000004</v>
      </c>
    </row>
    <row r="18" spans="1:4" ht="15.75" thickBot="1">
      <c r="A18" s="298" t="s">
        <v>108</v>
      </c>
      <c r="B18" s="299" t="s">
        <v>17</v>
      </c>
      <c r="C18" s="1067"/>
      <c r="D18" s="1067"/>
    </row>
    <row r="19" spans="1:4" ht="15.75" thickBot="1">
      <c r="A19" s="298" t="s">
        <v>109</v>
      </c>
      <c r="B19" s="299" t="s">
        <v>17</v>
      </c>
      <c r="C19" s="1067"/>
      <c r="D19" s="1067"/>
    </row>
    <row r="20" spans="1:4" ht="15.75" thickBot="1">
      <c r="A20" s="300" t="s">
        <v>20</v>
      </c>
      <c r="B20" s="74" t="s">
        <v>21</v>
      </c>
      <c r="C20" s="1067"/>
      <c r="D20" s="1067"/>
    </row>
    <row r="21" spans="1:4" ht="15.75" thickBot="1">
      <c r="A21" s="1074" t="s">
        <v>22</v>
      </c>
      <c r="B21" s="1076"/>
      <c r="C21" s="1067"/>
      <c r="D21" s="1067"/>
    </row>
    <row r="22" spans="1:4" ht="24.75" thickBot="1">
      <c r="A22" s="300" t="s">
        <v>110</v>
      </c>
      <c r="B22" s="74" t="s">
        <v>24</v>
      </c>
      <c r="C22" s="1068"/>
      <c r="D22" s="1068"/>
    </row>
    <row r="23" spans="1:4" ht="22.5" customHeight="1" thickBot="1">
      <c r="A23" s="1074" t="s">
        <v>111</v>
      </c>
      <c r="B23" s="1075"/>
      <c r="C23" s="1075"/>
      <c r="D23" s="1076"/>
    </row>
    <row r="24" spans="1:4" ht="15.75" thickBot="1">
      <c r="A24" s="301" t="s">
        <v>28</v>
      </c>
      <c r="B24" s="302" t="s">
        <v>29</v>
      </c>
      <c r="C24" s="1066">
        <v>0.2</v>
      </c>
      <c r="D24" s="1066">
        <f>C24*12*D8</f>
        <v>3066.4800000000005</v>
      </c>
    </row>
    <row r="25" spans="1:4" ht="15.75" thickBot="1">
      <c r="A25" s="300" t="s">
        <v>26</v>
      </c>
      <c r="B25" s="74" t="s">
        <v>27</v>
      </c>
      <c r="C25" s="1068"/>
      <c r="D25" s="1068"/>
    </row>
    <row r="26" spans="1:4" ht="15.75" thickBot="1">
      <c r="A26" s="1080" t="s">
        <v>112</v>
      </c>
      <c r="B26" s="1081"/>
      <c r="C26" s="1081"/>
      <c r="D26" s="1082"/>
    </row>
    <row r="27" spans="1:4" ht="15.75" thickBot="1">
      <c r="A27" s="1074" t="s">
        <v>113</v>
      </c>
      <c r="B27" s="1075"/>
      <c r="C27" s="1075"/>
      <c r="D27" s="1076"/>
    </row>
    <row r="28" spans="1:4" ht="48.75" thickBot="1">
      <c r="A28" s="298" t="s">
        <v>114</v>
      </c>
      <c r="B28" s="74" t="s">
        <v>106</v>
      </c>
      <c r="C28" s="1066">
        <v>0.99</v>
      </c>
      <c r="D28" s="1066">
        <f>C28*12*D8</f>
        <v>15179.075999999999</v>
      </c>
    </row>
    <row r="29" spans="1:4" ht="24.75" thickBot="1">
      <c r="A29" s="298" t="s">
        <v>115</v>
      </c>
      <c r="B29" s="74" t="s">
        <v>34</v>
      </c>
      <c r="C29" s="1067"/>
      <c r="D29" s="1067"/>
    </row>
    <row r="30" spans="1:4" ht="24.75" thickBot="1">
      <c r="A30" s="298" t="s">
        <v>116</v>
      </c>
      <c r="B30" s="74" t="s">
        <v>34</v>
      </c>
      <c r="C30" s="1067"/>
      <c r="D30" s="1067"/>
    </row>
    <row r="31" spans="1:4" ht="48.75" thickBot="1">
      <c r="A31" s="298" t="s">
        <v>117</v>
      </c>
      <c r="B31" s="74" t="s">
        <v>106</v>
      </c>
      <c r="C31" s="1067"/>
      <c r="D31" s="1067"/>
    </row>
    <row r="32" spans="1:4" ht="15.75" thickBot="1">
      <c r="A32" s="298" t="s">
        <v>118</v>
      </c>
      <c r="B32" s="74" t="s">
        <v>34</v>
      </c>
      <c r="C32" s="1067"/>
      <c r="D32" s="1067"/>
    </row>
    <row r="33" spans="1:4" ht="48.75" thickBot="1">
      <c r="A33" s="300" t="s">
        <v>119</v>
      </c>
      <c r="B33" s="74" t="s">
        <v>106</v>
      </c>
      <c r="C33" s="1068"/>
      <c r="D33" s="1068"/>
    </row>
    <row r="34" spans="1:4" ht="15.75" thickBot="1">
      <c r="A34" s="1074" t="s">
        <v>120</v>
      </c>
      <c r="B34" s="1075"/>
      <c r="C34" s="1075"/>
      <c r="D34" s="1076"/>
    </row>
    <row r="35" spans="1:4" ht="48.75" thickBot="1">
      <c r="A35" s="298" t="s">
        <v>114</v>
      </c>
      <c r="B35" s="74" t="s">
        <v>106</v>
      </c>
      <c r="C35" s="1066">
        <v>1.44</v>
      </c>
      <c r="D35" s="1066">
        <f>C35*12*D8</f>
        <v>22078.656000000003</v>
      </c>
    </row>
    <row r="36" spans="1:4" ht="24.75" thickBot="1">
      <c r="A36" s="298" t="s">
        <v>121</v>
      </c>
      <c r="B36" s="74" t="s">
        <v>34</v>
      </c>
      <c r="C36" s="1067"/>
      <c r="D36" s="1067"/>
    </row>
    <row r="37" spans="1:4" ht="24.75" thickBot="1">
      <c r="A37" s="298" t="s">
        <v>122</v>
      </c>
      <c r="B37" s="74" t="s">
        <v>34</v>
      </c>
      <c r="C37" s="1067"/>
      <c r="D37" s="1067"/>
    </row>
    <row r="38" spans="1:4" ht="48.75" thickBot="1">
      <c r="A38" s="298" t="s">
        <v>42</v>
      </c>
      <c r="B38" s="74" t="s">
        <v>106</v>
      </c>
      <c r="C38" s="1067"/>
      <c r="D38" s="1067"/>
    </row>
    <row r="39" spans="1:4" ht="48.75" thickBot="1">
      <c r="A39" s="300" t="s">
        <v>123</v>
      </c>
      <c r="B39" s="74" t="s">
        <v>106</v>
      </c>
      <c r="C39" s="1067"/>
      <c r="D39" s="1067"/>
    </row>
    <row r="40" spans="1:4" ht="15.75" thickBot="1">
      <c r="A40" s="298" t="s">
        <v>118</v>
      </c>
      <c r="B40" s="74" t="s">
        <v>34</v>
      </c>
      <c r="C40" s="1068"/>
      <c r="D40" s="1068"/>
    </row>
    <row r="41" spans="1:4" ht="15.75" thickBot="1">
      <c r="A41" s="1077" t="s">
        <v>124</v>
      </c>
      <c r="B41" s="1078"/>
      <c r="C41" s="1078"/>
      <c r="D41" s="1079"/>
    </row>
    <row r="42" spans="1:4" ht="15.75" thickBot="1">
      <c r="A42" s="298" t="s">
        <v>45</v>
      </c>
      <c r="B42" s="74" t="s">
        <v>34</v>
      </c>
      <c r="C42" s="1066">
        <v>1.07</v>
      </c>
      <c r="D42" s="1066">
        <f>C42*12*D8</f>
        <v>16405.668000000001</v>
      </c>
    </row>
    <row r="43" spans="1:4" ht="15.75" thickBot="1">
      <c r="A43" s="298" t="s">
        <v>46</v>
      </c>
      <c r="B43" s="74" t="s">
        <v>34</v>
      </c>
      <c r="C43" s="1068"/>
      <c r="D43" s="1068"/>
    </row>
    <row r="44" spans="1:4" ht="48.75" thickBot="1">
      <c r="A44" s="300" t="s">
        <v>47</v>
      </c>
      <c r="B44" s="74" t="s">
        <v>106</v>
      </c>
      <c r="C44" s="107"/>
      <c r="D44" s="107"/>
    </row>
    <row r="45" spans="1:4" ht="15.75" thickBot="1">
      <c r="A45" s="1074" t="s">
        <v>125</v>
      </c>
      <c r="B45" s="1075"/>
      <c r="C45" s="1075"/>
      <c r="D45" s="1076"/>
    </row>
    <row r="46" spans="1:4" ht="36.75" thickBot="1">
      <c r="A46" s="298" t="s">
        <v>126</v>
      </c>
      <c r="B46" s="74" t="s">
        <v>29</v>
      </c>
      <c r="C46" s="1066">
        <v>2.96</v>
      </c>
      <c r="D46" s="1066">
        <f>C46*12*D8</f>
        <v>45383.903999999995</v>
      </c>
    </row>
    <row r="47" spans="1:4" ht="15.75" thickBot="1">
      <c r="A47" s="298" t="s">
        <v>127</v>
      </c>
      <c r="B47" s="74" t="s">
        <v>51</v>
      </c>
      <c r="C47" s="1067"/>
      <c r="D47" s="1067"/>
    </row>
    <row r="48" spans="1:4" ht="24.75" thickBot="1">
      <c r="A48" s="298" t="s">
        <v>116</v>
      </c>
      <c r="B48" s="74" t="s">
        <v>51</v>
      </c>
      <c r="C48" s="1067"/>
      <c r="D48" s="1067"/>
    </row>
    <row r="49" spans="1:4" ht="36.75" thickBot="1">
      <c r="A49" s="298" t="s">
        <v>128</v>
      </c>
      <c r="B49" s="74" t="s">
        <v>54</v>
      </c>
      <c r="C49" s="1067"/>
      <c r="D49" s="1067"/>
    </row>
    <row r="50" spans="1:4" ht="48.75" thickBot="1">
      <c r="A50" s="298" t="s">
        <v>129</v>
      </c>
      <c r="B50" s="74" t="s">
        <v>54</v>
      </c>
      <c r="C50" s="1067"/>
      <c r="D50" s="1067"/>
    </row>
    <row r="51" spans="1:4" ht="15.75" thickBot="1">
      <c r="A51" s="1074" t="s">
        <v>56</v>
      </c>
      <c r="B51" s="1076"/>
      <c r="C51" s="1067"/>
      <c r="D51" s="1067"/>
    </row>
    <row r="52" spans="1:4" ht="15.75" thickBot="1">
      <c r="A52" s="298" t="s">
        <v>130</v>
      </c>
      <c r="B52" s="74" t="s">
        <v>59</v>
      </c>
      <c r="C52" s="1067"/>
      <c r="D52" s="1067"/>
    </row>
    <row r="53" spans="1:4" ht="15.75" thickBot="1">
      <c r="A53" s="298" t="s">
        <v>131</v>
      </c>
      <c r="B53" s="74" t="s">
        <v>59</v>
      </c>
      <c r="C53" s="1067"/>
      <c r="D53" s="1067"/>
    </row>
    <row r="54" spans="1:4" ht="15.75" thickBot="1">
      <c r="A54" s="298" t="s">
        <v>132</v>
      </c>
      <c r="B54" s="74" t="s">
        <v>59</v>
      </c>
      <c r="C54" s="1067"/>
      <c r="D54" s="1067"/>
    </row>
    <row r="55" spans="1:4" ht="15.75" thickBot="1">
      <c r="A55" s="298" t="s">
        <v>133</v>
      </c>
      <c r="B55" s="74" t="s">
        <v>59</v>
      </c>
      <c r="C55" s="1067"/>
      <c r="D55" s="1067"/>
    </row>
    <row r="56" spans="1:4" ht="15.75" thickBot="1">
      <c r="A56" s="298" t="s">
        <v>134</v>
      </c>
      <c r="B56" s="74" t="s">
        <v>59</v>
      </c>
      <c r="C56" s="1067"/>
      <c r="D56" s="1067"/>
    </row>
    <row r="57" spans="1:4" ht="15.75" thickBot="1">
      <c r="A57" s="298" t="s">
        <v>63</v>
      </c>
      <c r="B57" s="74" t="s">
        <v>59</v>
      </c>
      <c r="C57" s="1068"/>
      <c r="D57" s="1068"/>
    </row>
    <row r="58" spans="1:4" ht="15.75" thickBot="1">
      <c r="A58" s="1077" t="s">
        <v>135</v>
      </c>
      <c r="B58" s="1078"/>
      <c r="C58" s="1078"/>
      <c r="D58" s="1079"/>
    </row>
    <row r="59" spans="1:4" ht="24.75" thickBot="1">
      <c r="A59" s="298" t="s">
        <v>66</v>
      </c>
      <c r="B59" s="74" t="s">
        <v>67</v>
      </c>
      <c r="C59" s="108"/>
      <c r="D59" s="108"/>
    </row>
    <row r="60" spans="1:4" ht="24.75" thickBot="1">
      <c r="A60" s="298" t="s">
        <v>136</v>
      </c>
      <c r="B60" s="74" t="s">
        <v>67</v>
      </c>
      <c r="C60" s="109">
        <v>2.0699999999999998</v>
      </c>
      <c r="D60" s="109">
        <f>C60*12*D8</f>
        <v>31738.067999999996</v>
      </c>
    </row>
    <row r="61" spans="1:4" ht="36.75" thickBot="1">
      <c r="A61" s="298" t="s">
        <v>137</v>
      </c>
      <c r="B61" s="74" t="s">
        <v>51</v>
      </c>
      <c r="C61" s="110"/>
      <c r="D61" s="110"/>
    </row>
    <row r="62" spans="1:4" ht="24.75" thickBot="1">
      <c r="A62" s="298" t="s">
        <v>138</v>
      </c>
      <c r="B62" s="74" t="s">
        <v>67</v>
      </c>
      <c r="C62" s="110"/>
      <c r="D62" s="110"/>
    </row>
    <row r="63" spans="1:4" ht="48.75" thickBot="1">
      <c r="A63" s="300" t="s">
        <v>71</v>
      </c>
      <c r="B63" s="74" t="s">
        <v>106</v>
      </c>
      <c r="C63" s="110"/>
      <c r="D63" s="110"/>
    </row>
    <row r="64" spans="1:4" ht="15.75" thickBot="1">
      <c r="A64" s="300" t="s">
        <v>139</v>
      </c>
      <c r="B64" s="74" t="s">
        <v>51</v>
      </c>
      <c r="C64" s="85"/>
      <c r="D64" s="85"/>
    </row>
    <row r="65" spans="1:7" ht="15.75" thickBot="1">
      <c r="A65" s="1074" t="s">
        <v>140</v>
      </c>
      <c r="B65" s="1075"/>
      <c r="C65" s="1075"/>
      <c r="D65" s="1076"/>
    </row>
    <row r="66" spans="1:7" ht="60.75" thickBot="1">
      <c r="A66" s="300" t="s">
        <v>141</v>
      </c>
      <c r="B66" s="74" t="s">
        <v>142</v>
      </c>
      <c r="C66" s="74">
        <v>2.41</v>
      </c>
      <c r="D66" s="74">
        <f>C66*12*D8</f>
        <v>36951.084000000003</v>
      </c>
    </row>
    <row r="67" spans="1:7" ht="15.75" thickBot="1">
      <c r="A67" s="1074" t="s">
        <v>143</v>
      </c>
      <c r="B67" s="1075"/>
      <c r="C67" s="1075"/>
      <c r="D67" s="1076"/>
    </row>
    <row r="68" spans="1:7" ht="24.75" thickBot="1">
      <c r="A68" s="300" t="s">
        <v>144</v>
      </c>
      <c r="B68" s="74" t="s">
        <v>78</v>
      </c>
      <c r="C68" s="1066">
        <v>2.14</v>
      </c>
      <c r="D68" s="1066">
        <f>C68*12*D8</f>
        <v>32811.336000000003</v>
      </c>
    </row>
    <row r="69" spans="1:7" ht="15.75" thickBot="1">
      <c r="A69" s="300" t="s">
        <v>145</v>
      </c>
      <c r="B69" s="74" t="s">
        <v>78</v>
      </c>
      <c r="C69" s="1067"/>
      <c r="D69" s="1067"/>
    </row>
    <row r="70" spans="1:7" ht="15.75" thickBot="1">
      <c r="A70" s="300" t="s">
        <v>146</v>
      </c>
      <c r="B70" s="74" t="s">
        <v>147</v>
      </c>
      <c r="C70" s="1068"/>
      <c r="D70" s="1068"/>
    </row>
    <row r="71" spans="1:7" ht="15.75" thickBot="1">
      <c r="A71" s="1069" t="s">
        <v>84</v>
      </c>
      <c r="B71" s="1070"/>
      <c r="C71" s="1070"/>
      <c r="D71" s="1071"/>
    </row>
    <row r="72" spans="1:7" ht="15.75" thickBot="1">
      <c r="A72" s="419" t="s">
        <v>439</v>
      </c>
      <c r="B72" s="420"/>
      <c r="C72" s="420">
        <v>0.2</v>
      </c>
      <c r="D72" s="420">
        <f>C72*12*D8</f>
        <v>3066.4800000000005</v>
      </c>
    </row>
    <row r="73" spans="1:7" ht="15.75" thickBot="1">
      <c r="A73" s="436" t="s">
        <v>440</v>
      </c>
      <c r="B73" s="437"/>
      <c r="C73" s="437">
        <v>0.46</v>
      </c>
      <c r="D73" s="437">
        <f>C73*12*D8</f>
        <v>7052.9040000000005</v>
      </c>
    </row>
    <row r="74" spans="1:7" ht="15.75" thickBot="1">
      <c r="A74" s="419" t="s">
        <v>378</v>
      </c>
      <c r="B74" s="420"/>
      <c r="C74" s="420">
        <v>0.09</v>
      </c>
      <c r="D74" s="420">
        <f>C74*12*D8</f>
        <v>1379.9160000000002</v>
      </c>
    </row>
    <row r="75" spans="1:7" ht="84.75" thickBot="1">
      <c r="A75" s="300" t="s">
        <v>190</v>
      </c>
      <c r="B75" s="74" t="s">
        <v>106</v>
      </c>
      <c r="C75" s="74">
        <v>4.3499999999999996</v>
      </c>
      <c r="D75" s="74">
        <f>C75*12*D8</f>
        <v>66695.94</v>
      </c>
    </row>
    <row r="76" spans="1:7" ht="15.75" thickBot="1">
      <c r="A76" s="1072" t="s">
        <v>441</v>
      </c>
      <c r="B76" s="1073"/>
      <c r="C76" s="303">
        <f>SUM(C13,C17,C24,C28,C35,C42,C46,C60,C66,C68,C72:C75)</f>
        <v>21.620000000000005</v>
      </c>
      <c r="D76" s="303">
        <f>SUM(D13,D17,D24,D28,D35,D42,D46,D60,D66,D68,D72:D75)</f>
        <v>331486.48800000007</v>
      </c>
      <c r="G76" s="37"/>
    </row>
    <row r="77" spans="1:7" ht="15.75">
      <c r="A77" s="65"/>
    </row>
    <row r="78" spans="1:7" ht="15.75">
      <c r="A78" s="65"/>
    </row>
  </sheetData>
  <mergeCells count="35">
    <mergeCell ref="A15:D15"/>
    <mergeCell ref="A10:A11"/>
    <mergeCell ref="B10:B11"/>
    <mergeCell ref="A12:D12"/>
    <mergeCell ref="B13:B14"/>
    <mergeCell ref="D13:D14"/>
    <mergeCell ref="D42:D43"/>
    <mergeCell ref="C42:C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C68:C70"/>
    <mergeCell ref="D68:D70"/>
    <mergeCell ref="A71:D71"/>
    <mergeCell ref="A76:B76"/>
    <mergeCell ref="C13:C14"/>
    <mergeCell ref="C17:C22"/>
    <mergeCell ref="C24:C25"/>
    <mergeCell ref="C28:C33"/>
    <mergeCell ref="C35:C40"/>
    <mergeCell ref="A45:D45"/>
    <mergeCell ref="D46:D57"/>
    <mergeCell ref="A51:B51"/>
    <mergeCell ref="A58:D58"/>
    <mergeCell ref="A65:D65"/>
    <mergeCell ref="A67:D67"/>
    <mergeCell ref="C46:C5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74"/>
  <sheetViews>
    <sheetView topLeftCell="A55" workbookViewId="0">
      <selection activeCell="D71" sqref="D71"/>
    </sheetView>
  </sheetViews>
  <sheetFormatPr defaultRowHeight="15"/>
  <cols>
    <col min="1" max="1" width="45.7109375" customWidth="1"/>
    <col min="2" max="2" width="12.42578125" customWidth="1"/>
    <col min="3" max="3" width="10.42578125" customWidth="1"/>
    <col min="4" max="4" width="11" customWidth="1"/>
    <col min="7" max="7" width="9.5703125" bestFit="1" customWidth="1"/>
  </cols>
  <sheetData>
    <row r="1" spans="1:4">
      <c r="A1" s="256" t="s">
        <v>87</v>
      </c>
      <c r="B1" s="256"/>
      <c r="C1" s="256"/>
      <c r="D1" s="256"/>
    </row>
    <row r="2" spans="1:4">
      <c r="A2" s="438" t="s">
        <v>442</v>
      </c>
      <c r="B2" s="438"/>
      <c r="C2" s="438"/>
      <c r="D2" s="438"/>
    </row>
    <row r="3" spans="1:4">
      <c r="A3" s="438" t="s">
        <v>400</v>
      </c>
      <c r="B3" s="438"/>
      <c r="C3" s="438"/>
      <c r="D3" s="438"/>
    </row>
    <row r="4" spans="1:4">
      <c r="A4" s="209"/>
      <c r="B4" s="209"/>
      <c r="C4" s="210" t="s">
        <v>1</v>
      </c>
      <c r="D4" s="209">
        <v>1983</v>
      </c>
    </row>
    <row r="5" spans="1:4">
      <c r="A5" s="209"/>
      <c r="B5" s="209"/>
      <c r="C5" s="210" t="s">
        <v>2</v>
      </c>
      <c r="D5" s="209">
        <v>3</v>
      </c>
    </row>
    <row r="6" spans="1:4">
      <c r="A6" s="209"/>
      <c r="B6" s="209"/>
      <c r="C6" s="210" t="s">
        <v>3</v>
      </c>
      <c r="D6" s="209">
        <v>3</v>
      </c>
    </row>
    <row r="7" spans="1:4">
      <c r="A7" s="209"/>
      <c r="B7" s="209"/>
      <c r="C7" s="210" t="s">
        <v>4</v>
      </c>
      <c r="D7" s="209">
        <v>27</v>
      </c>
    </row>
    <row r="8" spans="1:4">
      <c r="A8" s="209"/>
      <c r="B8" s="209"/>
      <c r="C8" s="210" t="s">
        <v>192</v>
      </c>
      <c r="D8" s="209">
        <v>1274.4000000000001</v>
      </c>
    </row>
    <row r="9" spans="1:4" ht="15.75" thickBot="1">
      <c r="A9" s="209"/>
      <c r="B9" s="209"/>
      <c r="C9" s="210" t="s">
        <v>90</v>
      </c>
      <c r="D9" s="209">
        <v>127.9</v>
      </c>
    </row>
    <row r="10" spans="1:4" ht="24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4" ht="15.75" thickBot="1">
      <c r="A11" s="747"/>
      <c r="B11" s="747"/>
      <c r="C11" s="96" t="s">
        <v>160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80">
      <c r="A13" s="285" t="s">
        <v>184</v>
      </c>
      <c r="B13" s="745" t="s">
        <v>106</v>
      </c>
      <c r="C13" s="745">
        <v>1.0900000000000001</v>
      </c>
      <c r="D13" s="745">
        <f>C13*12*D8</f>
        <v>16669.152000000002</v>
      </c>
    </row>
    <row r="14" spans="1:4" ht="156.75" thickBot="1">
      <c r="A14" s="288" t="s">
        <v>177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24.75" thickBot="1">
      <c r="A17" s="288" t="s">
        <v>107</v>
      </c>
      <c r="B17" s="289" t="s">
        <v>17</v>
      </c>
      <c r="C17" s="745">
        <v>2.16</v>
      </c>
      <c r="D17" s="745">
        <f>C17*12*D8</f>
        <v>33032.448000000004</v>
      </c>
    </row>
    <row r="18" spans="1:4" ht="15.75" thickBot="1">
      <c r="A18" s="288" t="s">
        <v>108</v>
      </c>
      <c r="B18" s="289" t="s">
        <v>17</v>
      </c>
      <c r="C18" s="746"/>
      <c r="D18" s="746"/>
    </row>
    <row r="19" spans="1:4" ht="15.75" thickBot="1">
      <c r="A19" s="288" t="s">
        <v>109</v>
      </c>
      <c r="B19" s="289" t="s">
        <v>17</v>
      </c>
      <c r="C19" s="746"/>
      <c r="D19" s="746"/>
    </row>
    <row r="20" spans="1:4" ht="15.75" thickBot="1">
      <c r="A20" s="290" t="s">
        <v>20</v>
      </c>
      <c r="B20" s="96" t="s">
        <v>21</v>
      </c>
      <c r="C20" s="746"/>
      <c r="D20" s="746"/>
    </row>
    <row r="21" spans="1:4" ht="15.75" thickBot="1">
      <c r="A21" s="776" t="s">
        <v>22</v>
      </c>
      <c r="B21" s="777"/>
      <c r="C21" s="746"/>
      <c r="D21" s="746"/>
    </row>
    <row r="22" spans="1:4" ht="24.75" thickBot="1">
      <c r="A22" s="290" t="s">
        <v>110</v>
      </c>
      <c r="B22" s="96" t="s">
        <v>24</v>
      </c>
      <c r="C22" s="747"/>
      <c r="D22" s="747"/>
    </row>
    <row r="23" spans="1:4" ht="22.5" customHeight="1" thickBot="1">
      <c r="A23" s="776" t="s">
        <v>111</v>
      </c>
      <c r="B23" s="778"/>
      <c r="C23" s="778"/>
      <c r="D23" s="777"/>
    </row>
    <row r="24" spans="1:4" ht="15.75" thickBot="1">
      <c r="A24" s="292" t="s">
        <v>28</v>
      </c>
      <c r="B24" s="293" t="s">
        <v>29</v>
      </c>
      <c r="C24" s="745">
        <v>0.2</v>
      </c>
      <c r="D24" s="745">
        <f>C24*12*D8</f>
        <v>3058.5600000000009</v>
      </c>
    </row>
    <row r="25" spans="1:4" ht="15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36.75" thickBot="1">
      <c r="A28" s="288" t="s">
        <v>114</v>
      </c>
      <c r="B28" s="96" t="s">
        <v>106</v>
      </c>
      <c r="C28" s="745">
        <v>1.1399999999999999</v>
      </c>
      <c r="D28" s="745">
        <f>C28*12*D8</f>
        <v>17433.792000000001</v>
      </c>
    </row>
    <row r="29" spans="1:4" ht="24.75" thickBot="1">
      <c r="A29" s="288" t="s">
        <v>115</v>
      </c>
      <c r="B29" s="96" t="s">
        <v>34</v>
      </c>
      <c r="C29" s="746"/>
      <c r="D29" s="746"/>
    </row>
    <row r="30" spans="1:4" ht="24.75" thickBot="1">
      <c r="A30" s="288" t="s">
        <v>116</v>
      </c>
      <c r="B30" s="96" t="s">
        <v>34</v>
      </c>
      <c r="C30" s="746"/>
      <c r="D30" s="746"/>
    </row>
    <row r="31" spans="1:4" ht="36.75" thickBot="1">
      <c r="A31" s="288" t="s">
        <v>117</v>
      </c>
      <c r="B31" s="96" t="s">
        <v>106</v>
      </c>
      <c r="C31" s="746"/>
      <c r="D31" s="746"/>
    </row>
    <row r="32" spans="1:4" ht="15.75" thickBot="1">
      <c r="A32" s="288" t="s">
        <v>118</v>
      </c>
      <c r="B32" s="96" t="s">
        <v>34</v>
      </c>
      <c r="C32" s="746"/>
      <c r="D32" s="746"/>
    </row>
    <row r="33" spans="1:4" ht="36.75" thickBot="1">
      <c r="A33" s="290" t="s">
        <v>119</v>
      </c>
      <c r="B33" s="96" t="s">
        <v>106</v>
      </c>
      <c r="C33" s="747"/>
      <c r="D33" s="747"/>
    </row>
    <row r="34" spans="1:4" ht="15.75" thickBot="1">
      <c r="A34" s="776" t="s">
        <v>120</v>
      </c>
      <c r="B34" s="778"/>
      <c r="C34" s="778"/>
      <c r="D34" s="777"/>
    </row>
    <row r="35" spans="1:4" ht="36.75" thickBot="1">
      <c r="A35" s="288" t="s">
        <v>114</v>
      </c>
      <c r="B35" s="96" t="s">
        <v>106</v>
      </c>
      <c r="C35" s="745">
        <v>1.39</v>
      </c>
      <c r="D35" s="745">
        <f>C35*12*D8</f>
        <v>21256.992000000002</v>
      </c>
    </row>
    <row r="36" spans="1:4" ht="24.75" thickBot="1">
      <c r="A36" s="288" t="s">
        <v>121</v>
      </c>
      <c r="B36" s="96" t="s">
        <v>34</v>
      </c>
      <c r="C36" s="746"/>
      <c r="D36" s="746"/>
    </row>
    <row r="37" spans="1:4" ht="24.75" thickBot="1">
      <c r="A37" s="288" t="s">
        <v>122</v>
      </c>
      <c r="B37" s="96" t="s">
        <v>34</v>
      </c>
      <c r="C37" s="746"/>
      <c r="D37" s="746"/>
    </row>
    <row r="38" spans="1:4" ht="36.75" thickBot="1">
      <c r="A38" s="288" t="s">
        <v>42</v>
      </c>
      <c r="B38" s="96" t="s">
        <v>106</v>
      </c>
      <c r="C38" s="746"/>
      <c r="D38" s="746"/>
    </row>
    <row r="39" spans="1:4" ht="36.75" thickBot="1">
      <c r="A39" s="290" t="s">
        <v>123</v>
      </c>
      <c r="B39" s="96" t="s">
        <v>106</v>
      </c>
      <c r="C39" s="746"/>
      <c r="D39" s="746"/>
    </row>
    <row r="40" spans="1:4" ht="15.75" thickBot="1">
      <c r="A40" s="288" t="s">
        <v>118</v>
      </c>
      <c r="B40" s="96" t="s">
        <v>34</v>
      </c>
      <c r="C40" s="747"/>
      <c r="D40" s="747"/>
    </row>
    <row r="41" spans="1:4" ht="15.75" thickBot="1">
      <c r="A41" s="773" t="s">
        <v>124</v>
      </c>
      <c r="B41" s="774"/>
      <c r="C41" s="774"/>
      <c r="D41" s="775"/>
    </row>
    <row r="42" spans="1:4" ht="15.75" thickBot="1">
      <c r="A42" s="288" t="s">
        <v>45</v>
      </c>
      <c r="B42" s="96" t="s">
        <v>34</v>
      </c>
      <c r="C42" s="745">
        <v>0.91</v>
      </c>
      <c r="D42" s="745">
        <f>C42*12*D8</f>
        <v>13916.448</v>
      </c>
    </row>
    <row r="43" spans="1:4" ht="15.75" thickBot="1">
      <c r="A43" s="288" t="s">
        <v>46</v>
      </c>
      <c r="B43" s="96" t="s">
        <v>34</v>
      </c>
      <c r="C43" s="747"/>
      <c r="D43" s="747"/>
    </row>
    <row r="44" spans="1:4" ht="36.75" thickBot="1">
      <c r="A44" s="290" t="s">
        <v>47</v>
      </c>
      <c r="B44" s="96" t="s">
        <v>106</v>
      </c>
      <c r="C44" s="97"/>
      <c r="D44" s="97"/>
    </row>
    <row r="45" spans="1:4" ht="15.75" thickBot="1">
      <c r="A45" s="776" t="s">
        <v>125</v>
      </c>
      <c r="B45" s="778"/>
      <c r="C45" s="778"/>
      <c r="D45" s="777"/>
    </row>
    <row r="46" spans="1:4" ht="36.75" thickBot="1">
      <c r="A46" s="288" t="s">
        <v>126</v>
      </c>
      <c r="B46" s="96" t="s">
        <v>29</v>
      </c>
      <c r="C46" s="745">
        <v>3.56</v>
      </c>
      <c r="D46" s="745">
        <f>C46*12*D8</f>
        <v>54442.368000000002</v>
      </c>
    </row>
    <row r="47" spans="1:4" ht="15.75" thickBot="1">
      <c r="A47" s="288" t="s">
        <v>127</v>
      </c>
      <c r="B47" s="96" t="s">
        <v>51</v>
      </c>
      <c r="C47" s="746"/>
      <c r="D47" s="746"/>
    </row>
    <row r="48" spans="1:4" ht="24.75" thickBot="1">
      <c r="A48" s="288" t="s">
        <v>116</v>
      </c>
      <c r="B48" s="96" t="s">
        <v>51</v>
      </c>
      <c r="C48" s="746"/>
      <c r="D48" s="746"/>
    </row>
    <row r="49" spans="1:4" ht="24.75" thickBot="1">
      <c r="A49" s="288" t="s">
        <v>128</v>
      </c>
      <c r="B49" s="96" t="s">
        <v>54</v>
      </c>
      <c r="C49" s="746"/>
      <c r="D49" s="746"/>
    </row>
    <row r="50" spans="1:4" ht="48.75" thickBot="1">
      <c r="A50" s="288" t="s">
        <v>129</v>
      </c>
      <c r="B50" s="96" t="s">
        <v>54</v>
      </c>
      <c r="C50" s="746"/>
      <c r="D50" s="746"/>
    </row>
    <row r="51" spans="1:4" ht="15.75" thickBot="1">
      <c r="A51" s="776" t="s">
        <v>56</v>
      </c>
      <c r="B51" s="777"/>
      <c r="C51" s="746"/>
      <c r="D51" s="746"/>
    </row>
    <row r="52" spans="1:4" ht="15.75" thickBot="1">
      <c r="A52" s="288" t="s">
        <v>130</v>
      </c>
      <c r="B52" s="96" t="s">
        <v>59</v>
      </c>
      <c r="C52" s="746"/>
      <c r="D52" s="746"/>
    </row>
    <row r="53" spans="1:4" ht="15.75" thickBot="1">
      <c r="A53" s="288" t="s">
        <v>131</v>
      </c>
      <c r="B53" s="96" t="s">
        <v>59</v>
      </c>
      <c r="C53" s="746"/>
      <c r="D53" s="746"/>
    </row>
    <row r="54" spans="1:4" ht="15.75" thickBot="1">
      <c r="A54" s="288" t="s">
        <v>132</v>
      </c>
      <c r="B54" s="96" t="s">
        <v>59</v>
      </c>
      <c r="C54" s="746"/>
      <c r="D54" s="746"/>
    </row>
    <row r="55" spans="1:4" ht="15.75" thickBot="1">
      <c r="A55" s="288" t="s">
        <v>133</v>
      </c>
      <c r="B55" s="96" t="s">
        <v>59</v>
      </c>
      <c r="C55" s="746"/>
      <c r="D55" s="746"/>
    </row>
    <row r="56" spans="1:4" ht="15.75" thickBot="1">
      <c r="A56" s="288" t="s">
        <v>134</v>
      </c>
      <c r="B56" s="96" t="s">
        <v>59</v>
      </c>
      <c r="C56" s="746"/>
      <c r="D56" s="746"/>
    </row>
    <row r="57" spans="1:4" ht="15.75" thickBot="1">
      <c r="A57" s="288" t="s">
        <v>63</v>
      </c>
      <c r="B57" s="96" t="s">
        <v>59</v>
      </c>
      <c r="C57" s="747"/>
      <c r="D57" s="747"/>
    </row>
    <row r="58" spans="1:4" ht="15.75" thickBot="1">
      <c r="A58" s="773" t="s">
        <v>135</v>
      </c>
      <c r="B58" s="774"/>
      <c r="C58" s="774"/>
      <c r="D58" s="775"/>
    </row>
    <row r="59" spans="1:4" ht="24.75" thickBot="1">
      <c r="A59" s="288" t="s">
        <v>66</v>
      </c>
      <c r="B59" s="96" t="s">
        <v>67</v>
      </c>
      <c r="C59" s="98"/>
      <c r="D59" s="98"/>
    </row>
    <row r="60" spans="1:4" ht="24.75" thickBot="1">
      <c r="A60" s="288" t="s">
        <v>136</v>
      </c>
      <c r="B60" s="96" t="s">
        <v>67</v>
      </c>
      <c r="C60" s="99">
        <v>2.27</v>
      </c>
      <c r="D60" s="99">
        <f>C60*12*D8</f>
        <v>34714.656000000003</v>
      </c>
    </row>
    <row r="61" spans="1:4" ht="36.75" thickBot="1">
      <c r="A61" s="288" t="s">
        <v>137</v>
      </c>
      <c r="B61" s="96" t="s">
        <v>51</v>
      </c>
      <c r="C61" s="98"/>
      <c r="D61" s="98"/>
    </row>
    <row r="62" spans="1:4" ht="24.75" thickBot="1">
      <c r="A62" s="288" t="s">
        <v>138</v>
      </c>
      <c r="B62" s="96" t="s">
        <v>67</v>
      </c>
      <c r="C62" s="98"/>
      <c r="D62" s="98"/>
    </row>
    <row r="63" spans="1:4" ht="36.75" thickBot="1">
      <c r="A63" s="290" t="s">
        <v>71</v>
      </c>
      <c r="B63" s="96" t="s">
        <v>106</v>
      </c>
      <c r="C63" s="98"/>
      <c r="D63" s="98"/>
    </row>
    <row r="64" spans="1:4" ht="15.75" thickBot="1">
      <c r="A64" s="290" t="s">
        <v>139</v>
      </c>
      <c r="B64" s="96" t="s">
        <v>51</v>
      </c>
      <c r="C64" s="97"/>
      <c r="D64" s="97"/>
    </row>
    <row r="65" spans="1:7" ht="15.75" thickBot="1">
      <c r="A65" s="776" t="s">
        <v>140</v>
      </c>
      <c r="B65" s="778"/>
      <c r="C65" s="778"/>
      <c r="D65" s="777"/>
    </row>
    <row r="66" spans="1:7" ht="60.75" thickBot="1">
      <c r="A66" s="290" t="s">
        <v>141</v>
      </c>
      <c r="B66" s="96" t="s">
        <v>142</v>
      </c>
      <c r="C66" s="96">
        <v>2.41</v>
      </c>
      <c r="D66" s="96">
        <f>C66*12*D8</f>
        <v>36855.648000000008</v>
      </c>
    </row>
    <row r="67" spans="1:7" ht="15.75" thickBot="1">
      <c r="A67" s="776" t="s">
        <v>143</v>
      </c>
      <c r="B67" s="778"/>
      <c r="C67" s="778"/>
      <c r="D67" s="777"/>
    </row>
    <row r="68" spans="1:7" ht="24.75" thickBot="1">
      <c r="A68" s="290" t="s">
        <v>144</v>
      </c>
      <c r="B68" s="96" t="s">
        <v>78</v>
      </c>
      <c r="C68" s="745">
        <v>2.14</v>
      </c>
      <c r="D68" s="745">
        <f>C68*12*D8</f>
        <v>32726.592000000001</v>
      </c>
    </row>
    <row r="69" spans="1:7" ht="15.75" thickBot="1">
      <c r="A69" s="290" t="s">
        <v>145</v>
      </c>
      <c r="B69" s="96" t="s">
        <v>78</v>
      </c>
      <c r="C69" s="746"/>
      <c r="D69" s="746"/>
    </row>
    <row r="70" spans="1:7" ht="15.75" thickBot="1">
      <c r="A70" s="290" t="s">
        <v>146</v>
      </c>
      <c r="B70" s="96" t="s">
        <v>147</v>
      </c>
      <c r="C70" s="747"/>
      <c r="D70" s="747"/>
    </row>
    <row r="71" spans="1:7" ht="84.75" thickBot="1">
      <c r="A71" s="290" t="s">
        <v>167</v>
      </c>
      <c r="B71" s="96" t="s">
        <v>106</v>
      </c>
      <c r="C71" s="96">
        <v>4.3499999999999996</v>
      </c>
      <c r="D71" s="96">
        <f>C71*12*D8</f>
        <v>66523.679999999993</v>
      </c>
    </row>
    <row r="72" spans="1:7" ht="15.75" thickBot="1">
      <c r="A72" s="439" t="s">
        <v>176</v>
      </c>
      <c r="B72" s="440"/>
      <c r="C72" s="97"/>
      <c r="D72" s="97">
        <v>-13604.83</v>
      </c>
    </row>
    <row r="73" spans="1:7" ht="15.75" thickBot="1">
      <c r="A73" s="441" t="s">
        <v>441</v>
      </c>
      <c r="B73" s="442"/>
      <c r="C73" s="418">
        <f>SUM(C13,C24,C28,C35,C42,C46,C60,C66,C68,C71,C17)</f>
        <v>21.62</v>
      </c>
      <c r="D73" s="418">
        <f>SUM(D13,D24,D28,D35,D42,D46,D60,D66,D68,D71,D17,D72)</f>
        <v>317025.50599999999</v>
      </c>
      <c r="G73" s="37"/>
    </row>
    <row r="74" spans="1:7" ht="15.75">
      <c r="A74" s="65"/>
      <c r="G74" s="37"/>
    </row>
  </sheetData>
  <mergeCells count="33">
    <mergeCell ref="A26:D26"/>
    <mergeCell ref="A10:A11"/>
    <mergeCell ref="B10:B11"/>
    <mergeCell ref="A12:D12"/>
    <mergeCell ref="B13:B14"/>
    <mergeCell ref="D13:D14"/>
    <mergeCell ref="A15:D15"/>
    <mergeCell ref="A16:D16"/>
    <mergeCell ref="D17:D22"/>
    <mergeCell ref="A21:B21"/>
    <mergeCell ref="A23:D23"/>
    <mergeCell ref="D24:D25"/>
    <mergeCell ref="D28:D33"/>
    <mergeCell ref="A34:D34"/>
    <mergeCell ref="D35:D40"/>
    <mergeCell ref="A41:D41"/>
    <mergeCell ref="D42:D43"/>
    <mergeCell ref="C68:C70"/>
    <mergeCell ref="D68:D70"/>
    <mergeCell ref="C13:C14"/>
    <mergeCell ref="C17:C22"/>
    <mergeCell ref="C24:C25"/>
    <mergeCell ref="C28:C33"/>
    <mergeCell ref="C35:C40"/>
    <mergeCell ref="C42:C43"/>
    <mergeCell ref="A45:D45"/>
    <mergeCell ref="D46:D57"/>
    <mergeCell ref="A51:B51"/>
    <mergeCell ref="A58:D58"/>
    <mergeCell ref="A65:D65"/>
    <mergeCell ref="A67:D67"/>
    <mergeCell ref="C46:C57"/>
    <mergeCell ref="A27:D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80"/>
  <sheetViews>
    <sheetView topLeftCell="A64" workbookViewId="0">
      <selection activeCell="D68" sqref="D68:D70"/>
    </sheetView>
  </sheetViews>
  <sheetFormatPr defaultRowHeight="15"/>
  <cols>
    <col min="1" max="1" width="45" customWidth="1"/>
    <col min="2" max="2" width="14" customWidth="1"/>
    <col min="3" max="3" width="10.7109375" customWidth="1"/>
    <col min="4" max="4" width="11.28515625" customWidth="1"/>
    <col min="7" max="7" width="9.5703125" bestFit="1" customWidth="1"/>
  </cols>
  <sheetData>
    <row r="1" spans="1:4">
      <c r="A1" s="256" t="s">
        <v>87</v>
      </c>
      <c r="B1" s="256"/>
      <c r="C1" s="256"/>
      <c r="D1" s="256"/>
    </row>
    <row r="2" spans="1:4">
      <c r="A2" s="438" t="s">
        <v>443</v>
      </c>
      <c r="B2" s="438"/>
      <c r="C2" s="438"/>
      <c r="D2" s="438"/>
    </row>
    <row r="3" spans="1:4">
      <c r="A3" s="438" t="s">
        <v>400</v>
      </c>
      <c r="B3" s="438"/>
      <c r="C3" s="438"/>
      <c r="D3" s="438"/>
    </row>
    <row r="4" spans="1:4">
      <c r="A4" s="209"/>
      <c r="B4" s="209"/>
      <c r="C4" s="210" t="s">
        <v>1</v>
      </c>
      <c r="D4" s="209">
        <v>1994</v>
      </c>
    </row>
    <row r="5" spans="1:4">
      <c r="A5" s="209"/>
      <c r="B5" s="209"/>
      <c r="C5" s="210" t="s">
        <v>2</v>
      </c>
      <c r="D5" s="209">
        <v>5</v>
      </c>
    </row>
    <row r="6" spans="1:4">
      <c r="A6" s="209"/>
      <c r="B6" s="209"/>
      <c r="C6" s="210" t="s">
        <v>3</v>
      </c>
      <c r="D6" s="209">
        <v>3</v>
      </c>
    </row>
    <row r="7" spans="1:4">
      <c r="A7" s="209"/>
      <c r="B7" s="209"/>
      <c r="C7" s="210" t="s">
        <v>4</v>
      </c>
      <c r="D7" s="209">
        <v>35</v>
      </c>
    </row>
    <row r="8" spans="1:4">
      <c r="A8" s="209"/>
      <c r="B8" s="209"/>
      <c r="C8" s="210" t="s">
        <v>97</v>
      </c>
      <c r="D8" s="209">
        <v>2004.4</v>
      </c>
    </row>
    <row r="9" spans="1:4" ht="15.75" thickBot="1">
      <c r="A9" s="209"/>
      <c r="B9" s="209"/>
      <c r="C9" s="210" t="s">
        <v>180</v>
      </c>
      <c r="D9" s="209">
        <v>227.5</v>
      </c>
    </row>
    <row r="10" spans="1:4" ht="24">
      <c r="A10" s="1086" t="s">
        <v>8</v>
      </c>
      <c r="B10" s="1086" t="s">
        <v>9</v>
      </c>
      <c r="C10" s="443" t="s">
        <v>152</v>
      </c>
      <c r="D10" s="443" t="s">
        <v>162</v>
      </c>
    </row>
    <row r="11" spans="1:4" ht="15.75" thickBot="1">
      <c r="A11" s="1088"/>
      <c r="B11" s="1088"/>
      <c r="C11" s="420" t="s">
        <v>160</v>
      </c>
      <c r="D11" s="420" t="s">
        <v>174</v>
      </c>
    </row>
    <row r="12" spans="1:4" ht="15.75" thickBot="1">
      <c r="A12" s="1094" t="s">
        <v>10</v>
      </c>
      <c r="B12" s="1095"/>
      <c r="C12" s="1095"/>
      <c r="D12" s="1096"/>
    </row>
    <row r="13" spans="1:4" ht="192">
      <c r="A13" s="444" t="s">
        <v>104</v>
      </c>
      <c r="B13" s="1086" t="s">
        <v>106</v>
      </c>
      <c r="C13" s="1086">
        <v>1.37</v>
      </c>
      <c r="D13" s="1086">
        <f>C13*12*D8</f>
        <v>32952.336000000003</v>
      </c>
    </row>
    <row r="14" spans="1:4" ht="192.75" thickBot="1">
      <c r="A14" s="445" t="s">
        <v>177</v>
      </c>
      <c r="B14" s="1088"/>
      <c r="C14" s="1088"/>
      <c r="D14" s="1088"/>
    </row>
    <row r="15" spans="1:4" ht="15.75" thickBot="1">
      <c r="A15" s="1097" t="s">
        <v>14</v>
      </c>
      <c r="B15" s="1098"/>
      <c r="C15" s="1098"/>
      <c r="D15" s="1099"/>
    </row>
    <row r="16" spans="1:4" ht="15.75" thickBot="1">
      <c r="A16" s="1091" t="s">
        <v>15</v>
      </c>
      <c r="B16" s="1092"/>
      <c r="C16" s="1092"/>
      <c r="D16" s="1093"/>
    </row>
    <row r="17" spans="1:4" ht="24.75" thickBot="1">
      <c r="A17" s="445" t="s">
        <v>107</v>
      </c>
      <c r="B17" s="446" t="s">
        <v>17</v>
      </c>
      <c r="C17" s="1086">
        <v>2.16</v>
      </c>
      <c r="D17" s="1086">
        <f>C17*12*D8</f>
        <v>51954.048000000003</v>
      </c>
    </row>
    <row r="18" spans="1:4" ht="24.75" thickBot="1">
      <c r="A18" s="445" t="s">
        <v>108</v>
      </c>
      <c r="B18" s="446" t="s">
        <v>17</v>
      </c>
      <c r="C18" s="1087"/>
      <c r="D18" s="1087"/>
    </row>
    <row r="19" spans="1:4" ht="15.75" thickBot="1">
      <c r="A19" s="445" t="s">
        <v>109</v>
      </c>
      <c r="B19" s="446" t="s">
        <v>17</v>
      </c>
      <c r="C19" s="1087"/>
      <c r="D19" s="1087"/>
    </row>
    <row r="20" spans="1:4" ht="15.75" thickBot="1">
      <c r="A20" s="419" t="s">
        <v>20</v>
      </c>
      <c r="B20" s="420" t="s">
        <v>21</v>
      </c>
      <c r="C20" s="1087"/>
      <c r="D20" s="1087"/>
    </row>
    <row r="21" spans="1:4" ht="15.75" thickBot="1">
      <c r="A21" s="1069" t="s">
        <v>22</v>
      </c>
      <c r="B21" s="1071"/>
      <c r="C21" s="1087"/>
      <c r="D21" s="1087"/>
    </row>
    <row r="22" spans="1:4" ht="24.75" thickBot="1">
      <c r="A22" s="419" t="s">
        <v>110</v>
      </c>
      <c r="B22" s="420" t="s">
        <v>24</v>
      </c>
      <c r="C22" s="1088"/>
      <c r="D22" s="1088"/>
    </row>
    <row r="23" spans="1:4" ht="22.5" customHeight="1" thickBot="1">
      <c r="A23" s="1069" t="s">
        <v>111</v>
      </c>
      <c r="B23" s="1070"/>
      <c r="C23" s="1070"/>
      <c r="D23" s="1071"/>
    </row>
    <row r="24" spans="1:4" ht="15.75" thickBot="1">
      <c r="A24" s="436" t="s">
        <v>28</v>
      </c>
      <c r="B24" s="447" t="s">
        <v>29</v>
      </c>
      <c r="C24" s="1086">
        <v>0.2</v>
      </c>
      <c r="D24" s="1086">
        <f>C24*12*D8</f>
        <v>4810.5600000000013</v>
      </c>
    </row>
    <row r="25" spans="1:4" ht="15.75" thickBot="1">
      <c r="A25" s="419" t="s">
        <v>26</v>
      </c>
      <c r="B25" s="420" t="s">
        <v>27</v>
      </c>
      <c r="C25" s="1088"/>
      <c r="D25" s="1088"/>
    </row>
    <row r="26" spans="1:4" ht="15.75" thickBot="1">
      <c r="A26" s="1094" t="s">
        <v>112</v>
      </c>
      <c r="B26" s="1095"/>
      <c r="C26" s="1095"/>
      <c r="D26" s="1096"/>
    </row>
    <row r="27" spans="1:4" ht="15.75" thickBot="1">
      <c r="A27" s="1069" t="s">
        <v>113</v>
      </c>
      <c r="B27" s="1070"/>
      <c r="C27" s="1070"/>
      <c r="D27" s="1071"/>
    </row>
    <row r="28" spans="1:4" ht="36.75" thickBot="1">
      <c r="A28" s="445" t="s">
        <v>114</v>
      </c>
      <c r="B28" s="420" t="s">
        <v>106</v>
      </c>
      <c r="C28" s="1086">
        <v>0.97</v>
      </c>
      <c r="D28" s="1086">
        <f>C28*12*D8</f>
        <v>23331.216000000004</v>
      </c>
    </row>
    <row r="29" spans="1:4" ht="24.75" thickBot="1">
      <c r="A29" s="445" t="s">
        <v>115</v>
      </c>
      <c r="B29" s="420" t="s">
        <v>34</v>
      </c>
      <c r="C29" s="1087"/>
      <c r="D29" s="1087"/>
    </row>
    <row r="30" spans="1:4" ht="24.75" thickBot="1">
      <c r="A30" s="445" t="s">
        <v>116</v>
      </c>
      <c r="B30" s="420" t="s">
        <v>34</v>
      </c>
      <c r="C30" s="1087"/>
      <c r="D30" s="1087"/>
    </row>
    <row r="31" spans="1:4" ht="36.75" thickBot="1">
      <c r="A31" s="445" t="s">
        <v>117</v>
      </c>
      <c r="B31" s="420" t="s">
        <v>106</v>
      </c>
      <c r="C31" s="1087"/>
      <c r="D31" s="1087"/>
    </row>
    <row r="32" spans="1:4" ht="15.75" thickBot="1">
      <c r="A32" s="445" t="s">
        <v>118</v>
      </c>
      <c r="B32" s="420" t="s">
        <v>34</v>
      </c>
      <c r="C32" s="1087"/>
      <c r="D32" s="1087"/>
    </row>
    <row r="33" spans="1:4" ht="36.75" thickBot="1">
      <c r="A33" s="419" t="s">
        <v>119</v>
      </c>
      <c r="B33" s="420" t="s">
        <v>106</v>
      </c>
      <c r="C33" s="1088"/>
      <c r="D33" s="1088"/>
    </row>
    <row r="34" spans="1:4" ht="15.75" thickBot="1">
      <c r="A34" s="1069" t="s">
        <v>120</v>
      </c>
      <c r="B34" s="1070"/>
      <c r="C34" s="1070"/>
      <c r="D34" s="1071"/>
    </row>
    <row r="35" spans="1:4" ht="36.75" thickBot="1">
      <c r="A35" s="445" t="s">
        <v>114</v>
      </c>
      <c r="B35" s="420" t="s">
        <v>106</v>
      </c>
      <c r="C35" s="1086">
        <v>1.29</v>
      </c>
      <c r="D35" s="1086">
        <f>C35*12*D8</f>
        <v>31028.112000000001</v>
      </c>
    </row>
    <row r="36" spans="1:4" ht="24.75" thickBot="1">
      <c r="A36" s="445" t="s">
        <v>121</v>
      </c>
      <c r="B36" s="420" t="s">
        <v>34</v>
      </c>
      <c r="C36" s="1087"/>
      <c r="D36" s="1087"/>
    </row>
    <row r="37" spans="1:4" ht="24.75" thickBot="1">
      <c r="A37" s="445" t="s">
        <v>122</v>
      </c>
      <c r="B37" s="420" t="s">
        <v>34</v>
      </c>
      <c r="C37" s="1087"/>
      <c r="D37" s="1087"/>
    </row>
    <row r="38" spans="1:4" ht="36.75" thickBot="1">
      <c r="A38" s="445" t="s">
        <v>42</v>
      </c>
      <c r="B38" s="420" t="s">
        <v>106</v>
      </c>
      <c r="C38" s="1087"/>
      <c r="D38" s="1087"/>
    </row>
    <row r="39" spans="1:4" ht="36.75" thickBot="1">
      <c r="A39" s="419" t="s">
        <v>123</v>
      </c>
      <c r="B39" s="420" t="s">
        <v>106</v>
      </c>
      <c r="C39" s="1087"/>
      <c r="D39" s="1087"/>
    </row>
    <row r="40" spans="1:4" ht="15.75" thickBot="1">
      <c r="A40" s="445" t="s">
        <v>118</v>
      </c>
      <c r="B40" s="420" t="s">
        <v>34</v>
      </c>
      <c r="C40" s="1088"/>
      <c r="D40" s="1088"/>
    </row>
    <row r="41" spans="1:4" ht="15.75" thickBot="1">
      <c r="A41" s="1091" t="s">
        <v>124</v>
      </c>
      <c r="B41" s="1092"/>
      <c r="C41" s="1092"/>
      <c r="D41" s="1093"/>
    </row>
    <row r="42" spans="1:4" ht="15.75" thickBot="1">
      <c r="A42" s="445" t="s">
        <v>45</v>
      </c>
      <c r="B42" s="420" t="s">
        <v>34</v>
      </c>
      <c r="C42" s="1086">
        <v>1.1200000000000001</v>
      </c>
      <c r="D42" s="1086">
        <f>C42*12*D8</f>
        <v>26939.136000000002</v>
      </c>
    </row>
    <row r="43" spans="1:4" ht="15.75" thickBot="1">
      <c r="A43" s="445" t="s">
        <v>46</v>
      </c>
      <c r="B43" s="420" t="s">
        <v>34</v>
      </c>
      <c r="C43" s="1088"/>
      <c r="D43" s="1088"/>
    </row>
    <row r="44" spans="1:4" ht="36.75" thickBot="1">
      <c r="A44" s="419" t="s">
        <v>47</v>
      </c>
      <c r="B44" s="420" t="s">
        <v>106</v>
      </c>
      <c r="C44" s="448"/>
      <c r="D44" s="448"/>
    </row>
    <row r="45" spans="1:4" ht="15.75" thickBot="1">
      <c r="A45" s="1069" t="s">
        <v>125</v>
      </c>
      <c r="B45" s="1070"/>
      <c r="C45" s="1070"/>
      <c r="D45" s="1071"/>
    </row>
    <row r="46" spans="1:4" ht="36.75" thickBot="1">
      <c r="A46" s="445" t="s">
        <v>126</v>
      </c>
      <c r="B46" s="420" t="s">
        <v>29</v>
      </c>
      <c r="C46" s="1086">
        <v>3.18</v>
      </c>
      <c r="D46" s="1086">
        <f>C46*12*D8</f>
        <v>76487.90400000001</v>
      </c>
    </row>
    <row r="47" spans="1:4" ht="15.75" thickBot="1">
      <c r="A47" s="445" t="s">
        <v>127</v>
      </c>
      <c r="B47" s="420" t="s">
        <v>51</v>
      </c>
      <c r="C47" s="1087"/>
      <c r="D47" s="1087"/>
    </row>
    <row r="48" spans="1:4" ht="24.75" thickBot="1">
      <c r="A48" s="445" t="s">
        <v>116</v>
      </c>
      <c r="B48" s="420" t="s">
        <v>51</v>
      </c>
      <c r="C48" s="1087"/>
      <c r="D48" s="1087"/>
    </row>
    <row r="49" spans="1:4" ht="36.75" thickBot="1">
      <c r="A49" s="445" t="s">
        <v>128</v>
      </c>
      <c r="B49" s="420" t="s">
        <v>54</v>
      </c>
      <c r="C49" s="1087"/>
      <c r="D49" s="1087"/>
    </row>
    <row r="50" spans="1:4" ht="48.75" thickBot="1">
      <c r="A50" s="445" t="s">
        <v>129</v>
      </c>
      <c r="B50" s="420" t="s">
        <v>54</v>
      </c>
      <c r="C50" s="1087"/>
      <c r="D50" s="1087"/>
    </row>
    <row r="51" spans="1:4" ht="15.75" thickBot="1">
      <c r="A51" s="1069" t="s">
        <v>56</v>
      </c>
      <c r="B51" s="1071"/>
      <c r="C51" s="1087"/>
      <c r="D51" s="1087"/>
    </row>
    <row r="52" spans="1:4" ht="15.75" thickBot="1">
      <c r="A52" s="445" t="s">
        <v>130</v>
      </c>
      <c r="B52" s="420" t="s">
        <v>59</v>
      </c>
      <c r="C52" s="1087"/>
      <c r="D52" s="1087"/>
    </row>
    <row r="53" spans="1:4" ht="15.75" thickBot="1">
      <c r="A53" s="445" t="s">
        <v>131</v>
      </c>
      <c r="B53" s="420" t="s">
        <v>59</v>
      </c>
      <c r="C53" s="1087"/>
      <c r="D53" s="1087"/>
    </row>
    <row r="54" spans="1:4" ht="15.75" thickBot="1">
      <c r="A54" s="445" t="s">
        <v>132</v>
      </c>
      <c r="B54" s="420" t="s">
        <v>59</v>
      </c>
      <c r="C54" s="1087"/>
      <c r="D54" s="1087"/>
    </row>
    <row r="55" spans="1:4" ht="15.75" thickBot="1">
      <c r="A55" s="445" t="s">
        <v>133</v>
      </c>
      <c r="B55" s="420" t="s">
        <v>59</v>
      </c>
      <c r="C55" s="1087"/>
      <c r="D55" s="1087"/>
    </row>
    <row r="56" spans="1:4" ht="15.75" thickBot="1">
      <c r="A56" s="445" t="s">
        <v>134</v>
      </c>
      <c r="B56" s="420" t="s">
        <v>59</v>
      </c>
      <c r="C56" s="1087"/>
      <c r="D56" s="1087"/>
    </row>
    <row r="57" spans="1:4" ht="15.75" thickBot="1">
      <c r="A57" s="445" t="s">
        <v>63</v>
      </c>
      <c r="B57" s="420" t="s">
        <v>59</v>
      </c>
      <c r="C57" s="1088"/>
      <c r="D57" s="1088"/>
    </row>
    <row r="58" spans="1:4" ht="15.75" thickBot="1">
      <c r="A58" s="1091" t="s">
        <v>135</v>
      </c>
      <c r="B58" s="1092"/>
      <c r="C58" s="1092"/>
      <c r="D58" s="1093"/>
    </row>
    <row r="59" spans="1:4" ht="24.75" thickBot="1">
      <c r="A59" s="445" t="s">
        <v>66</v>
      </c>
      <c r="B59" s="420" t="s">
        <v>67</v>
      </c>
      <c r="C59" s="449"/>
      <c r="D59" s="449"/>
    </row>
    <row r="60" spans="1:4" ht="24.75" thickBot="1">
      <c r="A60" s="445" t="s">
        <v>136</v>
      </c>
      <c r="B60" s="420" t="s">
        <v>67</v>
      </c>
      <c r="C60" s="450">
        <v>2.27</v>
      </c>
      <c r="D60" s="450">
        <f>C60*12*D8</f>
        <v>54599.856000000007</v>
      </c>
    </row>
    <row r="61" spans="1:4" ht="36.75" thickBot="1">
      <c r="A61" s="445" t="s">
        <v>137</v>
      </c>
      <c r="B61" s="420" t="s">
        <v>51</v>
      </c>
      <c r="C61" s="451"/>
      <c r="D61" s="451"/>
    </row>
    <row r="62" spans="1:4" ht="24.75" thickBot="1">
      <c r="A62" s="445" t="s">
        <v>138</v>
      </c>
      <c r="B62" s="420" t="s">
        <v>67</v>
      </c>
      <c r="C62" s="451"/>
      <c r="D62" s="451"/>
    </row>
    <row r="63" spans="1:4" ht="36.75" thickBot="1">
      <c r="A63" s="419" t="s">
        <v>71</v>
      </c>
      <c r="B63" s="420" t="s">
        <v>106</v>
      </c>
      <c r="C63" s="451"/>
      <c r="D63" s="451"/>
    </row>
    <row r="64" spans="1:4" ht="15.75" thickBot="1">
      <c r="A64" s="419" t="s">
        <v>139</v>
      </c>
      <c r="B64" s="420" t="s">
        <v>51</v>
      </c>
      <c r="C64" s="452"/>
      <c r="D64" s="452"/>
    </row>
    <row r="65" spans="1:7" ht="15.75" thickBot="1">
      <c r="A65" s="1069" t="s">
        <v>140</v>
      </c>
      <c r="B65" s="1070"/>
      <c r="C65" s="1070"/>
      <c r="D65" s="1071"/>
    </row>
    <row r="66" spans="1:7" ht="72.75" thickBot="1">
      <c r="A66" s="419" t="s">
        <v>141</v>
      </c>
      <c r="B66" s="420" t="s">
        <v>142</v>
      </c>
      <c r="C66" s="420">
        <v>2.41</v>
      </c>
      <c r="D66" s="420">
        <f>C66*12*D8</f>
        <v>57967.248000000007</v>
      </c>
    </row>
    <row r="67" spans="1:7" ht="15.75" thickBot="1">
      <c r="A67" s="1069" t="s">
        <v>143</v>
      </c>
      <c r="B67" s="1070"/>
      <c r="C67" s="1070"/>
      <c r="D67" s="1071"/>
    </row>
    <row r="68" spans="1:7" ht="24.75" thickBot="1">
      <c r="A68" s="419" t="s">
        <v>144</v>
      </c>
      <c r="B68" s="420" t="s">
        <v>78</v>
      </c>
      <c r="C68" s="1086">
        <v>2.14</v>
      </c>
      <c r="D68" s="1086">
        <f>C68*12*D8</f>
        <v>51472.991999999998</v>
      </c>
    </row>
    <row r="69" spans="1:7" ht="24.75" thickBot="1">
      <c r="A69" s="419" t="s">
        <v>145</v>
      </c>
      <c r="B69" s="420" t="s">
        <v>78</v>
      </c>
      <c r="C69" s="1087"/>
      <c r="D69" s="1087"/>
    </row>
    <row r="70" spans="1:7" ht="24.75" thickBot="1">
      <c r="A70" s="419" t="s">
        <v>146</v>
      </c>
      <c r="B70" s="420" t="s">
        <v>147</v>
      </c>
      <c r="C70" s="1088"/>
      <c r="D70" s="1088"/>
    </row>
    <row r="71" spans="1:7" ht="15.75" thickBot="1">
      <c r="A71" s="1069" t="s">
        <v>84</v>
      </c>
      <c r="B71" s="1070"/>
      <c r="C71" s="1070"/>
      <c r="D71" s="1071"/>
    </row>
    <row r="72" spans="1:7" ht="15.75" thickBot="1">
      <c r="A72" s="419" t="s">
        <v>444</v>
      </c>
      <c r="B72" s="420"/>
      <c r="C72" s="420">
        <v>7.0000000000000007E-2</v>
      </c>
      <c r="D72" s="420">
        <f>C72*12*D8</f>
        <v>1683.6960000000001</v>
      </c>
    </row>
    <row r="73" spans="1:7" ht="24.75" thickBot="1">
      <c r="A73" s="419" t="s">
        <v>445</v>
      </c>
      <c r="B73" s="420"/>
      <c r="C73" s="420">
        <v>0.09</v>
      </c>
      <c r="D73" s="420">
        <f>C73*12*D8</f>
        <v>2164.7520000000004</v>
      </c>
    </row>
    <row r="74" spans="1:7" ht="96.75" thickBot="1">
      <c r="A74" s="419" t="s">
        <v>190</v>
      </c>
      <c r="B74" s="420" t="s">
        <v>106</v>
      </c>
      <c r="C74" s="420">
        <v>4.3499999999999996</v>
      </c>
      <c r="D74" s="420">
        <f>C74*12*D8</f>
        <v>104629.68</v>
      </c>
    </row>
    <row r="75" spans="1:7" ht="15.75" thickBot="1">
      <c r="A75" s="1089" t="s">
        <v>149</v>
      </c>
      <c r="B75" s="1090"/>
      <c r="C75" s="614">
        <f>SUM(C13,C17,C24,C28,C35,C42,C46,C59,C60,C66,C68,C72:C74)</f>
        <v>21.619999999999997</v>
      </c>
      <c r="D75" s="614">
        <f>SUM(D13,D17,D24,D28,D35,D42,D46,D59,D60,D66,D68,D72:D74)</f>
        <v>520021.53600000002</v>
      </c>
      <c r="G75" s="37"/>
    </row>
    <row r="76" spans="1:7" ht="15.75">
      <c r="A76" s="65"/>
    </row>
    <row r="77" spans="1:7" ht="15.75">
      <c r="A77" s="65"/>
    </row>
    <row r="78" spans="1:7" ht="15.75">
      <c r="A78" s="65"/>
      <c r="C78" s="196"/>
    </row>
    <row r="79" spans="1:7" ht="15.75">
      <c r="A79" s="65"/>
      <c r="C79" s="196"/>
    </row>
    <row r="80" spans="1:7" ht="15.75">
      <c r="A80" s="65"/>
    </row>
  </sheetData>
  <mergeCells count="35">
    <mergeCell ref="A15:D15"/>
    <mergeCell ref="A10:A11"/>
    <mergeCell ref="B10:B11"/>
    <mergeCell ref="A12:D12"/>
    <mergeCell ref="B13:B14"/>
    <mergeCell ref="D13:D14"/>
    <mergeCell ref="D42:D43"/>
    <mergeCell ref="C42:C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C68:C70"/>
    <mergeCell ref="D68:D70"/>
    <mergeCell ref="A71:D71"/>
    <mergeCell ref="A75:B75"/>
    <mergeCell ref="C13:C14"/>
    <mergeCell ref="C17:C22"/>
    <mergeCell ref="C24:C25"/>
    <mergeCell ref="C28:C33"/>
    <mergeCell ref="C35:C40"/>
    <mergeCell ref="A45:D45"/>
    <mergeCell ref="D46:D57"/>
    <mergeCell ref="A51:B51"/>
    <mergeCell ref="A58:D58"/>
    <mergeCell ref="A65:D65"/>
    <mergeCell ref="A67:D67"/>
    <mergeCell ref="C46:C5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81"/>
  <sheetViews>
    <sheetView topLeftCell="A64" workbookViewId="0">
      <selection activeCell="D75" sqref="D75"/>
    </sheetView>
  </sheetViews>
  <sheetFormatPr defaultRowHeight="15"/>
  <cols>
    <col min="1" max="1" width="41.85546875" customWidth="1"/>
    <col min="2" max="2" width="15.5703125" customWidth="1"/>
    <col min="3" max="3" width="11.5703125" customWidth="1"/>
    <col min="4" max="4" width="13.7109375" customWidth="1"/>
    <col min="7" max="7" width="10.5703125" bestFit="1" customWidth="1"/>
  </cols>
  <sheetData>
    <row r="1" spans="1:7">
      <c r="A1" s="464" t="s">
        <v>87</v>
      </c>
      <c r="B1" s="464"/>
      <c r="C1" s="464"/>
      <c r="D1" s="464"/>
    </row>
    <row r="2" spans="1:7">
      <c r="A2" s="377" t="s">
        <v>446</v>
      </c>
      <c r="B2" s="377"/>
      <c r="C2" s="377"/>
      <c r="D2" s="377"/>
    </row>
    <row r="3" spans="1:7">
      <c r="A3" s="377" t="s">
        <v>400</v>
      </c>
      <c r="B3" s="377"/>
      <c r="C3" s="377"/>
      <c r="D3" s="377"/>
    </row>
    <row r="4" spans="1:7">
      <c r="A4" s="197"/>
      <c r="B4" s="197"/>
      <c r="C4" s="198" t="s">
        <v>1</v>
      </c>
      <c r="D4" s="197">
        <v>1992</v>
      </c>
    </row>
    <row r="5" spans="1:7">
      <c r="A5" s="197"/>
      <c r="B5" s="197"/>
      <c r="C5" s="198" t="s">
        <v>2</v>
      </c>
      <c r="D5" s="197">
        <v>5</v>
      </c>
    </row>
    <row r="6" spans="1:7">
      <c r="A6" s="197"/>
      <c r="B6" s="197"/>
      <c r="C6" s="198" t="s">
        <v>3</v>
      </c>
      <c r="D6" s="197">
        <v>6</v>
      </c>
    </row>
    <row r="7" spans="1:7">
      <c r="A7" s="197"/>
      <c r="B7" s="197"/>
      <c r="C7" s="198" t="s">
        <v>4</v>
      </c>
      <c r="D7" s="197">
        <v>80</v>
      </c>
    </row>
    <row r="8" spans="1:7">
      <c r="A8" s="197"/>
      <c r="B8" s="197"/>
      <c r="C8" s="198" t="s">
        <v>202</v>
      </c>
      <c r="D8" s="197">
        <v>4206.2</v>
      </c>
    </row>
    <row r="9" spans="1:7" ht="15.75" thickBot="1">
      <c r="A9" s="197"/>
      <c r="B9" s="197"/>
      <c r="C9" s="198" t="s">
        <v>180</v>
      </c>
      <c r="D9" s="197">
        <v>540</v>
      </c>
    </row>
    <row r="10" spans="1:7" ht="24">
      <c r="A10" s="1066" t="s">
        <v>8</v>
      </c>
      <c r="B10" s="1066" t="s">
        <v>9</v>
      </c>
      <c r="C10" s="73" t="s">
        <v>152</v>
      </c>
      <c r="D10" s="73" t="s">
        <v>162</v>
      </c>
      <c r="E10" s="51"/>
      <c r="F10" s="51"/>
      <c r="G10" s="51"/>
    </row>
    <row r="11" spans="1:7" ht="15.75" thickBot="1">
      <c r="A11" s="1068"/>
      <c r="B11" s="1068"/>
      <c r="C11" s="74" t="s">
        <v>160</v>
      </c>
      <c r="D11" s="74" t="s">
        <v>174</v>
      </c>
      <c r="E11" s="51"/>
      <c r="F11" s="51"/>
      <c r="G11" s="51"/>
    </row>
    <row r="12" spans="1:7" ht="15.75" thickBot="1">
      <c r="A12" s="1080" t="s">
        <v>10</v>
      </c>
      <c r="B12" s="1081"/>
      <c r="C12" s="1081"/>
      <c r="D12" s="1082"/>
      <c r="E12" s="51"/>
      <c r="F12" s="51"/>
      <c r="G12" s="51"/>
    </row>
    <row r="13" spans="1:7" ht="216">
      <c r="A13" s="297" t="s">
        <v>104</v>
      </c>
      <c r="B13" s="1066" t="s">
        <v>106</v>
      </c>
      <c r="C13" s="1066">
        <v>1.51</v>
      </c>
      <c r="D13" s="1066">
        <f>C13*12*D8</f>
        <v>76216.343999999997</v>
      </c>
      <c r="E13" s="51"/>
      <c r="F13" s="51"/>
      <c r="G13" s="51"/>
    </row>
    <row r="14" spans="1:7" ht="204.75" thickBot="1">
      <c r="A14" s="298" t="s">
        <v>177</v>
      </c>
      <c r="B14" s="1068"/>
      <c r="C14" s="1068"/>
      <c r="D14" s="1068"/>
      <c r="E14" s="51"/>
      <c r="F14" s="51"/>
      <c r="G14" s="51"/>
    </row>
    <row r="15" spans="1:7" ht="15.75" thickBot="1">
      <c r="A15" s="1083" t="s">
        <v>14</v>
      </c>
      <c r="B15" s="1084"/>
      <c r="C15" s="1084"/>
      <c r="D15" s="1085"/>
      <c r="E15" s="51"/>
      <c r="F15" s="51"/>
      <c r="G15" s="51"/>
    </row>
    <row r="16" spans="1:7" ht="15.75" thickBot="1">
      <c r="A16" s="1077" t="s">
        <v>15</v>
      </c>
      <c r="B16" s="1078"/>
      <c r="C16" s="1078"/>
      <c r="D16" s="1079"/>
      <c r="E16" s="51"/>
      <c r="F16" s="51"/>
      <c r="G16" s="51"/>
    </row>
    <row r="17" spans="1:7" ht="24.75" thickBot="1">
      <c r="A17" s="298" t="s">
        <v>107</v>
      </c>
      <c r="B17" s="299" t="s">
        <v>17</v>
      </c>
      <c r="C17" s="1066">
        <v>2.16</v>
      </c>
      <c r="D17" s="1066">
        <f>C17*12*D8</f>
        <v>109024.704</v>
      </c>
      <c r="E17" s="51"/>
      <c r="F17" s="51"/>
      <c r="G17" s="51"/>
    </row>
    <row r="18" spans="1:7" ht="24.75" thickBot="1">
      <c r="A18" s="298" t="s">
        <v>108</v>
      </c>
      <c r="B18" s="299" t="s">
        <v>17</v>
      </c>
      <c r="C18" s="1067"/>
      <c r="D18" s="1067"/>
      <c r="E18" s="51"/>
      <c r="F18" s="51"/>
      <c r="G18" s="51"/>
    </row>
    <row r="19" spans="1:7" ht="24.75" thickBot="1">
      <c r="A19" s="298" t="s">
        <v>109</v>
      </c>
      <c r="B19" s="299" t="s">
        <v>17</v>
      </c>
      <c r="C19" s="1067"/>
      <c r="D19" s="1067"/>
      <c r="E19" s="51"/>
      <c r="F19" s="51"/>
      <c r="G19" s="51"/>
    </row>
    <row r="20" spans="1:7" ht="15.75" thickBot="1">
      <c r="A20" s="300" t="s">
        <v>20</v>
      </c>
      <c r="B20" s="74" t="s">
        <v>21</v>
      </c>
      <c r="C20" s="1067"/>
      <c r="D20" s="1067"/>
      <c r="E20" s="51"/>
      <c r="F20" s="51"/>
      <c r="G20" s="51"/>
    </row>
    <row r="21" spans="1:7" ht="15.75" thickBot="1">
      <c r="A21" s="1074" t="s">
        <v>22</v>
      </c>
      <c r="B21" s="1076"/>
      <c r="C21" s="1067"/>
      <c r="D21" s="1067"/>
      <c r="E21" s="51"/>
      <c r="F21" s="51"/>
      <c r="G21" s="51"/>
    </row>
    <row r="22" spans="1:7" ht="24.75" thickBot="1">
      <c r="A22" s="300" t="s">
        <v>110</v>
      </c>
      <c r="B22" s="74" t="s">
        <v>24</v>
      </c>
      <c r="C22" s="1068"/>
      <c r="D22" s="1068"/>
      <c r="E22" s="51"/>
      <c r="F22" s="51"/>
      <c r="G22" s="51"/>
    </row>
    <row r="23" spans="1:7" ht="22.5" customHeight="1" thickBot="1">
      <c r="A23" s="1074" t="s">
        <v>111</v>
      </c>
      <c r="B23" s="1075"/>
      <c r="C23" s="1075"/>
      <c r="D23" s="1076"/>
      <c r="E23" s="51"/>
      <c r="F23" s="51"/>
      <c r="G23" s="51"/>
    </row>
    <row r="24" spans="1:7" ht="24.75" thickBot="1">
      <c r="A24" s="301" t="s">
        <v>28</v>
      </c>
      <c r="B24" s="302" t="s">
        <v>29</v>
      </c>
      <c r="C24" s="1066">
        <v>0.2</v>
      </c>
      <c r="D24" s="1066">
        <f>C24*12*D8</f>
        <v>10094.880000000001</v>
      </c>
      <c r="E24" s="51"/>
      <c r="F24" s="51"/>
      <c r="G24" s="51"/>
    </row>
    <row r="25" spans="1:7" ht="15.75" thickBot="1">
      <c r="A25" s="300" t="s">
        <v>26</v>
      </c>
      <c r="B25" s="74" t="s">
        <v>27</v>
      </c>
      <c r="C25" s="1068"/>
      <c r="D25" s="1068"/>
      <c r="E25" s="51"/>
      <c r="F25" s="51"/>
      <c r="G25" s="51"/>
    </row>
    <row r="26" spans="1:7" ht="15.75" thickBot="1">
      <c r="A26" s="1080" t="s">
        <v>112</v>
      </c>
      <c r="B26" s="1081"/>
      <c r="C26" s="1081"/>
      <c r="D26" s="1082"/>
      <c r="E26" s="51"/>
      <c r="F26" s="51"/>
      <c r="G26" s="51"/>
    </row>
    <row r="27" spans="1:7" ht="15.75" thickBot="1">
      <c r="A27" s="1074" t="s">
        <v>113</v>
      </c>
      <c r="B27" s="1075"/>
      <c r="C27" s="1075"/>
      <c r="D27" s="1076"/>
      <c r="E27" s="51"/>
      <c r="F27" s="51"/>
      <c r="G27" s="51"/>
    </row>
    <row r="28" spans="1:7" ht="36.75" thickBot="1">
      <c r="A28" s="298" t="s">
        <v>114</v>
      </c>
      <c r="B28" s="74" t="s">
        <v>106</v>
      </c>
      <c r="C28" s="1066">
        <v>0.79</v>
      </c>
      <c r="D28" s="1066">
        <f>C28*12*D8</f>
        <v>39874.775999999998</v>
      </c>
      <c r="E28" s="51"/>
      <c r="F28" s="51"/>
      <c r="G28" s="51"/>
    </row>
    <row r="29" spans="1:7" ht="24.75" thickBot="1">
      <c r="A29" s="298" t="s">
        <v>115</v>
      </c>
      <c r="B29" s="74" t="s">
        <v>34</v>
      </c>
      <c r="C29" s="1067"/>
      <c r="D29" s="1067"/>
      <c r="E29" s="51"/>
      <c r="F29" s="51"/>
      <c r="G29" s="51"/>
    </row>
    <row r="30" spans="1:7" ht="24.75" thickBot="1">
      <c r="A30" s="298" t="s">
        <v>116</v>
      </c>
      <c r="B30" s="74" t="s">
        <v>34</v>
      </c>
      <c r="C30" s="1067"/>
      <c r="D30" s="1067"/>
      <c r="E30" s="51"/>
      <c r="F30" s="51"/>
      <c r="G30" s="51"/>
    </row>
    <row r="31" spans="1:7" ht="36.75" thickBot="1">
      <c r="A31" s="298" t="s">
        <v>117</v>
      </c>
      <c r="B31" s="74" t="s">
        <v>106</v>
      </c>
      <c r="C31" s="1067"/>
      <c r="D31" s="1067"/>
      <c r="E31" s="51"/>
      <c r="F31" s="51"/>
      <c r="G31" s="51"/>
    </row>
    <row r="32" spans="1:7" ht="15.75" thickBot="1">
      <c r="A32" s="298" t="s">
        <v>118</v>
      </c>
      <c r="B32" s="74" t="s">
        <v>34</v>
      </c>
      <c r="C32" s="1067"/>
      <c r="D32" s="1067"/>
      <c r="E32" s="51"/>
      <c r="F32" s="51"/>
      <c r="G32" s="51"/>
    </row>
    <row r="33" spans="1:7" ht="36.75" thickBot="1">
      <c r="A33" s="300" t="s">
        <v>119</v>
      </c>
      <c r="B33" s="74" t="s">
        <v>106</v>
      </c>
      <c r="C33" s="1068"/>
      <c r="D33" s="1068"/>
      <c r="E33" s="51"/>
      <c r="F33" s="51"/>
      <c r="G33" s="51"/>
    </row>
    <row r="34" spans="1:7" ht="15.75" thickBot="1">
      <c r="A34" s="1074" t="s">
        <v>120</v>
      </c>
      <c r="B34" s="1075"/>
      <c r="C34" s="1075"/>
      <c r="D34" s="1076"/>
      <c r="E34" s="51"/>
      <c r="F34" s="51"/>
      <c r="G34" s="51"/>
    </row>
    <row r="35" spans="1:7" ht="36.75" thickBot="1">
      <c r="A35" s="298" t="s">
        <v>114</v>
      </c>
      <c r="B35" s="74" t="s">
        <v>106</v>
      </c>
      <c r="C35" s="1066">
        <v>1.29</v>
      </c>
      <c r="D35" s="1066">
        <f>C35*12*D8</f>
        <v>65111.976000000002</v>
      </c>
      <c r="E35" s="51"/>
      <c r="F35" s="51"/>
      <c r="G35" s="51"/>
    </row>
    <row r="36" spans="1:7" ht="24.75" thickBot="1">
      <c r="A36" s="298" t="s">
        <v>121</v>
      </c>
      <c r="B36" s="74" t="s">
        <v>34</v>
      </c>
      <c r="C36" s="1067"/>
      <c r="D36" s="1067"/>
      <c r="E36" s="51"/>
      <c r="F36" s="51"/>
      <c r="G36" s="51"/>
    </row>
    <row r="37" spans="1:7" ht="24.75" thickBot="1">
      <c r="A37" s="298" t="s">
        <v>122</v>
      </c>
      <c r="B37" s="74" t="s">
        <v>34</v>
      </c>
      <c r="C37" s="1067"/>
      <c r="D37" s="1067"/>
      <c r="E37" s="51"/>
      <c r="F37" s="51"/>
      <c r="G37" s="51"/>
    </row>
    <row r="38" spans="1:7" ht="36.75" thickBot="1">
      <c r="A38" s="298" t="s">
        <v>42</v>
      </c>
      <c r="B38" s="74" t="s">
        <v>106</v>
      </c>
      <c r="C38" s="1067"/>
      <c r="D38" s="1067"/>
      <c r="E38" s="51"/>
      <c r="F38" s="51"/>
      <c r="G38" s="51"/>
    </row>
    <row r="39" spans="1:7" ht="36.75" thickBot="1">
      <c r="A39" s="300" t="s">
        <v>123</v>
      </c>
      <c r="B39" s="74" t="s">
        <v>106</v>
      </c>
      <c r="C39" s="1067"/>
      <c r="D39" s="1067"/>
      <c r="E39" s="51"/>
      <c r="F39" s="51"/>
      <c r="G39" s="51"/>
    </row>
    <row r="40" spans="1:7" ht="15.75" thickBot="1">
      <c r="A40" s="298" t="s">
        <v>118</v>
      </c>
      <c r="B40" s="74" t="s">
        <v>34</v>
      </c>
      <c r="C40" s="1068"/>
      <c r="D40" s="1068"/>
      <c r="E40" s="51"/>
      <c r="F40" s="51"/>
      <c r="G40" s="51"/>
    </row>
    <row r="41" spans="1:7" ht="15.75" thickBot="1">
      <c r="A41" s="1077" t="s">
        <v>124</v>
      </c>
      <c r="B41" s="1078"/>
      <c r="C41" s="1078"/>
      <c r="D41" s="1079"/>
      <c r="E41" s="51"/>
      <c r="F41" s="51"/>
      <c r="G41" s="51"/>
    </row>
    <row r="42" spans="1:7" ht="15.75" thickBot="1">
      <c r="A42" s="298" t="s">
        <v>45</v>
      </c>
      <c r="B42" s="74" t="s">
        <v>34</v>
      </c>
      <c r="C42" s="1066">
        <v>0.91</v>
      </c>
      <c r="D42" s="1066">
        <f>C42*12*D8</f>
        <v>45931.703999999998</v>
      </c>
      <c r="E42" s="51"/>
      <c r="F42" s="51"/>
      <c r="G42" s="51"/>
    </row>
    <row r="43" spans="1:7" ht="15.75" thickBot="1">
      <c r="A43" s="298" t="s">
        <v>46</v>
      </c>
      <c r="B43" s="74" t="s">
        <v>34</v>
      </c>
      <c r="C43" s="1068"/>
      <c r="D43" s="1068"/>
      <c r="E43" s="51"/>
      <c r="F43" s="51"/>
      <c r="G43" s="51"/>
    </row>
    <row r="44" spans="1:7" ht="36.75" thickBot="1">
      <c r="A44" s="300" t="s">
        <v>47</v>
      </c>
      <c r="B44" s="74" t="s">
        <v>106</v>
      </c>
      <c r="C44" s="107"/>
      <c r="D44" s="107"/>
      <c r="E44" s="51"/>
      <c r="F44" s="51"/>
      <c r="G44" s="51"/>
    </row>
    <row r="45" spans="1:7" ht="15.75" thickBot="1">
      <c r="A45" s="1074" t="s">
        <v>125</v>
      </c>
      <c r="B45" s="1075"/>
      <c r="C45" s="1075"/>
      <c r="D45" s="1076"/>
      <c r="E45" s="51"/>
      <c r="F45" s="51"/>
      <c r="G45" s="51"/>
    </row>
    <row r="46" spans="1:7" ht="36.75" thickBot="1">
      <c r="A46" s="298" t="s">
        <v>126</v>
      </c>
      <c r="B46" s="74" t="s">
        <v>29</v>
      </c>
      <c r="C46" s="1066">
        <v>2.96</v>
      </c>
      <c r="D46" s="1066">
        <f>C46*12*D8</f>
        <v>149404.22399999999</v>
      </c>
      <c r="E46" s="51"/>
      <c r="F46" s="51"/>
      <c r="G46" s="51"/>
    </row>
    <row r="47" spans="1:7" ht="24.75" thickBot="1">
      <c r="A47" s="298" t="s">
        <v>127</v>
      </c>
      <c r="B47" s="74" t="s">
        <v>51</v>
      </c>
      <c r="C47" s="1067"/>
      <c r="D47" s="1067"/>
      <c r="E47" s="51"/>
      <c r="F47" s="51"/>
      <c r="G47" s="51"/>
    </row>
    <row r="48" spans="1:7" ht="24.75" thickBot="1">
      <c r="A48" s="298" t="s">
        <v>116</v>
      </c>
      <c r="B48" s="74" t="s">
        <v>51</v>
      </c>
      <c r="C48" s="1067"/>
      <c r="D48" s="1067"/>
      <c r="E48" s="51"/>
      <c r="F48" s="51"/>
      <c r="G48" s="51"/>
    </row>
    <row r="49" spans="1:7" ht="24.75" thickBot="1">
      <c r="A49" s="298" t="s">
        <v>128</v>
      </c>
      <c r="B49" s="74" t="s">
        <v>54</v>
      </c>
      <c r="C49" s="1067"/>
      <c r="D49" s="1067"/>
      <c r="E49" s="51"/>
      <c r="F49" s="51"/>
      <c r="G49" s="51"/>
    </row>
    <row r="50" spans="1:7" ht="60.75" thickBot="1">
      <c r="A50" s="298" t="s">
        <v>129</v>
      </c>
      <c r="B50" s="74" t="s">
        <v>54</v>
      </c>
      <c r="C50" s="1067"/>
      <c r="D50" s="1067"/>
      <c r="E50" s="51"/>
      <c r="F50" s="51"/>
      <c r="G50" s="51"/>
    </row>
    <row r="51" spans="1:7" ht="15.75" thickBot="1">
      <c r="A51" s="1074" t="s">
        <v>56</v>
      </c>
      <c r="B51" s="1076"/>
      <c r="C51" s="1067"/>
      <c r="D51" s="1067"/>
      <c r="E51" s="51"/>
      <c r="F51" s="51"/>
      <c r="G51" s="51"/>
    </row>
    <row r="52" spans="1:7" ht="15.75" thickBot="1">
      <c r="A52" s="298" t="s">
        <v>130</v>
      </c>
      <c r="B52" s="74" t="s">
        <v>59</v>
      </c>
      <c r="C52" s="1067"/>
      <c r="D52" s="1067"/>
      <c r="E52" s="51"/>
      <c r="F52" s="51"/>
      <c r="G52" s="51"/>
    </row>
    <row r="53" spans="1:7" ht="15.75" thickBot="1">
      <c r="A53" s="298" t="s">
        <v>131</v>
      </c>
      <c r="B53" s="74" t="s">
        <v>59</v>
      </c>
      <c r="C53" s="1067"/>
      <c r="D53" s="1067"/>
      <c r="E53" s="51"/>
      <c r="F53" s="51"/>
      <c r="G53" s="51"/>
    </row>
    <row r="54" spans="1:7" ht="15.75" thickBot="1">
      <c r="A54" s="298" t="s">
        <v>132</v>
      </c>
      <c r="B54" s="74" t="s">
        <v>59</v>
      </c>
      <c r="C54" s="1067"/>
      <c r="D54" s="1067"/>
      <c r="E54" s="51"/>
      <c r="F54" s="51"/>
      <c r="G54" s="51"/>
    </row>
    <row r="55" spans="1:7" ht="15.75" thickBot="1">
      <c r="A55" s="298" t="s">
        <v>133</v>
      </c>
      <c r="B55" s="74" t="s">
        <v>59</v>
      </c>
      <c r="C55" s="1067"/>
      <c r="D55" s="1067"/>
      <c r="E55" s="51"/>
      <c r="F55" s="51"/>
      <c r="G55" s="51"/>
    </row>
    <row r="56" spans="1:7" ht="15.75" thickBot="1">
      <c r="A56" s="298" t="s">
        <v>134</v>
      </c>
      <c r="B56" s="74" t="s">
        <v>59</v>
      </c>
      <c r="C56" s="1067"/>
      <c r="D56" s="1067"/>
      <c r="E56" s="51"/>
      <c r="F56" s="51"/>
      <c r="G56" s="51"/>
    </row>
    <row r="57" spans="1:7" ht="15.75" thickBot="1">
      <c r="A57" s="298" t="s">
        <v>63</v>
      </c>
      <c r="B57" s="74" t="s">
        <v>59</v>
      </c>
      <c r="C57" s="1068"/>
      <c r="D57" s="1068"/>
      <c r="E57" s="51"/>
      <c r="F57" s="51"/>
      <c r="G57" s="51"/>
    </row>
    <row r="58" spans="1:7" ht="15.75" thickBot="1">
      <c r="A58" s="1077" t="s">
        <v>135</v>
      </c>
      <c r="B58" s="1078"/>
      <c r="C58" s="1078"/>
      <c r="D58" s="1079"/>
      <c r="E58" s="51"/>
      <c r="F58" s="51"/>
      <c r="G58" s="51"/>
    </row>
    <row r="59" spans="1:7" ht="15.75" thickBot="1">
      <c r="A59" s="298" t="s">
        <v>66</v>
      </c>
      <c r="B59" s="74" t="s">
        <v>67</v>
      </c>
      <c r="C59" s="108"/>
      <c r="D59" s="108"/>
      <c r="E59" s="51"/>
      <c r="F59" s="51"/>
      <c r="G59" s="51"/>
    </row>
    <row r="60" spans="1:7" ht="24.75" thickBot="1">
      <c r="A60" s="298" t="s">
        <v>136</v>
      </c>
      <c r="B60" s="74" t="s">
        <v>67</v>
      </c>
      <c r="C60" s="109">
        <v>2.27</v>
      </c>
      <c r="D60" s="109">
        <f>C60*12*D8</f>
        <v>114576.88800000001</v>
      </c>
      <c r="E60" s="51"/>
      <c r="F60" s="51"/>
      <c r="G60" s="51"/>
    </row>
    <row r="61" spans="1:7" ht="48.75" thickBot="1">
      <c r="A61" s="298" t="s">
        <v>137</v>
      </c>
      <c r="B61" s="74" t="s">
        <v>51</v>
      </c>
      <c r="C61" s="110"/>
      <c r="D61" s="110"/>
      <c r="E61" s="51"/>
      <c r="F61" s="51"/>
      <c r="G61" s="51"/>
    </row>
    <row r="62" spans="1:7" ht="24.75" thickBot="1">
      <c r="A62" s="298" t="s">
        <v>138</v>
      </c>
      <c r="B62" s="74" t="s">
        <v>67</v>
      </c>
      <c r="C62" s="110"/>
      <c r="D62" s="110"/>
      <c r="E62" s="51"/>
      <c r="F62" s="51"/>
      <c r="G62" s="51"/>
    </row>
    <row r="63" spans="1:7" ht="36.75" thickBot="1">
      <c r="A63" s="498" t="s">
        <v>71</v>
      </c>
      <c r="B63" s="74" t="s">
        <v>106</v>
      </c>
      <c r="C63" s="110"/>
      <c r="D63" s="110"/>
      <c r="E63" s="51"/>
      <c r="F63" s="51"/>
      <c r="G63" s="51"/>
    </row>
    <row r="64" spans="1:7" ht="15.75" thickBot="1">
      <c r="A64" s="300" t="s">
        <v>139</v>
      </c>
      <c r="B64" s="74" t="s">
        <v>51</v>
      </c>
      <c r="C64" s="85"/>
      <c r="D64" s="85"/>
      <c r="E64" s="51"/>
      <c r="F64" s="51"/>
      <c r="G64" s="51"/>
    </row>
    <row r="65" spans="1:7" ht="15.75" thickBot="1">
      <c r="A65" s="1074" t="s">
        <v>140</v>
      </c>
      <c r="B65" s="1075"/>
      <c r="C65" s="1075"/>
      <c r="D65" s="1076"/>
      <c r="E65" s="51"/>
      <c r="F65" s="51"/>
      <c r="G65" s="51"/>
    </row>
    <row r="66" spans="1:7" ht="72.75" thickBot="1">
      <c r="A66" s="300" t="s">
        <v>141</v>
      </c>
      <c r="B66" s="74" t="s">
        <v>142</v>
      </c>
      <c r="C66" s="74">
        <v>2.41</v>
      </c>
      <c r="D66" s="74">
        <f>C66*12*D8</f>
        <v>121643.304</v>
      </c>
      <c r="E66" s="51"/>
      <c r="F66" s="51"/>
      <c r="G66" s="51"/>
    </row>
    <row r="67" spans="1:7" ht="15.75" thickBot="1">
      <c r="A67" s="1074" t="s">
        <v>143</v>
      </c>
      <c r="B67" s="1075"/>
      <c r="C67" s="1075"/>
      <c r="D67" s="1076"/>
      <c r="E67" s="51"/>
      <c r="F67" s="51"/>
      <c r="G67" s="51"/>
    </row>
    <row r="68" spans="1:7" ht="24.75" thickBot="1">
      <c r="A68" s="300" t="s">
        <v>144</v>
      </c>
      <c r="B68" s="74" t="s">
        <v>78</v>
      </c>
      <c r="C68" s="1066">
        <v>2.14</v>
      </c>
      <c r="D68" s="1066">
        <f>C68*12*D8</f>
        <v>108015.216</v>
      </c>
      <c r="E68" s="51"/>
      <c r="F68" s="51"/>
      <c r="G68" s="51"/>
    </row>
    <row r="69" spans="1:7" ht="24.75" thickBot="1">
      <c r="A69" s="300" t="s">
        <v>145</v>
      </c>
      <c r="B69" s="74" t="s">
        <v>78</v>
      </c>
      <c r="C69" s="1067"/>
      <c r="D69" s="1067"/>
      <c r="E69" s="51"/>
      <c r="F69" s="51"/>
      <c r="G69" s="51"/>
    </row>
    <row r="70" spans="1:7" ht="24.75" thickBot="1">
      <c r="A70" s="300" t="s">
        <v>146</v>
      </c>
      <c r="B70" s="74" t="s">
        <v>147</v>
      </c>
      <c r="C70" s="1068"/>
      <c r="D70" s="1068"/>
      <c r="E70" s="51"/>
      <c r="F70" s="51"/>
      <c r="G70" s="51"/>
    </row>
    <row r="71" spans="1:7" ht="15.75" thickBot="1">
      <c r="A71" s="1069" t="s">
        <v>84</v>
      </c>
      <c r="B71" s="1070"/>
      <c r="C71" s="1070"/>
      <c r="D71" s="1071"/>
      <c r="E71" s="51"/>
      <c r="F71" s="51"/>
      <c r="G71" s="51"/>
    </row>
    <row r="72" spans="1:7" ht="15.75" thickBot="1">
      <c r="A72" s="419" t="s">
        <v>447</v>
      </c>
      <c r="B72" s="420"/>
      <c r="C72" s="420">
        <v>0.42</v>
      </c>
      <c r="D72" s="420">
        <f>C72*12*D8</f>
        <v>21199.248</v>
      </c>
      <c r="E72" s="51"/>
      <c r="F72" s="51"/>
      <c r="G72" s="51"/>
    </row>
    <row r="73" spans="1:7" ht="24.75" thickBot="1">
      <c r="A73" s="419" t="s">
        <v>448</v>
      </c>
      <c r="B73" s="420"/>
      <c r="C73" s="420">
        <v>0.13</v>
      </c>
      <c r="D73" s="420">
        <f>C73*12*D8</f>
        <v>6561.6719999999996</v>
      </c>
      <c r="E73" s="51"/>
      <c r="F73" s="51"/>
      <c r="G73" s="51"/>
    </row>
    <row r="74" spans="1:7" ht="15.75" thickBot="1">
      <c r="A74" s="436" t="s">
        <v>449</v>
      </c>
      <c r="B74" s="437"/>
      <c r="C74" s="437">
        <v>0.08</v>
      </c>
      <c r="D74" s="437">
        <f>C74*12*D8</f>
        <v>4037.9519999999998</v>
      </c>
      <c r="E74" s="51"/>
      <c r="F74" s="51"/>
      <c r="G74" s="51"/>
    </row>
    <row r="75" spans="1:7" ht="96.75" thickBot="1">
      <c r="A75" s="300" t="s">
        <v>190</v>
      </c>
      <c r="B75" s="74" t="s">
        <v>106</v>
      </c>
      <c r="C75" s="74">
        <v>4.3499999999999996</v>
      </c>
      <c r="D75" s="74">
        <f>C75*12*D8</f>
        <v>219563.63999999998</v>
      </c>
      <c r="E75" s="51"/>
      <c r="F75" s="51"/>
      <c r="G75" s="51"/>
    </row>
    <row r="76" spans="1:7" ht="15.75" thickBot="1">
      <c r="A76" s="1072" t="s">
        <v>149</v>
      </c>
      <c r="B76" s="1073"/>
      <c r="C76" s="303">
        <f>SUM(C13,C24,C17,C28,C35,C42,C46,C60,C66,C68,C72:C75)</f>
        <v>21.619999999999997</v>
      </c>
      <c r="D76" s="303">
        <f>SUM(D13,D24,D17,D28,D35,D42,D46,D60,D66,D68,D72:D75)</f>
        <v>1091256.5280000002</v>
      </c>
      <c r="E76" s="51"/>
      <c r="F76" s="51"/>
      <c r="G76" s="51"/>
    </row>
    <row r="77" spans="1:7" ht="15.75">
      <c r="A77" s="65"/>
    </row>
    <row r="78" spans="1:7" ht="15.75">
      <c r="A78" s="65"/>
    </row>
    <row r="79" spans="1:7" ht="15.75">
      <c r="A79" s="65"/>
    </row>
    <row r="80" spans="1:7" ht="15.75">
      <c r="A80" s="65"/>
    </row>
    <row r="81" spans="1:1" ht="15.75">
      <c r="A81" s="65"/>
    </row>
  </sheetData>
  <mergeCells count="35">
    <mergeCell ref="A15:D15"/>
    <mergeCell ref="A10:A11"/>
    <mergeCell ref="B10:B11"/>
    <mergeCell ref="A12:D12"/>
    <mergeCell ref="B13:B14"/>
    <mergeCell ref="D13:D14"/>
    <mergeCell ref="D42:D43"/>
    <mergeCell ref="C42:C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C68:C70"/>
    <mergeCell ref="D68:D70"/>
    <mergeCell ref="A71:D71"/>
    <mergeCell ref="A76:B76"/>
    <mergeCell ref="C13:C14"/>
    <mergeCell ref="C17:C22"/>
    <mergeCell ref="C24:C25"/>
    <mergeCell ref="C28:C33"/>
    <mergeCell ref="C35:C40"/>
    <mergeCell ref="A45:D45"/>
    <mergeCell ref="D46:D57"/>
    <mergeCell ref="A51:B51"/>
    <mergeCell ref="A58:D58"/>
    <mergeCell ref="A65:D65"/>
    <mergeCell ref="A67:D67"/>
    <mergeCell ref="C46:C57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148"/>
  <sheetViews>
    <sheetView topLeftCell="A121" workbookViewId="0">
      <selection activeCell="D139" sqref="D139:D146"/>
    </sheetView>
  </sheetViews>
  <sheetFormatPr defaultRowHeight="15"/>
  <cols>
    <col min="1" max="1" width="36.5703125" style="17" customWidth="1"/>
    <col min="2" max="2" width="18.7109375" style="17" customWidth="1"/>
    <col min="3" max="3" width="13.7109375" style="17" customWidth="1"/>
    <col min="4" max="4" width="12.140625" style="17" customWidth="1"/>
    <col min="7" max="7" width="9.5703125" bestFit="1" customWidth="1"/>
  </cols>
  <sheetData>
    <row r="1" spans="1:8">
      <c r="A1" s="256" t="s">
        <v>87</v>
      </c>
      <c r="B1" s="256"/>
      <c r="C1" s="256"/>
      <c r="D1" s="256"/>
      <c r="E1" s="94"/>
      <c r="F1" s="94"/>
      <c r="G1" s="94"/>
      <c r="H1" s="94"/>
    </row>
    <row r="2" spans="1:8">
      <c r="A2" s="438" t="s">
        <v>453</v>
      </c>
      <c r="B2" s="438"/>
      <c r="C2" s="438"/>
      <c r="D2" s="438"/>
      <c r="E2" s="94"/>
      <c r="F2" s="94"/>
      <c r="G2" s="94"/>
      <c r="H2" s="94"/>
    </row>
    <row r="3" spans="1:8">
      <c r="A3" s="438" t="s">
        <v>454</v>
      </c>
      <c r="B3" s="438"/>
      <c r="C3" s="438"/>
      <c r="D3" s="438"/>
      <c r="E3" s="94"/>
      <c r="F3" s="94"/>
      <c r="G3" s="94"/>
      <c r="H3" s="94"/>
    </row>
    <row r="4" spans="1:8">
      <c r="A4" s="209"/>
      <c r="B4" s="209"/>
      <c r="C4" s="210" t="s">
        <v>1</v>
      </c>
      <c r="D4" s="209">
        <v>1978</v>
      </c>
      <c r="E4" s="94"/>
      <c r="F4" s="94"/>
      <c r="G4" s="94"/>
      <c r="H4" s="94"/>
    </row>
    <row r="5" spans="1:8">
      <c r="A5" s="209"/>
      <c r="B5" s="209"/>
      <c r="C5" s="210" t="s">
        <v>2</v>
      </c>
      <c r="D5" s="209">
        <v>2</v>
      </c>
      <c r="E5" s="94"/>
      <c r="F5" s="94"/>
      <c r="G5" s="94"/>
      <c r="H5" s="94"/>
    </row>
    <row r="6" spans="1:8">
      <c r="A6" s="209"/>
      <c r="B6" s="209"/>
      <c r="C6" s="210" t="s">
        <v>3</v>
      </c>
      <c r="D6" s="209">
        <v>1</v>
      </c>
      <c r="E6" s="94"/>
      <c r="F6" s="94"/>
      <c r="G6" s="94"/>
      <c r="H6" s="94"/>
    </row>
    <row r="7" spans="1:8">
      <c r="A7" s="209"/>
      <c r="B7" s="209"/>
      <c r="C7" s="210" t="s">
        <v>4</v>
      </c>
      <c r="D7" s="209">
        <v>21</v>
      </c>
      <c r="E7" s="94"/>
      <c r="F7" s="94"/>
      <c r="G7" s="94"/>
      <c r="H7" s="94"/>
    </row>
    <row r="8" spans="1:8">
      <c r="A8" s="209"/>
      <c r="B8" s="209"/>
      <c r="C8" s="210" t="s">
        <v>192</v>
      </c>
      <c r="D8" s="209">
        <v>1108.5</v>
      </c>
      <c r="E8" s="94"/>
      <c r="F8" s="94"/>
      <c r="G8" s="94"/>
      <c r="H8" s="94"/>
    </row>
    <row r="9" spans="1:8" ht="15.75" thickBot="1">
      <c r="A9" s="209"/>
      <c r="B9" s="209"/>
      <c r="C9" s="210" t="s">
        <v>98</v>
      </c>
      <c r="D9" s="209">
        <v>55.2</v>
      </c>
      <c r="E9" s="94"/>
      <c r="F9" s="94"/>
      <c r="G9" s="94"/>
      <c r="H9" s="94"/>
    </row>
    <row r="10" spans="1:8" ht="24">
      <c r="A10" s="745" t="s">
        <v>8</v>
      </c>
      <c r="B10" s="745" t="s">
        <v>9</v>
      </c>
      <c r="C10" s="95" t="s">
        <v>152</v>
      </c>
      <c r="D10" s="95" t="s">
        <v>162</v>
      </c>
      <c r="E10" s="94"/>
      <c r="F10" s="94"/>
      <c r="G10" s="94"/>
      <c r="H10" s="94"/>
    </row>
    <row r="11" spans="1:8" ht="15.75" thickBot="1">
      <c r="A11" s="747"/>
      <c r="B11" s="747"/>
      <c r="C11" s="96" t="s">
        <v>160</v>
      </c>
      <c r="D11" s="96" t="s">
        <v>174</v>
      </c>
      <c r="E11" s="94"/>
      <c r="F11" s="94"/>
      <c r="G11" s="94"/>
      <c r="H11" s="94"/>
    </row>
    <row r="12" spans="1:8" ht="15.75" thickBot="1">
      <c r="A12" s="767" t="s">
        <v>10</v>
      </c>
      <c r="B12" s="768"/>
      <c r="C12" s="768"/>
      <c r="D12" s="769"/>
      <c r="E12" s="94"/>
      <c r="F12" s="94"/>
      <c r="G12" s="94"/>
      <c r="H12" s="94"/>
    </row>
    <row r="13" spans="1:8" ht="24">
      <c r="A13" s="467" t="s">
        <v>450</v>
      </c>
      <c r="B13" s="745" t="s">
        <v>106</v>
      </c>
      <c r="C13" s="745">
        <v>1.76</v>
      </c>
      <c r="D13" s="745">
        <f>C13*12*D8</f>
        <v>23411.52</v>
      </c>
      <c r="E13" s="94"/>
      <c r="F13" s="94"/>
      <c r="G13" s="94"/>
      <c r="H13" s="94"/>
    </row>
    <row r="14" spans="1:8">
      <c r="A14" s="467" t="s">
        <v>246</v>
      </c>
      <c r="B14" s="746"/>
      <c r="C14" s="746"/>
      <c r="D14" s="746"/>
      <c r="E14" s="94"/>
      <c r="F14" s="94"/>
      <c r="G14" s="94"/>
      <c r="H14" s="94"/>
    </row>
    <row r="15" spans="1:8">
      <c r="A15" s="467" t="s">
        <v>247</v>
      </c>
      <c r="B15" s="746"/>
      <c r="C15" s="746"/>
      <c r="D15" s="746"/>
      <c r="E15" s="94"/>
      <c r="F15" s="94"/>
      <c r="G15" s="94"/>
      <c r="H15" s="94"/>
    </row>
    <row r="16" spans="1:8">
      <c r="A16" s="467" t="s">
        <v>248</v>
      </c>
      <c r="B16" s="746"/>
      <c r="C16" s="746"/>
      <c r="D16" s="746"/>
      <c r="E16" s="94"/>
      <c r="F16" s="94"/>
      <c r="G16" s="94"/>
      <c r="H16" s="94"/>
    </row>
    <row r="17" spans="1:8">
      <c r="A17" s="467" t="s">
        <v>249</v>
      </c>
      <c r="B17" s="746"/>
      <c r="C17" s="746"/>
      <c r="D17" s="746"/>
      <c r="E17" s="94"/>
      <c r="F17" s="94"/>
      <c r="G17" s="94"/>
      <c r="H17" s="94"/>
    </row>
    <row r="18" spans="1:8" ht="24">
      <c r="A18" s="467" t="s">
        <v>250</v>
      </c>
      <c r="B18" s="746"/>
      <c r="C18" s="746"/>
      <c r="D18" s="746"/>
      <c r="E18" s="94"/>
      <c r="F18" s="94"/>
      <c r="G18" s="94"/>
      <c r="H18" s="94"/>
    </row>
    <row r="19" spans="1:8" ht="24">
      <c r="A19" s="467" t="s">
        <v>251</v>
      </c>
      <c r="B19" s="746"/>
      <c r="C19" s="746"/>
      <c r="D19" s="746"/>
      <c r="E19" s="94"/>
      <c r="F19" s="94"/>
      <c r="G19" s="94"/>
      <c r="H19" s="94"/>
    </row>
    <row r="20" spans="1:8" ht="24">
      <c r="A20" s="467" t="s">
        <v>252</v>
      </c>
      <c r="B20" s="746"/>
      <c r="C20" s="746"/>
      <c r="D20" s="746"/>
      <c r="E20" s="94"/>
      <c r="F20" s="94"/>
      <c r="G20" s="94"/>
      <c r="H20" s="94"/>
    </row>
    <row r="21" spans="1:8" ht="24">
      <c r="A21" s="467" t="s">
        <v>253</v>
      </c>
      <c r="B21" s="746"/>
      <c r="C21" s="746"/>
      <c r="D21" s="746"/>
      <c r="E21" s="94"/>
      <c r="F21" s="94"/>
      <c r="G21" s="94"/>
      <c r="H21" s="94"/>
    </row>
    <row r="22" spans="1:8">
      <c r="A22" s="467" t="s">
        <v>254</v>
      </c>
      <c r="B22" s="746"/>
      <c r="C22" s="746"/>
      <c r="D22" s="746"/>
      <c r="E22" s="94"/>
      <c r="F22" s="94"/>
      <c r="G22" s="94"/>
      <c r="H22" s="94"/>
    </row>
    <row r="23" spans="1:8" ht="24">
      <c r="A23" s="467" t="s">
        <v>255</v>
      </c>
      <c r="B23" s="746"/>
      <c r="C23" s="746"/>
      <c r="D23" s="746"/>
      <c r="E23" s="94"/>
      <c r="F23" s="94"/>
      <c r="G23" s="94"/>
      <c r="H23" s="94"/>
    </row>
    <row r="24" spans="1:8" ht="24">
      <c r="A24" s="467" t="s">
        <v>256</v>
      </c>
      <c r="B24" s="746"/>
      <c r="C24" s="746"/>
      <c r="D24" s="746"/>
      <c r="E24" s="94"/>
      <c r="F24" s="94"/>
      <c r="G24" s="94"/>
      <c r="H24" s="94"/>
    </row>
    <row r="25" spans="1:8">
      <c r="A25" s="467" t="s">
        <v>257</v>
      </c>
      <c r="B25" s="746"/>
      <c r="C25" s="746"/>
      <c r="D25" s="746"/>
      <c r="E25" s="94"/>
      <c r="F25" s="94"/>
      <c r="G25" s="94"/>
      <c r="H25" s="94"/>
    </row>
    <row r="26" spans="1:8">
      <c r="A26" s="467" t="s">
        <v>258</v>
      </c>
      <c r="B26" s="746"/>
      <c r="C26" s="746"/>
      <c r="D26" s="746"/>
      <c r="E26" s="94"/>
      <c r="F26" s="94"/>
      <c r="G26" s="94"/>
      <c r="H26" s="94"/>
    </row>
    <row r="27" spans="1:8" ht="24">
      <c r="A27" s="467" t="s">
        <v>259</v>
      </c>
      <c r="B27" s="746"/>
      <c r="C27" s="746"/>
      <c r="D27" s="746"/>
      <c r="E27" s="94"/>
      <c r="F27" s="94"/>
      <c r="G27" s="94"/>
      <c r="H27" s="94"/>
    </row>
    <row r="28" spans="1:8">
      <c r="A28" s="286" t="s">
        <v>260</v>
      </c>
      <c r="B28" s="746"/>
      <c r="C28" s="746"/>
      <c r="D28" s="746"/>
      <c r="E28" s="94"/>
      <c r="F28" s="94"/>
      <c r="G28" s="94"/>
      <c r="H28" s="94"/>
    </row>
    <row r="29" spans="1:8" ht="24">
      <c r="A29" s="286" t="s">
        <v>451</v>
      </c>
      <c r="B29" s="746"/>
      <c r="C29" s="746"/>
      <c r="D29" s="746"/>
      <c r="E29" s="94"/>
      <c r="F29" s="94"/>
      <c r="G29" s="94"/>
      <c r="H29" s="94"/>
    </row>
    <row r="30" spans="1:8">
      <c r="A30" s="286" t="s">
        <v>262</v>
      </c>
      <c r="B30" s="746"/>
      <c r="C30" s="746"/>
      <c r="D30" s="746"/>
      <c r="E30" s="94"/>
      <c r="F30" s="94"/>
      <c r="G30" s="94"/>
      <c r="H30" s="94"/>
    </row>
    <row r="31" spans="1:8" ht="24">
      <c r="A31" s="286" t="s">
        <v>263</v>
      </c>
      <c r="B31" s="746"/>
      <c r="C31" s="746"/>
      <c r="D31" s="746"/>
      <c r="E31" s="94"/>
      <c r="F31" s="94"/>
      <c r="G31" s="94"/>
      <c r="H31" s="94"/>
    </row>
    <row r="32" spans="1:8" ht="24">
      <c r="A32" s="286" t="s">
        <v>264</v>
      </c>
      <c r="B32" s="746"/>
      <c r="C32" s="746"/>
      <c r="D32" s="746"/>
      <c r="E32" s="94"/>
      <c r="F32" s="94"/>
      <c r="G32" s="94"/>
      <c r="H32" s="94"/>
    </row>
    <row r="33" spans="1:8">
      <c r="A33" s="286" t="s">
        <v>265</v>
      </c>
      <c r="B33" s="746"/>
      <c r="C33" s="746"/>
      <c r="D33" s="746"/>
      <c r="E33" s="94"/>
      <c r="F33" s="94"/>
      <c r="G33" s="94"/>
      <c r="H33" s="94"/>
    </row>
    <row r="34" spans="1:8" ht="24">
      <c r="A34" s="286" t="s">
        <v>266</v>
      </c>
      <c r="B34" s="746"/>
      <c r="C34" s="746"/>
      <c r="D34" s="746"/>
      <c r="E34" s="94"/>
      <c r="F34" s="94"/>
      <c r="G34" s="94"/>
      <c r="H34" s="94"/>
    </row>
    <row r="35" spans="1:8" ht="24">
      <c r="A35" s="286" t="s">
        <v>267</v>
      </c>
      <c r="B35" s="746"/>
      <c r="C35" s="746"/>
      <c r="D35" s="746"/>
      <c r="E35" s="94"/>
      <c r="F35" s="94"/>
      <c r="G35" s="94"/>
      <c r="H35" s="94"/>
    </row>
    <row r="36" spans="1:8">
      <c r="A36" s="286" t="s">
        <v>268</v>
      </c>
      <c r="B36" s="746"/>
      <c r="C36" s="746"/>
      <c r="D36" s="746"/>
      <c r="E36" s="94"/>
      <c r="F36" s="94"/>
      <c r="G36" s="94"/>
      <c r="H36" s="94"/>
    </row>
    <row r="37" spans="1:8" ht="24">
      <c r="A37" s="286" t="s">
        <v>269</v>
      </c>
      <c r="B37" s="746"/>
      <c r="C37" s="746"/>
      <c r="D37" s="746"/>
      <c r="E37" s="94"/>
      <c r="F37" s="94"/>
      <c r="G37" s="94"/>
      <c r="H37" s="94"/>
    </row>
    <row r="38" spans="1:8">
      <c r="A38" s="286" t="s">
        <v>270</v>
      </c>
      <c r="B38" s="746"/>
      <c r="C38" s="746"/>
      <c r="D38" s="746"/>
      <c r="E38" s="94"/>
      <c r="F38" s="94"/>
      <c r="G38" s="94"/>
      <c r="H38" s="94"/>
    </row>
    <row r="39" spans="1:8" ht="24">
      <c r="A39" s="286" t="s">
        <v>271</v>
      </c>
      <c r="B39" s="746"/>
      <c r="C39" s="746"/>
      <c r="D39" s="746"/>
      <c r="E39" s="94"/>
      <c r="F39" s="94"/>
      <c r="G39" s="94"/>
      <c r="H39" s="94"/>
    </row>
    <row r="40" spans="1:8">
      <c r="A40" s="286" t="s">
        <v>272</v>
      </c>
      <c r="B40" s="746"/>
      <c r="C40" s="746"/>
      <c r="D40" s="746"/>
      <c r="E40" s="94"/>
      <c r="F40" s="94"/>
      <c r="G40" s="94"/>
      <c r="H40" s="94"/>
    </row>
    <row r="41" spans="1:8" ht="24">
      <c r="A41" s="286" t="s">
        <v>273</v>
      </c>
      <c r="B41" s="746"/>
      <c r="C41" s="746"/>
      <c r="D41" s="746"/>
      <c r="E41" s="94"/>
      <c r="F41" s="94"/>
      <c r="G41" s="94"/>
      <c r="H41" s="94"/>
    </row>
    <row r="42" spans="1:8">
      <c r="A42" s="286" t="s">
        <v>274</v>
      </c>
      <c r="B42" s="746"/>
      <c r="C42" s="746"/>
      <c r="D42" s="746"/>
      <c r="E42" s="94"/>
      <c r="F42" s="94"/>
      <c r="G42" s="94"/>
      <c r="H42" s="94"/>
    </row>
    <row r="43" spans="1:8" ht="24">
      <c r="A43" s="286" t="s">
        <v>275</v>
      </c>
      <c r="B43" s="746"/>
      <c r="C43" s="746"/>
      <c r="D43" s="746"/>
      <c r="E43" s="94"/>
      <c r="F43" s="94"/>
      <c r="G43" s="94"/>
      <c r="H43" s="94"/>
    </row>
    <row r="44" spans="1:8" ht="15.75" thickBot="1">
      <c r="A44" s="287" t="s">
        <v>276</v>
      </c>
      <c r="B44" s="747"/>
      <c r="C44" s="747"/>
      <c r="D44" s="747"/>
      <c r="E44" s="94"/>
      <c r="F44" s="94"/>
      <c r="G44" s="94"/>
      <c r="H44" s="94"/>
    </row>
    <row r="45" spans="1:8" ht="15.75" thickBot="1">
      <c r="A45" s="770" t="s">
        <v>14</v>
      </c>
      <c r="B45" s="771"/>
      <c r="C45" s="771"/>
      <c r="D45" s="772"/>
      <c r="E45" s="94"/>
      <c r="F45" s="94"/>
      <c r="G45" s="94"/>
      <c r="H45" s="94"/>
    </row>
    <row r="46" spans="1:8" ht="15.75" thickBot="1">
      <c r="A46" s="936" t="s">
        <v>15</v>
      </c>
      <c r="B46" s="937"/>
      <c r="C46" s="937"/>
      <c r="D46" s="938"/>
      <c r="E46" s="94"/>
      <c r="F46" s="94"/>
      <c r="G46" s="94"/>
      <c r="H46" s="94"/>
    </row>
    <row r="47" spans="1:8">
      <c r="A47" s="285" t="s">
        <v>277</v>
      </c>
      <c r="B47" s="933" t="s">
        <v>17</v>
      </c>
      <c r="C47" s="745">
        <v>2.16</v>
      </c>
      <c r="D47" s="745">
        <f>C47*12*D8</f>
        <v>28732.320000000003</v>
      </c>
      <c r="E47" s="94"/>
      <c r="F47" s="94"/>
      <c r="G47" s="94"/>
      <c r="H47" s="94"/>
    </row>
    <row r="48" spans="1:8">
      <c r="A48" s="285" t="s">
        <v>278</v>
      </c>
      <c r="B48" s="934"/>
      <c r="C48" s="746"/>
      <c r="D48" s="746"/>
      <c r="E48" s="94"/>
      <c r="F48" s="94"/>
      <c r="G48" s="94"/>
      <c r="H48" s="94"/>
    </row>
    <row r="49" spans="1:8" ht="15.75" thickBot="1">
      <c r="A49" s="288" t="s">
        <v>279</v>
      </c>
      <c r="B49" s="935"/>
      <c r="C49" s="746"/>
      <c r="D49" s="746"/>
      <c r="E49" s="94"/>
      <c r="F49" s="94"/>
      <c r="G49" s="94"/>
      <c r="H49" s="94"/>
    </row>
    <row r="50" spans="1:8">
      <c r="A50" s="285" t="s">
        <v>244</v>
      </c>
      <c r="B50" s="933" t="s">
        <v>17</v>
      </c>
      <c r="C50" s="746"/>
      <c r="D50" s="746"/>
      <c r="E50" s="94"/>
      <c r="F50" s="94"/>
      <c r="G50" s="94"/>
      <c r="H50" s="94"/>
    </row>
    <row r="51" spans="1:8">
      <c r="A51" s="285" t="s">
        <v>280</v>
      </c>
      <c r="B51" s="934"/>
      <c r="C51" s="746"/>
      <c r="D51" s="746"/>
      <c r="E51" s="94"/>
      <c r="F51" s="94"/>
      <c r="G51" s="94"/>
      <c r="H51" s="94"/>
    </row>
    <row r="52" spans="1:8" ht="15.75" thickBot="1">
      <c r="A52" s="288" t="s">
        <v>281</v>
      </c>
      <c r="B52" s="935"/>
      <c r="C52" s="746"/>
      <c r="D52" s="746"/>
      <c r="E52" s="94"/>
      <c r="F52" s="94"/>
      <c r="G52" s="94"/>
      <c r="H52" s="94"/>
    </row>
    <row r="53" spans="1:8" ht="24.75" thickBot="1">
      <c r="A53" s="288" t="s">
        <v>109</v>
      </c>
      <c r="B53" s="289" t="s">
        <v>17</v>
      </c>
      <c r="C53" s="746"/>
      <c r="D53" s="746"/>
      <c r="E53" s="94"/>
      <c r="F53" s="94"/>
      <c r="G53" s="94"/>
      <c r="H53" s="94"/>
    </row>
    <row r="54" spans="1:8" ht="15.75" thickBot="1">
      <c r="A54" s="290" t="s">
        <v>20</v>
      </c>
      <c r="B54" s="96" t="s">
        <v>21</v>
      </c>
      <c r="C54" s="746"/>
      <c r="D54" s="746"/>
      <c r="E54" s="94"/>
      <c r="F54" s="94"/>
      <c r="G54" s="94"/>
      <c r="H54" s="94"/>
    </row>
    <row r="55" spans="1:8" ht="15.75" thickBot="1">
      <c r="A55" s="939" t="s">
        <v>22</v>
      </c>
      <c r="B55" s="940"/>
      <c r="C55" s="746"/>
      <c r="D55" s="746"/>
      <c r="E55" s="94"/>
      <c r="F55" s="94"/>
      <c r="G55" s="94"/>
      <c r="H55" s="94"/>
    </row>
    <row r="56" spans="1:8" ht="18" customHeight="1">
      <c r="A56" s="291" t="s">
        <v>282</v>
      </c>
      <c r="B56" s="745" t="s">
        <v>24</v>
      </c>
      <c r="C56" s="746"/>
      <c r="D56" s="746"/>
      <c r="E56" s="94"/>
      <c r="F56" s="94"/>
      <c r="G56" s="94"/>
      <c r="H56" s="94"/>
    </row>
    <row r="57" spans="1:8" ht="15.75" thickBot="1">
      <c r="A57" s="290" t="s">
        <v>283</v>
      </c>
      <c r="B57" s="747"/>
      <c r="C57" s="747"/>
      <c r="D57" s="747"/>
      <c r="E57" s="94"/>
      <c r="F57" s="94"/>
      <c r="G57" s="94"/>
      <c r="H57" s="94"/>
    </row>
    <row r="58" spans="1:8" ht="22.5" customHeight="1" thickBot="1">
      <c r="A58" s="939" t="s">
        <v>111</v>
      </c>
      <c r="B58" s="941"/>
      <c r="C58" s="941"/>
      <c r="D58" s="940"/>
      <c r="E58" s="94"/>
      <c r="F58" s="94"/>
      <c r="G58" s="94"/>
      <c r="H58" s="94"/>
    </row>
    <row r="59" spans="1:8" ht="24.75" thickBot="1">
      <c r="A59" s="292" t="s">
        <v>28</v>
      </c>
      <c r="B59" s="293" t="s">
        <v>29</v>
      </c>
      <c r="C59" s="745">
        <v>0.2</v>
      </c>
      <c r="D59" s="745">
        <f>C59*12*D8</f>
        <v>2660.4000000000005</v>
      </c>
      <c r="E59" s="94"/>
      <c r="F59" s="94"/>
      <c r="G59" s="94"/>
      <c r="H59" s="94"/>
    </row>
    <row r="60" spans="1:8" ht="15.75" thickBot="1">
      <c r="A60" s="290" t="s">
        <v>26</v>
      </c>
      <c r="B60" s="96" t="s">
        <v>27</v>
      </c>
      <c r="C60" s="747"/>
      <c r="D60" s="747"/>
      <c r="E60" s="94"/>
      <c r="F60" s="94"/>
      <c r="G60" s="94"/>
      <c r="H60" s="94"/>
    </row>
    <row r="61" spans="1:8" ht="15.75" thickBot="1">
      <c r="A61" s="767" t="s">
        <v>112</v>
      </c>
      <c r="B61" s="768"/>
      <c r="C61" s="768"/>
      <c r="D61" s="769"/>
      <c r="E61" s="94"/>
      <c r="F61" s="94"/>
      <c r="G61" s="94"/>
      <c r="H61" s="94"/>
    </row>
    <row r="62" spans="1:8" ht="15.75" thickBot="1">
      <c r="A62" s="939" t="s">
        <v>113</v>
      </c>
      <c r="B62" s="941"/>
      <c r="C62" s="941"/>
      <c r="D62" s="940"/>
      <c r="E62" s="94"/>
      <c r="F62" s="94"/>
      <c r="G62" s="94"/>
      <c r="H62" s="94"/>
    </row>
    <row r="63" spans="1:8" ht="29.25" customHeight="1">
      <c r="A63" s="285" t="s">
        <v>284</v>
      </c>
      <c r="B63" s="745" t="s">
        <v>106</v>
      </c>
      <c r="C63" s="745">
        <v>1.1200000000000001</v>
      </c>
      <c r="D63" s="745">
        <f>C63*12*D8</f>
        <v>14898.240000000002</v>
      </c>
      <c r="E63" s="94"/>
      <c r="F63" s="94"/>
      <c r="G63" s="94"/>
      <c r="H63" s="94"/>
    </row>
    <row r="64" spans="1:8" ht="15.75" thickBot="1">
      <c r="A64" s="288" t="s">
        <v>285</v>
      </c>
      <c r="B64" s="747"/>
      <c r="C64" s="746"/>
      <c r="D64" s="746"/>
      <c r="E64" s="94"/>
      <c r="F64" s="94"/>
      <c r="G64" s="94"/>
      <c r="H64" s="94"/>
    </row>
    <row r="65" spans="1:8" ht="24">
      <c r="A65" s="285" t="s">
        <v>286</v>
      </c>
      <c r="B65" s="745" t="s">
        <v>34</v>
      </c>
      <c r="C65" s="746"/>
      <c r="D65" s="746"/>
      <c r="E65" s="94"/>
      <c r="F65" s="94"/>
      <c r="G65" s="94"/>
      <c r="H65" s="94"/>
    </row>
    <row r="66" spans="1:8" ht="15.75" thickBot="1">
      <c r="A66" s="288" t="s">
        <v>287</v>
      </c>
      <c r="B66" s="747"/>
      <c r="C66" s="746"/>
      <c r="D66" s="746"/>
      <c r="E66" s="94"/>
      <c r="F66" s="94"/>
      <c r="G66" s="94"/>
      <c r="H66" s="94"/>
    </row>
    <row r="67" spans="1:8" ht="24">
      <c r="A67" s="285" t="s">
        <v>288</v>
      </c>
      <c r="B67" s="745" t="s">
        <v>34</v>
      </c>
      <c r="C67" s="746"/>
      <c r="D67" s="746"/>
      <c r="E67" s="94"/>
      <c r="F67" s="94"/>
      <c r="G67" s="94"/>
      <c r="H67" s="94"/>
    </row>
    <row r="68" spans="1:8" ht="15.75" thickBot="1">
      <c r="A68" s="288" t="s">
        <v>289</v>
      </c>
      <c r="B68" s="747"/>
      <c r="C68" s="746"/>
      <c r="D68" s="746"/>
      <c r="E68" s="94"/>
      <c r="F68" s="94"/>
      <c r="G68" s="94"/>
      <c r="H68" s="94"/>
    </row>
    <row r="69" spans="1:8" ht="16.5" customHeight="1">
      <c r="A69" s="285" t="s">
        <v>290</v>
      </c>
      <c r="B69" s="745" t="s">
        <v>106</v>
      </c>
      <c r="C69" s="746"/>
      <c r="D69" s="746"/>
      <c r="E69" s="94"/>
      <c r="F69" s="94"/>
      <c r="G69" s="94"/>
      <c r="H69" s="94"/>
    </row>
    <row r="70" spans="1:8" ht="15.75" thickBot="1">
      <c r="A70" s="288" t="s">
        <v>291</v>
      </c>
      <c r="B70" s="747"/>
      <c r="C70" s="746"/>
      <c r="D70" s="746"/>
      <c r="E70" s="94"/>
      <c r="F70" s="94"/>
      <c r="G70" s="94"/>
      <c r="H70" s="94"/>
    </row>
    <row r="71" spans="1:8" ht="15.75" thickBot="1">
      <c r="A71" s="288" t="s">
        <v>118</v>
      </c>
      <c r="B71" s="96" t="s">
        <v>34</v>
      </c>
      <c r="C71" s="746"/>
      <c r="D71" s="746"/>
      <c r="E71" s="94"/>
      <c r="F71" s="94"/>
      <c r="G71" s="94"/>
      <c r="H71" s="94"/>
    </row>
    <row r="72" spans="1:8" ht="29.25" customHeight="1">
      <c r="A72" s="291" t="s">
        <v>292</v>
      </c>
      <c r="B72" s="745" t="s">
        <v>106</v>
      </c>
      <c r="C72" s="746"/>
      <c r="D72" s="746"/>
      <c r="E72" s="94"/>
      <c r="F72" s="94"/>
      <c r="G72" s="94"/>
      <c r="H72" s="94"/>
    </row>
    <row r="73" spans="1:8" ht="15.75" thickBot="1">
      <c r="A73" s="290" t="s">
        <v>293</v>
      </c>
      <c r="B73" s="747"/>
      <c r="C73" s="747"/>
      <c r="D73" s="747"/>
      <c r="E73" s="94"/>
      <c r="F73" s="94"/>
      <c r="G73" s="94"/>
      <c r="H73" s="94"/>
    </row>
    <row r="74" spans="1:8" ht="15.75" thickBot="1">
      <c r="A74" s="939" t="s">
        <v>120</v>
      </c>
      <c r="B74" s="941"/>
      <c r="C74" s="941"/>
      <c r="D74" s="940"/>
      <c r="E74" s="94"/>
      <c r="F74" s="94"/>
      <c r="G74" s="94"/>
      <c r="H74" s="94"/>
    </row>
    <row r="75" spans="1:8" ht="29.25" customHeight="1">
      <c r="A75" s="285" t="s">
        <v>284</v>
      </c>
      <c r="B75" s="745" t="s">
        <v>106</v>
      </c>
      <c r="C75" s="745">
        <v>1.34</v>
      </c>
      <c r="D75" s="745">
        <f>C75*12*D8</f>
        <v>17824.68</v>
      </c>
      <c r="E75" s="94"/>
      <c r="F75" s="94"/>
      <c r="G75" s="94"/>
      <c r="H75" s="94"/>
    </row>
    <row r="76" spans="1:8" ht="15.75" thickBot="1">
      <c r="A76" s="288" t="s">
        <v>285</v>
      </c>
      <c r="B76" s="747"/>
      <c r="C76" s="746"/>
      <c r="D76" s="746"/>
      <c r="E76" s="94"/>
      <c r="F76" s="94"/>
      <c r="G76" s="94"/>
      <c r="H76" s="94"/>
    </row>
    <row r="77" spans="1:8" ht="24">
      <c r="A77" s="285" t="s">
        <v>286</v>
      </c>
      <c r="B77" s="745" t="s">
        <v>34</v>
      </c>
      <c r="C77" s="746"/>
      <c r="D77" s="746"/>
      <c r="E77" s="94"/>
      <c r="F77" s="94"/>
      <c r="G77" s="94"/>
      <c r="H77" s="94"/>
    </row>
    <row r="78" spans="1:8" ht="15.75" thickBot="1">
      <c r="A78" s="288" t="s">
        <v>294</v>
      </c>
      <c r="B78" s="747"/>
      <c r="C78" s="746"/>
      <c r="D78" s="746"/>
      <c r="E78" s="94"/>
      <c r="F78" s="94"/>
      <c r="G78" s="94"/>
      <c r="H78" s="94"/>
    </row>
    <row r="79" spans="1:8" ht="24">
      <c r="A79" s="285" t="s">
        <v>288</v>
      </c>
      <c r="B79" s="745" t="s">
        <v>34</v>
      </c>
      <c r="C79" s="746"/>
      <c r="D79" s="746"/>
      <c r="E79" s="94"/>
      <c r="F79" s="94"/>
      <c r="G79" s="94"/>
      <c r="H79" s="94"/>
    </row>
    <row r="80" spans="1:8" ht="15.75" thickBot="1">
      <c r="A80" s="288" t="s">
        <v>295</v>
      </c>
      <c r="B80" s="747"/>
      <c r="C80" s="746"/>
      <c r="D80" s="746"/>
      <c r="E80" s="94"/>
      <c r="F80" s="94"/>
      <c r="G80" s="94"/>
      <c r="H80" s="94"/>
    </row>
    <row r="81" spans="1:8" ht="29.25" customHeight="1">
      <c r="A81" s="285" t="s">
        <v>296</v>
      </c>
      <c r="B81" s="745" t="s">
        <v>106</v>
      </c>
      <c r="C81" s="746"/>
      <c r="D81" s="746"/>
      <c r="E81" s="94"/>
      <c r="F81" s="94"/>
      <c r="G81" s="94"/>
      <c r="H81" s="94"/>
    </row>
    <row r="82" spans="1:8" ht="15.75" thickBot="1">
      <c r="A82" s="288" t="s">
        <v>291</v>
      </c>
      <c r="B82" s="747"/>
      <c r="C82" s="746"/>
      <c r="D82" s="746"/>
      <c r="E82" s="94"/>
      <c r="F82" s="94"/>
      <c r="G82" s="94"/>
      <c r="H82" s="94"/>
    </row>
    <row r="83" spans="1:8" ht="29.25" customHeight="1">
      <c r="A83" s="291" t="s">
        <v>292</v>
      </c>
      <c r="B83" s="745" t="s">
        <v>106</v>
      </c>
      <c r="C83" s="746"/>
      <c r="D83" s="746"/>
      <c r="E83" s="94"/>
      <c r="F83" s="94"/>
      <c r="G83" s="94"/>
      <c r="H83" s="94"/>
    </row>
    <row r="84" spans="1:8" ht="15.75" thickBot="1">
      <c r="A84" s="290" t="s">
        <v>297</v>
      </c>
      <c r="B84" s="747"/>
      <c r="C84" s="746"/>
      <c r="D84" s="746"/>
      <c r="E84" s="94"/>
      <c r="F84" s="94"/>
      <c r="G84" s="94"/>
      <c r="H84" s="94"/>
    </row>
    <row r="85" spans="1:8" ht="15.75" thickBot="1">
      <c r="A85" s="288" t="s">
        <v>118</v>
      </c>
      <c r="B85" s="96" t="s">
        <v>34</v>
      </c>
      <c r="C85" s="747"/>
      <c r="D85" s="747"/>
      <c r="E85" s="94"/>
      <c r="F85" s="94"/>
      <c r="G85" s="94"/>
      <c r="H85" s="94"/>
    </row>
    <row r="86" spans="1:8" ht="15.75" thickBot="1">
      <c r="A86" s="936" t="s">
        <v>124</v>
      </c>
      <c r="B86" s="937"/>
      <c r="C86" s="937"/>
      <c r="D86" s="938"/>
      <c r="E86" s="94"/>
      <c r="F86" s="94"/>
      <c r="G86" s="94"/>
      <c r="H86" s="94"/>
    </row>
    <row r="87" spans="1:8" ht="15.75" thickBot="1">
      <c r="A87" s="288" t="s">
        <v>45</v>
      </c>
      <c r="B87" s="96" t="s">
        <v>34</v>
      </c>
      <c r="C87" s="745">
        <v>0.97</v>
      </c>
      <c r="D87" s="745">
        <f>C87*12*D8</f>
        <v>12902.94</v>
      </c>
      <c r="E87" s="94"/>
      <c r="F87" s="94"/>
      <c r="G87" s="94"/>
      <c r="H87" s="94"/>
    </row>
    <row r="88" spans="1:8" ht="15.75" thickBot="1">
      <c r="A88" s="288" t="s">
        <v>46</v>
      </c>
      <c r="B88" s="96" t="s">
        <v>34</v>
      </c>
      <c r="C88" s="747"/>
      <c r="D88" s="747"/>
      <c r="E88" s="94"/>
      <c r="F88" s="94"/>
      <c r="G88" s="94"/>
      <c r="H88" s="94"/>
    </row>
    <row r="89" spans="1:8" ht="29.25" customHeight="1">
      <c r="A89" s="291" t="s">
        <v>292</v>
      </c>
      <c r="B89" s="745" t="s">
        <v>106</v>
      </c>
      <c r="C89" s="931"/>
      <c r="D89" s="931"/>
      <c r="E89" s="94"/>
      <c r="F89" s="94"/>
      <c r="G89" s="94"/>
      <c r="H89" s="94"/>
    </row>
    <row r="90" spans="1:8" ht="15.75" thickBot="1">
      <c r="A90" s="290" t="s">
        <v>298</v>
      </c>
      <c r="B90" s="747"/>
      <c r="C90" s="932"/>
      <c r="D90" s="932"/>
      <c r="E90" s="94"/>
      <c r="F90" s="94"/>
      <c r="G90" s="94"/>
      <c r="H90" s="94"/>
    </row>
    <row r="91" spans="1:8" ht="15.75" thickBot="1">
      <c r="A91" s="939" t="s">
        <v>125</v>
      </c>
      <c r="B91" s="941"/>
      <c r="C91" s="941"/>
      <c r="D91" s="940"/>
      <c r="E91" s="94"/>
      <c r="F91" s="94"/>
      <c r="G91" s="94"/>
      <c r="H91" s="94"/>
    </row>
    <row r="92" spans="1:8">
      <c r="A92" s="285" t="s">
        <v>299</v>
      </c>
      <c r="B92" s="745" t="s">
        <v>29</v>
      </c>
      <c r="C92" s="745">
        <v>3.15</v>
      </c>
      <c r="D92" s="745">
        <f>C92*12*D8</f>
        <v>41901.299999999996</v>
      </c>
      <c r="E92" s="94"/>
      <c r="F92" s="94"/>
      <c r="G92" s="94"/>
      <c r="H92" s="94"/>
    </row>
    <row r="93" spans="1:8">
      <c r="A93" s="285"/>
      <c r="B93" s="746"/>
      <c r="C93" s="746"/>
      <c r="D93" s="746"/>
      <c r="E93" s="94"/>
      <c r="F93" s="94"/>
      <c r="G93" s="94"/>
      <c r="H93" s="94"/>
    </row>
    <row r="94" spans="1:8">
      <c r="A94" s="285" t="s">
        <v>300</v>
      </c>
      <c r="B94" s="746"/>
      <c r="C94" s="746"/>
      <c r="D94" s="746"/>
      <c r="E94" s="94"/>
      <c r="F94" s="94"/>
      <c r="G94" s="94"/>
      <c r="H94" s="94"/>
    </row>
    <row r="95" spans="1:8" ht="15.75" thickBot="1">
      <c r="A95" s="288" t="s">
        <v>301</v>
      </c>
      <c r="B95" s="747"/>
      <c r="C95" s="746"/>
      <c r="D95" s="746"/>
      <c r="E95" s="94"/>
      <c r="F95" s="94"/>
      <c r="G95" s="94"/>
      <c r="H95" s="94"/>
    </row>
    <row r="96" spans="1:8" ht="24.75" thickBot="1">
      <c r="A96" s="288" t="s">
        <v>127</v>
      </c>
      <c r="B96" s="96" t="s">
        <v>51</v>
      </c>
      <c r="C96" s="746"/>
      <c r="D96" s="746"/>
      <c r="E96" s="94"/>
      <c r="F96" s="94"/>
      <c r="G96" s="94"/>
      <c r="H96" s="94"/>
    </row>
    <row r="97" spans="1:8" ht="24">
      <c r="A97" s="285" t="s">
        <v>288</v>
      </c>
      <c r="B97" s="745" t="s">
        <v>51</v>
      </c>
      <c r="C97" s="746"/>
      <c r="D97" s="746"/>
      <c r="E97" s="94"/>
      <c r="F97" s="94"/>
      <c r="G97" s="94"/>
      <c r="H97" s="94"/>
    </row>
    <row r="98" spans="1:8" ht="15.75" thickBot="1">
      <c r="A98" s="288" t="s">
        <v>289</v>
      </c>
      <c r="B98" s="747"/>
      <c r="C98" s="746"/>
      <c r="D98" s="746"/>
      <c r="E98" s="94"/>
      <c r="F98" s="94"/>
      <c r="G98" s="94"/>
      <c r="H98" s="94"/>
    </row>
    <row r="99" spans="1:8" ht="15.75" thickBot="1">
      <c r="A99" s="288" t="s">
        <v>128</v>
      </c>
      <c r="B99" s="96" t="s">
        <v>54</v>
      </c>
      <c r="C99" s="746"/>
      <c r="D99" s="746"/>
      <c r="E99" s="94"/>
      <c r="F99" s="94"/>
      <c r="G99" s="94"/>
      <c r="H99" s="94"/>
    </row>
    <row r="100" spans="1:8" ht="24">
      <c r="A100" s="286" t="s">
        <v>302</v>
      </c>
      <c r="B100" s="745" t="s">
        <v>54</v>
      </c>
      <c r="C100" s="746"/>
      <c r="D100" s="746"/>
      <c r="E100" s="94"/>
      <c r="F100" s="94"/>
      <c r="G100" s="94"/>
      <c r="H100" s="94"/>
    </row>
    <row r="101" spans="1:8" ht="24">
      <c r="A101" s="286" t="s">
        <v>303</v>
      </c>
      <c r="B101" s="746"/>
      <c r="C101" s="746"/>
      <c r="D101" s="746"/>
      <c r="E101" s="94"/>
      <c r="F101" s="94"/>
      <c r="G101" s="94"/>
      <c r="H101" s="94"/>
    </row>
    <row r="102" spans="1:8" ht="24">
      <c r="A102" s="286" t="s">
        <v>304</v>
      </c>
      <c r="B102" s="746"/>
      <c r="C102" s="746"/>
      <c r="D102" s="746"/>
      <c r="E102" s="94"/>
      <c r="F102" s="94"/>
      <c r="G102" s="94"/>
      <c r="H102" s="94"/>
    </row>
    <row r="103" spans="1:8" ht="15.75" thickBot="1">
      <c r="A103" s="287" t="s">
        <v>305</v>
      </c>
      <c r="B103" s="747"/>
      <c r="C103" s="746"/>
      <c r="D103" s="746"/>
      <c r="E103" s="94"/>
      <c r="F103" s="94"/>
      <c r="G103" s="94"/>
      <c r="H103" s="94"/>
    </row>
    <row r="104" spans="1:8" ht="15.75" thickBot="1">
      <c r="A104" s="939" t="s">
        <v>56</v>
      </c>
      <c r="B104" s="940"/>
      <c r="C104" s="746"/>
      <c r="D104" s="746"/>
      <c r="E104" s="94"/>
      <c r="F104" s="94"/>
      <c r="G104" s="94"/>
      <c r="H104" s="94"/>
    </row>
    <row r="105" spans="1:8" ht="15.75" thickBot="1">
      <c r="A105" s="288" t="s">
        <v>130</v>
      </c>
      <c r="B105" s="96" t="s">
        <v>59</v>
      </c>
      <c r="C105" s="746"/>
      <c r="D105" s="746"/>
      <c r="E105" s="94"/>
      <c r="F105" s="94"/>
      <c r="G105" s="94"/>
      <c r="H105" s="94"/>
    </row>
    <row r="106" spans="1:8" ht="15.75" thickBot="1">
      <c r="A106" s="288" t="s">
        <v>131</v>
      </c>
      <c r="B106" s="96" t="s">
        <v>59</v>
      </c>
      <c r="C106" s="746"/>
      <c r="D106" s="746"/>
      <c r="E106" s="94"/>
      <c r="F106" s="94"/>
      <c r="G106" s="94"/>
      <c r="H106" s="94"/>
    </row>
    <row r="107" spans="1:8" ht="15.75" thickBot="1">
      <c r="A107" s="288" t="s">
        <v>132</v>
      </c>
      <c r="B107" s="96" t="s">
        <v>59</v>
      </c>
      <c r="C107" s="746"/>
      <c r="D107" s="746"/>
      <c r="E107" s="94"/>
      <c r="F107" s="94"/>
      <c r="G107" s="94"/>
      <c r="H107" s="94"/>
    </row>
    <row r="108" spans="1:8" ht="15.75" thickBot="1">
      <c r="A108" s="288" t="s">
        <v>133</v>
      </c>
      <c r="B108" s="96" t="s">
        <v>59</v>
      </c>
      <c r="C108" s="746"/>
      <c r="D108" s="746"/>
      <c r="E108" s="94"/>
      <c r="F108" s="94"/>
      <c r="G108" s="94"/>
      <c r="H108" s="94"/>
    </row>
    <row r="109" spans="1:8" ht="15.75" thickBot="1">
      <c r="A109" s="288" t="s">
        <v>134</v>
      </c>
      <c r="B109" s="96" t="s">
        <v>59</v>
      </c>
      <c r="C109" s="746"/>
      <c r="D109" s="746"/>
      <c r="E109" s="94"/>
      <c r="F109" s="94"/>
      <c r="G109" s="94"/>
      <c r="H109" s="94"/>
    </row>
    <row r="110" spans="1:8" ht="15.75" thickBot="1">
      <c r="A110" s="288" t="s">
        <v>63</v>
      </c>
      <c r="B110" s="96" t="s">
        <v>59</v>
      </c>
      <c r="C110" s="747"/>
      <c r="D110" s="747"/>
      <c r="E110" s="94"/>
      <c r="F110" s="94"/>
      <c r="G110" s="94"/>
      <c r="H110" s="94"/>
    </row>
    <row r="111" spans="1:8" ht="15.75" thickBot="1">
      <c r="A111" s="936" t="s">
        <v>135</v>
      </c>
      <c r="B111" s="937"/>
      <c r="C111" s="937"/>
      <c r="D111" s="938"/>
      <c r="E111" s="94"/>
      <c r="F111" s="94"/>
      <c r="G111" s="94"/>
      <c r="H111" s="94"/>
    </row>
    <row r="112" spans="1:8" ht="15.75" thickBot="1">
      <c r="A112" s="288" t="s">
        <v>66</v>
      </c>
      <c r="B112" s="96" t="s">
        <v>67</v>
      </c>
      <c r="C112" s="98"/>
      <c r="D112" s="98"/>
      <c r="E112" s="94"/>
      <c r="F112" s="94"/>
      <c r="G112" s="94"/>
      <c r="H112" s="94"/>
    </row>
    <row r="113" spans="1:8">
      <c r="A113" s="285" t="s">
        <v>306</v>
      </c>
      <c r="B113" s="745" t="s">
        <v>67</v>
      </c>
      <c r="C113" s="99">
        <v>1.79</v>
      </c>
      <c r="D113" s="99">
        <f>C113*12*D8</f>
        <v>23810.58</v>
      </c>
      <c r="E113" s="94"/>
      <c r="F113" s="94"/>
      <c r="G113" s="94"/>
      <c r="H113" s="94"/>
    </row>
    <row r="114" spans="1:8" ht="15.75" thickBot="1">
      <c r="A114" s="288" t="s">
        <v>307</v>
      </c>
      <c r="B114" s="747"/>
      <c r="C114" s="98"/>
      <c r="D114" s="98"/>
      <c r="E114" s="94"/>
      <c r="F114" s="94"/>
      <c r="G114" s="94"/>
      <c r="H114" s="94"/>
    </row>
    <row r="115" spans="1:8" ht="24">
      <c r="A115" s="285" t="s">
        <v>308</v>
      </c>
      <c r="B115" s="745" t="s">
        <v>51</v>
      </c>
      <c r="C115" s="98"/>
      <c r="D115" s="98"/>
      <c r="E115" s="94"/>
      <c r="F115" s="94"/>
      <c r="G115" s="94"/>
      <c r="H115" s="94"/>
    </row>
    <row r="116" spans="1:8">
      <c r="A116" s="285" t="s">
        <v>309</v>
      </c>
      <c r="B116" s="746"/>
      <c r="C116" s="98"/>
      <c r="D116" s="98"/>
      <c r="E116" s="94"/>
      <c r="F116" s="94"/>
      <c r="G116" s="94"/>
      <c r="H116" s="94"/>
    </row>
    <row r="117" spans="1:8" ht="15.75" thickBot="1">
      <c r="A117" s="288" t="s">
        <v>310</v>
      </c>
      <c r="B117" s="747"/>
      <c r="C117" s="98"/>
      <c r="D117" s="98"/>
      <c r="E117" s="94"/>
      <c r="F117" s="94"/>
      <c r="G117" s="94"/>
      <c r="H117" s="94"/>
    </row>
    <row r="118" spans="1:8">
      <c r="A118" s="285" t="s">
        <v>311</v>
      </c>
      <c r="B118" s="745" t="s">
        <v>67</v>
      </c>
      <c r="C118" s="98"/>
      <c r="D118" s="98"/>
      <c r="E118" s="94"/>
      <c r="F118" s="94"/>
      <c r="G118" s="94"/>
      <c r="H118" s="94"/>
    </row>
    <row r="119" spans="1:8" ht="15.75" thickBot="1">
      <c r="A119" s="288" t="s">
        <v>312</v>
      </c>
      <c r="B119" s="747"/>
      <c r="C119" s="98"/>
      <c r="D119" s="98"/>
      <c r="E119" s="94"/>
      <c r="F119" s="94"/>
      <c r="G119" s="94"/>
      <c r="H119" s="94"/>
    </row>
    <row r="120" spans="1:8" ht="30.75" customHeight="1">
      <c r="A120" s="291" t="s">
        <v>313</v>
      </c>
      <c r="B120" s="745" t="s">
        <v>106</v>
      </c>
      <c r="C120" s="98"/>
      <c r="D120" s="98"/>
      <c r="E120" s="94"/>
      <c r="F120" s="94"/>
      <c r="G120" s="94"/>
      <c r="H120" s="94"/>
    </row>
    <row r="121" spans="1:8" ht="15.75" thickBot="1">
      <c r="A121" s="290" t="s">
        <v>314</v>
      </c>
      <c r="B121" s="747"/>
      <c r="C121" s="98"/>
      <c r="D121" s="98"/>
      <c r="E121" s="94"/>
      <c r="F121" s="94"/>
      <c r="G121" s="94"/>
      <c r="H121" s="94"/>
    </row>
    <row r="122" spans="1:8" ht="15.75" thickBot="1">
      <c r="A122" s="290" t="s">
        <v>139</v>
      </c>
      <c r="B122" s="96" t="s">
        <v>51</v>
      </c>
      <c r="C122" s="97"/>
      <c r="D122" s="97"/>
      <c r="E122" s="94"/>
      <c r="F122" s="94"/>
      <c r="G122" s="94"/>
      <c r="H122" s="94"/>
    </row>
    <row r="123" spans="1:8" ht="15.75" thickBot="1">
      <c r="A123" s="939" t="s">
        <v>140</v>
      </c>
      <c r="B123" s="941"/>
      <c r="C123" s="941"/>
      <c r="D123" s="940"/>
      <c r="E123" s="94"/>
      <c r="F123" s="94"/>
      <c r="G123" s="94"/>
      <c r="H123" s="94"/>
    </row>
    <row r="124" spans="1:8">
      <c r="A124" s="291" t="s">
        <v>315</v>
      </c>
      <c r="B124" s="745" t="s">
        <v>142</v>
      </c>
      <c r="C124" s="745">
        <v>2.41</v>
      </c>
      <c r="D124" s="745">
        <f>C124*12*D8</f>
        <v>32057.820000000003</v>
      </c>
      <c r="E124" s="94"/>
      <c r="F124" s="94"/>
      <c r="G124" s="94"/>
      <c r="H124" s="94"/>
    </row>
    <row r="125" spans="1:8">
      <c r="A125" s="291" t="s">
        <v>316</v>
      </c>
      <c r="B125" s="746"/>
      <c r="C125" s="746"/>
      <c r="D125" s="746"/>
      <c r="E125" s="94"/>
      <c r="F125" s="94"/>
      <c r="G125" s="94"/>
      <c r="H125" s="94"/>
    </row>
    <row r="126" spans="1:8">
      <c r="A126" s="291" t="s">
        <v>317</v>
      </c>
      <c r="B126" s="746"/>
      <c r="C126" s="746"/>
      <c r="D126" s="746"/>
      <c r="E126" s="94"/>
      <c r="F126" s="94"/>
      <c r="G126" s="94"/>
      <c r="H126" s="94"/>
    </row>
    <row r="127" spans="1:8">
      <c r="A127" s="291" t="s">
        <v>318</v>
      </c>
      <c r="B127" s="746"/>
      <c r="C127" s="746"/>
      <c r="D127" s="746"/>
      <c r="E127" s="94"/>
      <c r="F127" s="94"/>
      <c r="G127" s="94"/>
      <c r="H127" s="94"/>
    </row>
    <row r="128" spans="1:8">
      <c r="A128" s="291" t="s">
        <v>319</v>
      </c>
      <c r="B128" s="746"/>
      <c r="C128" s="746"/>
      <c r="D128" s="746"/>
      <c r="E128" s="94"/>
      <c r="F128" s="94"/>
      <c r="G128" s="94"/>
      <c r="H128" s="94"/>
    </row>
    <row r="129" spans="1:8" ht="15.75" thickBot="1">
      <c r="A129" s="290" t="s">
        <v>320</v>
      </c>
      <c r="B129" s="747"/>
      <c r="C129" s="747"/>
      <c r="D129" s="747"/>
      <c r="E129" s="94"/>
      <c r="F129" s="94"/>
      <c r="G129" s="94"/>
      <c r="H129" s="94"/>
    </row>
    <row r="130" spans="1:8" ht="15.75" thickBot="1">
      <c r="A130" s="939" t="s">
        <v>143</v>
      </c>
      <c r="B130" s="941"/>
      <c r="C130" s="941"/>
      <c r="D130" s="940"/>
      <c r="E130" s="94"/>
      <c r="F130" s="94"/>
      <c r="G130" s="94"/>
      <c r="H130" s="94"/>
    </row>
    <row r="131" spans="1:8">
      <c r="A131" s="291" t="s">
        <v>321</v>
      </c>
      <c r="B131" s="745" t="s">
        <v>78</v>
      </c>
      <c r="C131" s="745">
        <v>2.14</v>
      </c>
      <c r="D131" s="745">
        <f>C131*12*D8</f>
        <v>28466.28</v>
      </c>
      <c r="E131" s="94"/>
      <c r="F131" s="94"/>
      <c r="G131" s="94"/>
      <c r="H131" s="94"/>
    </row>
    <row r="132" spans="1:8" ht="15.75" thickBot="1">
      <c r="A132" s="290" t="s">
        <v>322</v>
      </c>
      <c r="B132" s="747"/>
      <c r="C132" s="746"/>
      <c r="D132" s="746"/>
      <c r="E132" s="94"/>
      <c r="F132" s="94"/>
      <c r="G132" s="94"/>
      <c r="H132" s="94"/>
    </row>
    <row r="133" spans="1:8" ht="24">
      <c r="A133" s="291" t="s">
        <v>323</v>
      </c>
      <c r="B133" s="745" t="s">
        <v>78</v>
      </c>
      <c r="C133" s="746"/>
      <c r="D133" s="746"/>
      <c r="E133" s="94"/>
      <c r="F133" s="94"/>
      <c r="G133" s="94"/>
      <c r="H133" s="94"/>
    </row>
    <row r="134" spans="1:8" ht="15.75" thickBot="1">
      <c r="A134" s="290" t="s">
        <v>324</v>
      </c>
      <c r="B134" s="747"/>
      <c r="C134" s="746"/>
      <c r="D134" s="746"/>
      <c r="E134" s="94"/>
      <c r="F134" s="94"/>
      <c r="G134" s="94"/>
      <c r="H134" s="94"/>
    </row>
    <row r="135" spans="1:8">
      <c r="A135" s="291" t="s">
        <v>325</v>
      </c>
      <c r="B135" s="745" t="s">
        <v>147</v>
      </c>
      <c r="C135" s="746"/>
      <c r="D135" s="746"/>
      <c r="E135" s="94"/>
      <c r="F135" s="94"/>
      <c r="G135" s="94"/>
      <c r="H135" s="94"/>
    </row>
    <row r="136" spans="1:8" ht="15.75" thickBot="1">
      <c r="A136" s="441" t="s">
        <v>326</v>
      </c>
      <c r="B136" s="747"/>
      <c r="C136" s="747"/>
      <c r="D136" s="747"/>
      <c r="E136" s="94"/>
      <c r="F136" s="94"/>
      <c r="H136" s="94"/>
    </row>
    <row r="137" spans="1:8" ht="15.75" thickBot="1">
      <c r="A137" s="939" t="s">
        <v>84</v>
      </c>
      <c r="B137" s="941"/>
      <c r="C137" s="941"/>
      <c r="D137" s="940"/>
      <c r="E137" s="94"/>
      <c r="F137" s="94"/>
      <c r="G137" s="94"/>
      <c r="H137" s="94"/>
    </row>
    <row r="138" spans="1:8" ht="15.75" thickBot="1">
      <c r="A138" s="465" t="s">
        <v>452</v>
      </c>
      <c r="B138" s="97"/>
      <c r="C138" s="96">
        <v>0.23</v>
      </c>
      <c r="D138" s="96">
        <f>C138*12*D8</f>
        <v>3059.46</v>
      </c>
      <c r="E138" s="94"/>
      <c r="F138" s="94"/>
      <c r="G138" s="94"/>
      <c r="H138" s="94"/>
    </row>
    <row r="139" spans="1:8">
      <c r="A139" s="291" t="s">
        <v>327</v>
      </c>
      <c r="B139" s="745" t="s">
        <v>106</v>
      </c>
      <c r="C139" s="745">
        <v>4.3499999999999996</v>
      </c>
      <c r="D139" s="745">
        <f>C139*12*D8</f>
        <v>57863.7</v>
      </c>
      <c r="E139" s="94"/>
      <c r="F139" s="94"/>
      <c r="G139" s="94"/>
      <c r="H139" s="94"/>
    </row>
    <row r="140" spans="1:8">
      <c r="A140" s="291" t="s">
        <v>328</v>
      </c>
      <c r="B140" s="746"/>
      <c r="C140" s="746"/>
      <c r="D140" s="746"/>
      <c r="E140" s="94"/>
      <c r="F140" s="94"/>
      <c r="G140" s="94"/>
      <c r="H140" s="94"/>
    </row>
    <row r="141" spans="1:8">
      <c r="A141" s="291" t="s">
        <v>329</v>
      </c>
      <c r="B141" s="746"/>
      <c r="C141" s="746"/>
      <c r="D141" s="746"/>
      <c r="E141" s="94"/>
      <c r="F141" s="94"/>
      <c r="G141" s="94"/>
      <c r="H141" s="94"/>
    </row>
    <row r="142" spans="1:8" ht="24">
      <c r="A142" s="291" t="s">
        <v>330</v>
      </c>
      <c r="B142" s="746"/>
      <c r="C142" s="746"/>
      <c r="D142" s="746"/>
      <c r="E142" s="94"/>
      <c r="F142" s="94"/>
      <c r="G142" s="94"/>
      <c r="H142" s="94"/>
    </row>
    <row r="143" spans="1:8">
      <c r="A143" s="291" t="s">
        <v>331</v>
      </c>
      <c r="B143" s="746"/>
      <c r="C143" s="746"/>
      <c r="D143" s="746"/>
      <c r="E143" s="94"/>
      <c r="F143" s="94"/>
      <c r="G143" s="94"/>
      <c r="H143" s="94"/>
    </row>
    <row r="144" spans="1:8" ht="24">
      <c r="A144" s="291" t="s">
        <v>336</v>
      </c>
      <c r="B144" s="746"/>
      <c r="C144" s="746"/>
      <c r="D144" s="746"/>
      <c r="E144" s="94"/>
      <c r="F144" s="94"/>
      <c r="G144" s="94"/>
      <c r="H144" s="94"/>
    </row>
    <row r="145" spans="1:8">
      <c r="A145" s="291" t="s">
        <v>332</v>
      </c>
      <c r="B145" s="746"/>
      <c r="C145" s="746"/>
      <c r="D145" s="746"/>
      <c r="E145" s="94"/>
      <c r="F145" s="94"/>
      <c r="G145" s="94"/>
      <c r="H145" s="94"/>
    </row>
    <row r="146" spans="1:8" ht="15.75" thickBot="1">
      <c r="A146" s="290" t="s">
        <v>333</v>
      </c>
      <c r="B146" s="747"/>
      <c r="C146" s="747"/>
      <c r="D146" s="747"/>
      <c r="E146" s="94"/>
      <c r="F146" s="94"/>
      <c r="G146" s="94"/>
      <c r="H146" s="94"/>
    </row>
    <row r="147" spans="1:8" ht="15.75" thickBot="1">
      <c r="A147" s="1100" t="s">
        <v>149</v>
      </c>
      <c r="B147" s="1101"/>
      <c r="C147" s="418">
        <f>SUM(C13,C47,C59,C63,C75,C87,C92,C113,C124,C131,C139,C138)</f>
        <v>21.62</v>
      </c>
      <c r="D147" s="418">
        <f>SUM(D13,D47,D59,D63,D75,D87,D92,D113,D124,D131,D139,D138)</f>
        <v>287589.24</v>
      </c>
      <c r="E147" s="94"/>
      <c r="F147" s="94"/>
      <c r="G147" s="94"/>
      <c r="H147" s="94"/>
    </row>
    <row r="148" spans="1:8">
      <c r="A148" s="466" t="s">
        <v>352</v>
      </c>
    </row>
  </sheetData>
  <mergeCells count="67">
    <mergeCell ref="A45:D45"/>
    <mergeCell ref="A10:A11"/>
    <mergeCell ref="B10:B11"/>
    <mergeCell ref="A12:D12"/>
    <mergeCell ref="B13:B44"/>
    <mergeCell ref="D13:D44"/>
    <mergeCell ref="A46:D46"/>
    <mergeCell ref="B47:B49"/>
    <mergeCell ref="D47:D57"/>
    <mergeCell ref="B50:B52"/>
    <mergeCell ref="A55:B55"/>
    <mergeCell ref="B56:B57"/>
    <mergeCell ref="A58:D58"/>
    <mergeCell ref="D59:D60"/>
    <mergeCell ref="A61:D61"/>
    <mergeCell ref="A62:D62"/>
    <mergeCell ref="B63:B64"/>
    <mergeCell ref="D63:D73"/>
    <mergeCell ref="B65:B66"/>
    <mergeCell ref="B67:B68"/>
    <mergeCell ref="B69:B70"/>
    <mergeCell ref="B72:B73"/>
    <mergeCell ref="A74:D74"/>
    <mergeCell ref="B75:B76"/>
    <mergeCell ref="D75:D85"/>
    <mergeCell ref="B77:B78"/>
    <mergeCell ref="B79:B80"/>
    <mergeCell ref="B81:B82"/>
    <mergeCell ref="B83:B84"/>
    <mergeCell ref="A123:D123"/>
    <mergeCell ref="A86:D86"/>
    <mergeCell ref="D87:D88"/>
    <mergeCell ref="B89:B90"/>
    <mergeCell ref="D89:D90"/>
    <mergeCell ref="A91:D91"/>
    <mergeCell ref="B92:B95"/>
    <mergeCell ref="D92:D110"/>
    <mergeCell ref="B97:B98"/>
    <mergeCell ref="B100:B103"/>
    <mergeCell ref="A104:B104"/>
    <mergeCell ref="A111:D111"/>
    <mergeCell ref="B113:B114"/>
    <mergeCell ref="B115:B117"/>
    <mergeCell ref="B118:B119"/>
    <mergeCell ref="B120:B121"/>
    <mergeCell ref="A130:D130"/>
    <mergeCell ref="B131:B132"/>
    <mergeCell ref="D131:D136"/>
    <mergeCell ref="B133:B134"/>
    <mergeCell ref="B135:B136"/>
    <mergeCell ref="C131:C136"/>
    <mergeCell ref="A147:B147"/>
    <mergeCell ref="C13:C44"/>
    <mergeCell ref="C47:C57"/>
    <mergeCell ref="C59:C60"/>
    <mergeCell ref="C63:C73"/>
    <mergeCell ref="C75:C85"/>
    <mergeCell ref="C87:C88"/>
    <mergeCell ref="C89:C90"/>
    <mergeCell ref="C92:C110"/>
    <mergeCell ref="C124:C129"/>
    <mergeCell ref="A137:D137"/>
    <mergeCell ref="B139:B146"/>
    <mergeCell ref="D139:D146"/>
    <mergeCell ref="C139:C146"/>
    <mergeCell ref="B124:B129"/>
    <mergeCell ref="D124:D1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143"/>
  <sheetViews>
    <sheetView topLeftCell="A121" workbookViewId="0">
      <selection activeCell="D142" sqref="D142"/>
    </sheetView>
  </sheetViews>
  <sheetFormatPr defaultRowHeight="15"/>
  <cols>
    <col min="1" max="1" width="47.7109375" style="17" customWidth="1"/>
    <col min="2" max="2" width="15.28515625" style="17" customWidth="1"/>
    <col min="3" max="3" width="10.28515625" style="17" customWidth="1"/>
    <col min="4" max="4" width="11.7109375" style="17" customWidth="1"/>
    <col min="5" max="5" width="9.140625" style="1"/>
    <col min="8" max="8" width="9.5703125" bestFit="1" customWidth="1"/>
  </cols>
  <sheetData>
    <row r="1" spans="1:4">
      <c r="A1" s="468" t="s">
        <v>87</v>
      </c>
      <c r="B1" s="468"/>
      <c r="C1" s="468"/>
      <c r="D1" s="468"/>
    </row>
    <row r="2" spans="1:4">
      <c r="A2" s="377" t="s">
        <v>456</v>
      </c>
      <c r="B2" s="377"/>
      <c r="C2" s="377"/>
      <c r="D2" s="377"/>
    </row>
    <row r="3" spans="1:4">
      <c r="A3" s="377" t="s">
        <v>400</v>
      </c>
      <c r="B3" s="377"/>
      <c r="C3" s="377"/>
      <c r="D3" s="377"/>
    </row>
    <row r="4" spans="1:4">
      <c r="A4" s="197"/>
      <c r="B4" s="197"/>
      <c r="C4" s="198" t="s">
        <v>1</v>
      </c>
      <c r="D4" s="197">
        <v>1980</v>
      </c>
    </row>
    <row r="5" spans="1:4">
      <c r="A5" s="197"/>
      <c r="B5" s="197"/>
      <c r="C5" s="198" t="s">
        <v>2</v>
      </c>
      <c r="D5" s="197">
        <v>3</v>
      </c>
    </row>
    <row r="6" spans="1:4">
      <c r="A6" s="197"/>
      <c r="B6" s="197"/>
      <c r="C6" s="198" t="s">
        <v>3</v>
      </c>
      <c r="D6" s="197">
        <v>3</v>
      </c>
    </row>
    <row r="7" spans="1:4">
      <c r="A7" s="197"/>
      <c r="B7" s="197"/>
      <c r="C7" s="198" t="s">
        <v>4</v>
      </c>
      <c r="D7" s="197">
        <v>27</v>
      </c>
    </row>
    <row r="8" spans="1:4">
      <c r="A8" s="197"/>
      <c r="B8" s="197"/>
      <c r="C8" s="198" t="s">
        <v>97</v>
      </c>
      <c r="D8" s="197">
        <v>1291</v>
      </c>
    </row>
    <row r="9" spans="1:4" ht="15.75" thickBot="1">
      <c r="A9" s="197"/>
      <c r="B9" s="197"/>
      <c r="C9" s="198" t="s">
        <v>180</v>
      </c>
      <c r="D9" s="197">
        <v>131.4</v>
      </c>
    </row>
    <row r="10" spans="1:4" ht="24">
      <c r="A10" s="764" t="s">
        <v>8</v>
      </c>
      <c r="B10" s="764" t="s">
        <v>9</v>
      </c>
      <c r="C10" s="404" t="s">
        <v>152</v>
      </c>
      <c r="D10" s="404" t="s">
        <v>162</v>
      </c>
    </row>
    <row r="11" spans="1:4" ht="15.75" thickBot="1">
      <c r="A11" s="765"/>
      <c r="B11" s="765"/>
      <c r="C11" s="87" t="s">
        <v>160</v>
      </c>
      <c r="D11" s="87" t="s">
        <v>174</v>
      </c>
    </row>
    <row r="12" spans="1:4" ht="15.75" thickBot="1">
      <c r="A12" s="756" t="s">
        <v>10</v>
      </c>
      <c r="B12" s="757"/>
      <c r="C12" s="757"/>
      <c r="D12" s="758"/>
    </row>
    <row r="13" spans="1:4" ht="15" customHeight="1">
      <c r="A13" s="88" t="s">
        <v>424</v>
      </c>
      <c r="B13" s="764" t="s">
        <v>106</v>
      </c>
      <c r="C13" s="764">
        <v>1.46</v>
      </c>
      <c r="D13" s="764">
        <f>C13*12*D8</f>
        <v>22618.32</v>
      </c>
    </row>
    <row r="14" spans="1:4" ht="15" customHeight="1">
      <c r="A14" s="88" t="s">
        <v>246</v>
      </c>
      <c r="B14" s="766"/>
      <c r="C14" s="766"/>
      <c r="D14" s="766"/>
    </row>
    <row r="15" spans="1:4" ht="15" customHeight="1">
      <c r="A15" s="88" t="s">
        <v>247</v>
      </c>
      <c r="B15" s="766"/>
      <c r="C15" s="766"/>
      <c r="D15" s="766"/>
    </row>
    <row r="16" spans="1:4" ht="15" customHeight="1">
      <c r="A16" s="88" t="s">
        <v>248</v>
      </c>
      <c r="B16" s="766"/>
      <c r="C16" s="766"/>
      <c r="D16" s="766"/>
    </row>
    <row r="17" spans="1:4" ht="15" customHeight="1">
      <c r="A17" s="88" t="s">
        <v>249</v>
      </c>
      <c r="B17" s="766"/>
      <c r="C17" s="766"/>
      <c r="D17" s="766"/>
    </row>
    <row r="18" spans="1:4" ht="15" customHeight="1">
      <c r="A18" s="88" t="s">
        <v>250</v>
      </c>
      <c r="B18" s="766"/>
      <c r="C18" s="766"/>
      <c r="D18" s="766"/>
    </row>
    <row r="19" spans="1:4" ht="15" customHeight="1">
      <c r="A19" s="88" t="s">
        <v>251</v>
      </c>
      <c r="B19" s="766"/>
      <c r="C19" s="766"/>
      <c r="D19" s="766"/>
    </row>
    <row r="20" spans="1:4" ht="15" customHeight="1">
      <c r="A20" s="88" t="s">
        <v>252</v>
      </c>
      <c r="B20" s="766"/>
      <c r="C20" s="766"/>
      <c r="D20" s="766"/>
    </row>
    <row r="21" spans="1:4" ht="15" customHeight="1">
      <c r="A21" s="88" t="s">
        <v>253</v>
      </c>
      <c r="B21" s="766"/>
      <c r="C21" s="766"/>
      <c r="D21" s="766"/>
    </row>
    <row r="22" spans="1:4" ht="15" customHeight="1">
      <c r="A22" s="88" t="s">
        <v>254</v>
      </c>
      <c r="B22" s="766"/>
      <c r="C22" s="766"/>
      <c r="D22" s="766"/>
    </row>
    <row r="23" spans="1:4" ht="15" customHeight="1">
      <c r="A23" s="88" t="s">
        <v>255</v>
      </c>
      <c r="B23" s="766"/>
      <c r="C23" s="766"/>
      <c r="D23" s="766"/>
    </row>
    <row r="24" spans="1:4" ht="15" customHeight="1">
      <c r="A24" s="88" t="s">
        <v>256</v>
      </c>
      <c r="B24" s="766"/>
      <c r="C24" s="766"/>
      <c r="D24" s="766"/>
    </row>
    <row r="25" spans="1:4" ht="12" customHeight="1">
      <c r="A25" s="88" t="s">
        <v>257</v>
      </c>
      <c r="B25" s="766"/>
      <c r="C25" s="766"/>
      <c r="D25" s="766"/>
    </row>
    <row r="26" spans="1:4" ht="12" customHeight="1">
      <c r="A26" s="88" t="s">
        <v>258</v>
      </c>
      <c r="B26" s="766"/>
      <c r="C26" s="766"/>
      <c r="D26" s="766"/>
    </row>
    <row r="27" spans="1:4" ht="12" customHeight="1">
      <c r="A27" s="88" t="s">
        <v>259</v>
      </c>
      <c r="B27" s="766"/>
      <c r="C27" s="766"/>
      <c r="D27" s="766"/>
    </row>
    <row r="28" spans="1:4" ht="12" customHeight="1">
      <c r="A28" s="469" t="s">
        <v>455</v>
      </c>
      <c r="B28" s="766"/>
      <c r="C28" s="766"/>
      <c r="D28" s="766"/>
    </row>
    <row r="29" spans="1:4" ht="12" customHeight="1">
      <c r="A29" s="469" t="s">
        <v>261</v>
      </c>
      <c r="B29" s="766"/>
      <c r="C29" s="766"/>
      <c r="D29" s="766"/>
    </row>
    <row r="30" spans="1:4" ht="12" customHeight="1">
      <c r="A30" s="469" t="s">
        <v>262</v>
      </c>
      <c r="B30" s="766"/>
      <c r="C30" s="766"/>
      <c r="D30" s="766"/>
    </row>
    <row r="31" spans="1:4" ht="12" customHeight="1">
      <c r="A31" s="469" t="s">
        <v>263</v>
      </c>
      <c r="B31" s="766"/>
      <c r="C31" s="766"/>
      <c r="D31" s="766"/>
    </row>
    <row r="32" spans="1:4" ht="12" customHeight="1">
      <c r="A32" s="469" t="s">
        <v>264</v>
      </c>
      <c r="B32" s="766"/>
      <c r="C32" s="766"/>
      <c r="D32" s="766"/>
    </row>
    <row r="33" spans="1:4" ht="12" customHeight="1">
      <c r="A33" s="469" t="s">
        <v>265</v>
      </c>
      <c r="B33" s="766"/>
      <c r="C33" s="766"/>
      <c r="D33" s="766"/>
    </row>
    <row r="34" spans="1:4" ht="62.25" customHeight="1">
      <c r="A34" s="469" t="s">
        <v>380</v>
      </c>
      <c r="B34" s="766"/>
      <c r="C34" s="766"/>
      <c r="D34" s="766"/>
    </row>
    <row r="35" spans="1:4">
      <c r="A35" s="469" t="s">
        <v>272</v>
      </c>
      <c r="B35" s="766"/>
      <c r="C35" s="766"/>
      <c r="D35" s="766"/>
    </row>
    <row r="36" spans="1:4" ht="14.25" customHeight="1">
      <c r="A36" s="469" t="s">
        <v>273</v>
      </c>
      <c r="B36" s="766"/>
      <c r="C36" s="766"/>
      <c r="D36" s="766"/>
    </row>
    <row r="37" spans="1:4">
      <c r="A37" s="469" t="s">
        <v>274</v>
      </c>
      <c r="B37" s="766"/>
      <c r="C37" s="766"/>
      <c r="D37" s="766"/>
    </row>
    <row r="38" spans="1:4" ht="10.5" customHeight="1">
      <c r="A38" s="469" t="s">
        <v>275</v>
      </c>
      <c r="B38" s="766"/>
      <c r="C38" s="766"/>
      <c r="D38" s="766"/>
    </row>
    <row r="39" spans="1:4" ht="15.75" thickBot="1">
      <c r="A39" s="406" t="s">
        <v>276</v>
      </c>
      <c r="B39" s="765"/>
      <c r="C39" s="765"/>
      <c r="D39" s="765"/>
    </row>
    <row r="40" spans="1:4" ht="15.75" thickBot="1">
      <c r="A40" s="759" t="s">
        <v>14</v>
      </c>
      <c r="B40" s="760"/>
      <c r="C40" s="760"/>
      <c r="D40" s="761"/>
    </row>
    <row r="41" spans="1:4" ht="15.75" thickBot="1">
      <c r="A41" s="896" t="s">
        <v>15</v>
      </c>
      <c r="B41" s="897"/>
      <c r="C41" s="897"/>
      <c r="D41" s="898"/>
    </row>
    <row r="42" spans="1:4">
      <c r="A42" s="88" t="s">
        <v>277</v>
      </c>
      <c r="B42" s="899" t="s">
        <v>17</v>
      </c>
      <c r="C42" s="764">
        <v>2.16</v>
      </c>
      <c r="D42" s="764">
        <f>C42*12*D8</f>
        <v>33462.720000000001</v>
      </c>
    </row>
    <row r="43" spans="1:4">
      <c r="A43" s="88" t="s">
        <v>278</v>
      </c>
      <c r="B43" s="900"/>
      <c r="C43" s="766"/>
      <c r="D43" s="766"/>
    </row>
    <row r="44" spans="1:4" ht="15.75" thickBot="1">
      <c r="A44" s="89" t="s">
        <v>279</v>
      </c>
      <c r="B44" s="901"/>
      <c r="C44" s="766"/>
      <c r="D44" s="766"/>
    </row>
    <row r="45" spans="1:4">
      <c r="A45" s="88" t="s">
        <v>244</v>
      </c>
      <c r="B45" s="899" t="s">
        <v>17</v>
      </c>
      <c r="C45" s="766"/>
      <c r="D45" s="766"/>
    </row>
    <row r="46" spans="1:4">
      <c r="A46" s="88" t="s">
        <v>280</v>
      </c>
      <c r="B46" s="900"/>
      <c r="C46" s="766"/>
      <c r="D46" s="766"/>
    </row>
    <row r="47" spans="1:4" ht="15.75" thickBot="1">
      <c r="A47" s="89" t="s">
        <v>281</v>
      </c>
      <c r="B47" s="901"/>
      <c r="C47" s="766"/>
      <c r="D47" s="766"/>
    </row>
    <row r="48" spans="1:4" ht="15.75" thickBot="1">
      <c r="A48" s="89" t="s">
        <v>109</v>
      </c>
      <c r="B48" s="90" t="s">
        <v>17</v>
      </c>
      <c r="C48" s="766"/>
      <c r="D48" s="766"/>
    </row>
    <row r="49" spans="1:4" ht="15.75" thickBot="1">
      <c r="A49" s="91" t="s">
        <v>20</v>
      </c>
      <c r="B49" s="87" t="s">
        <v>21</v>
      </c>
      <c r="C49" s="766"/>
      <c r="D49" s="766"/>
    </row>
    <row r="50" spans="1:4" ht="15.75" thickBot="1">
      <c r="A50" s="902" t="s">
        <v>22</v>
      </c>
      <c r="B50" s="903"/>
      <c r="C50" s="766"/>
      <c r="D50" s="766"/>
    </row>
    <row r="51" spans="1:4" ht="18" customHeight="1">
      <c r="A51" s="409" t="s">
        <v>282</v>
      </c>
      <c r="B51" s="764" t="s">
        <v>24</v>
      </c>
      <c r="C51" s="766"/>
      <c r="D51" s="766"/>
    </row>
    <row r="52" spans="1:4" ht="15.75" thickBot="1">
      <c r="A52" s="91" t="s">
        <v>283</v>
      </c>
      <c r="B52" s="765"/>
      <c r="C52" s="765"/>
      <c r="D52" s="765"/>
    </row>
    <row r="53" spans="1:4" ht="22.5" customHeight="1" thickBot="1">
      <c r="A53" s="902" t="s">
        <v>111</v>
      </c>
      <c r="B53" s="904"/>
      <c r="C53" s="904"/>
      <c r="D53" s="903"/>
    </row>
    <row r="54" spans="1:4" ht="15.75" thickBot="1">
      <c r="A54" s="92" t="s">
        <v>28</v>
      </c>
      <c r="B54" s="93" t="s">
        <v>29</v>
      </c>
      <c r="C54" s="764">
        <v>0.2</v>
      </c>
      <c r="D54" s="764">
        <f>C54*12*D8</f>
        <v>3098.4000000000005</v>
      </c>
    </row>
    <row r="55" spans="1:4" ht="15.75" thickBot="1">
      <c r="A55" s="91" t="s">
        <v>26</v>
      </c>
      <c r="B55" s="87" t="s">
        <v>27</v>
      </c>
      <c r="C55" s="765"/>
      <c r="D55" s="765"/>
    </row>
    <row r="56" spans="1:4" ht="15.75" thickBot="1">
      <c r="A56" s="756" t="s">
        <v>112</v>
      </c>
      <c r="B56" s="757"/>
      <c r="C56" s="757"/>
      <c r="D56" s="758"/>
    </row>
    <row r="57" spans="1:4" ht="15.75" thickBot="1">
      <c r="A57" s="902" t="s">
        <v>113</v>
      </c>
      <c r="B57" s="904"/>
      <c r="C57" s="904"/>
      <c r="D57" s="903"/>
    </row>
    <row r="58" spans="1:4" ht="21.75" customHeight="1">
      <c r="A58" s="88" t="s">
        <v>284</v>
      </c>
      <c r="B58" s="764" t="s">
        <v>106</v>
      </c>
      <c r="C58" s="764">
        <v>1.1200000000000001</v>
      </c>
      <c r="D58" s="764">
        <f>C58*12*D8</f>
        <v>17351.04</v>
      </c>
    </row>
    <row r="59" spans="1:4" ht="15.75" thickBot="1">
      <c r="A59" s="89" t="s">
        <v>285</v>
      </c>
      <c r="B59" s="765"/>
      <c r="C59" s="766"/>
      <c r="D59" s="766"/>
    </row>
    <row r="60" spans="1:4">
      <c r="A60" s="88" t="s">
        <v>286</v>
      </c>
      <c r="B60" s="764" t="s">
        <v>34</v>
      </c>
      <c r="C60" s="766"/>
      <c r="D60" s="766"/>
    </row>
    <row r="61" spans="1:4" ht="15.75" thickBot="1">
      <c r="A61" s="89" t="s">
        <v>287</v>
      </c>
      <c r="B61" s="765"/>
      <c r="C61" s="766"/>
      <c r="D61" s="766"/>
    </row>
    <row r="62" spans="1:4">
      <c r="A62" s="88" t="s">
        <v>288</v>
      </c>
      <c r="B62" s="764" t="s">
        <v>34</v>
      </c>
      <c r="C62" s="766"/>
      <c r="D62" s="766"/>
    </row>
    <row r="63" spans="1:4" ht="15.75" thickBot="1">
      <c r="A63" s="89" t="s">
        <v>289</v>
      </c>
      <c r="B63" s="765"/>
      <c r="C63" s="766"/>
      <c r="D63" s="766"/>
    </row>
    <row r="64" spans="1:4" ht="29.25" customHeight="1">
      <c r="A64" s="88" t="s">
        <v>290</v>
      </c>
      <c r="B64" s="764" t="s">
        <v>106</v>
      </c>
      <c r="C64" s="766"/>
      <c r="D64" s="766"/>
    </row>
    <row r="65" spans="1:4" ht="15.75" thickBot="1">
      <c r="A65" s="89" t="s">
        <v>291</v>
      </c>
      <c r="B65" s="765"/>
      <c r="C65" s="766"/>
      <c r="D65" s="766"/>
    </row>
    <row r="66" spans="1:4" ht="15.75" thickBot="1">
      <c r="A66" s="89" t="s">
        <v>118</v>
      </c>
      <c r="B66" s="87" t="s">
        <v>34</v>
      </c>
      <c r="C66" s="766"/>
      <c r="D66" s="766"/>
    </row>
    <row r="67" spans="1:4" ht="29.25" customHeight="1">
      <c r="A67" s="409" t="s">
        <v>292</v>
      </c>
      <c r="B67" s="764" t="s">
        <v>106</v>
      </c>
      <c r="C67" s="766"/>
      <c r="D67" s="766"/>
    </row>
    <row r="68" spans="1:4" ht="15.75" thickBot="1">
      <c r="A68" s="91" t="s">
        <v>293</v>
      </c>
      <c r="B68" s="765"/>
      <c r="C68" s="765"/>
      <c r="D68" s="765"/>
    </row>
    <row r="69" spans="1:4" ht="15.75" thickBot="1">
      <c r="A69" s="902" t="s">
        <v>120</v>
      </c>
      <c r="B69" s="904"/>
      <c r="C69" s="904"/>
      <c r="D69" s="903"/>
    </row>
    <row r="70" spans="1:4" ht="21.75" customHeight="1">
      <c r="A70" s="88" t="s">
        <v>284</v>
      </c>
      <c r="B70" s="764" t="s">
        <v>106</v>
      </c>
      <c r="C70" s="764">
        <v>1.34</v>
      </c>
      <c r="D70" s="764">
        <f>C70*12*D8</f>
        <v>20759.280000000002</v>
      </c>
    </row>
    <row r="71" spans="1:4" ht="15.75" thickBot="1">
      <c r="A71" s="89" t="s">
        <v>285</v>
      </c>
      <c r="B71" s="765"/>
      <c r="C71" s="766"/>
      <c r="D71" s="766"/>
    </row>
    <row r="72" spans="1:4">
      <c r="A72" s="88" t="s">
        <v>286</v>
      </c>
      <c r="B72" s="764" t="s">
        <v>34</v>
      </c>
      <c r="C72" s="766"/>
      <c r="D72" s="766"/>
    </row>
    <row r="73" spans="1:4" ht="15.75" thickBot="1">
      <c r="A73" s="89" t="s">
        <v>294</v>
      </c>
      <c r="B73" s="765"/>
      <c r="C73" s="766"/>
      <c r="D73" s="766"/>
    </row>
    <row r="74" spans="1:4">
      <c r="A74" s="88" t="s">
        <v>288</v>
      </c>
      <c r="B74" s="764" t="s">
        <v>34</v>
      </c>
      <c r="C74" s="766"/>
      <c r="D74" s="766"/>
    </row>
    <row r="75" spans="1:4" ht="15.75" thickBot="1">
      <c r="A75" s="89" t="s">
        <v>295</v>
      </c>
      <c r="B75" s="765"/>
      <c r="C75" s="766"/>
      <c r="D75" s="766"/>
    </row>
    <row r="76" spans="1:4" ht="29.25" customHeight="1">
      <c r="A76" s="88" t="s">
        <v>296</v>
      </c>
      <c r="B76" s="764" t="s">
        <v>106</v>
      </c>
      <c r="C76" s="766"/>
      <c r="D76" s="766"/>
    </row>
    <row r="77" spans="1:4" ht="15.75" thickBot="1">
      <c r="A77" s="89" t="s">
        <v>291</v>
      </c>
      <c r="B77" s="765"/>
      <c r="C77" s="766"/>
      <c r="D77" s="766"/>
    </row>
    <row r="78" spans="1:4" ht="29.25" customHeight="1">
      <c r="A78" s="409" t="s">
        <v>292</v>
      </c>
      <c r="B78" s="764" t="s">
        <v>106</v>
      </c>
      <c r="C78" s="766"/>
      <c r="D78" s="766"/>
    </row>
    <row r="79" spans="1:4" ht="15.75" thickBot="1">
      <c r="A79" s="91" t="s">
        <v>297</v>
      </c>
      <c r="B79" s="765"/>
      <c r="C79" s="766"/>
      <c r="D79" s="766"/>
    </row>
    <row r="80" spans="1:4" ht="15.75" thickBot="1">
      <c r="A80" s="89" t="s">
        <v>118</v>
      </c>
      <c r="B80" s="87" t="s">
        <v>34</v>
      </c>
      <c r="C80" s="765"/>
      <c r="D80" s="765"/>
    </row>
    <row r="81" spans="1:4" ht="15.75" thickBot="1">
      <c r="A81" s="896" t="s">
        <v>124</v>
      </c>
      <c r="B81" s="897"/>
      <c r="C81" s="897"/>
      <c r="D81" s="898"/>
    </row>
    <row r="82" spans="1:4" ht="15.75" thickBot="1">
      <c r="A82" s="89" t="s">
        <v>45</v>
      </c>
      <c r="B82" s="87" t="s">
        <v>34</v>
      </c>
      <c r="C82" s="764">
        <v>0.97</v>
      </c>
      <c r="D82" s="764">
        <f>C82*12*D8</f>
        <v>15027.240000000002</v>
      </c>
    </row>
    <row r="83" spans="1:4" ht="15.75" thickBot="1">
      <c r="A83" s="89" t="s">
        <v>46</v>
      </c>
      <c r="B83" s="87" t="s">
        <v>34</v>
      </c>
      <c r="C83" s="765"/>
      <c r="D83" s="765"/>
    </row>
    <row r="84" spans="1:4" ht="29.25" customHeight="1">
      <c r="A84" s="409" t="s">
        <v>292</v>
      </c>
      <c r="B84" s="764" t="s">
        <v>106</v>
      </c>
      <c r="C84" s="905"/>
      <c r="D84" s="905"/>
    </row>
    <row r="85" spans="1:4" ht="15.75" thickBot="1">
      <c r="A85" s="91" t="s">
        <v>298</v>
      </c>
      <c r="B85" s="765"/>
      <c r="C85" s="906"/>
      <c r="D85" s="906"/>
    </row>
    <row r="86" spans="1:4" ht="15.75" thickBot="1">
      <c r="A86" s="902" t="s">
        <v>125</v>
      </c>
      <c r="B86" s="904"/>
      <c r="C86" s="904"/>
      <c r="D86" s="903"/>
    </row>
    <row r="87" spans="1:4">
      <c r="A87" s="88" t="s">
        <v>299</v>
      </c>
      <c r="B87" s="764" t="s">
        <v>29</v>
      </c>
      <c r="C87" s="764">
        <v>2.84</v>
      </c>
      <c r="D87" s="764">
        <f>C87*12*D8</f>
        <v>43997.279999999999</v>
      </c>
    </row>
    <row r="88" spans="1:4">
      <c r="A88" s="88"/>
      <c r="B88" s="766"/>
      <c r="C88" s="766"/>
      <c r="D88" s="766"/>
    </row>
    <row r="89" spans="1:4">
      <c r="A89" s="88" t="s">
        <v>300</v>
      </c>
      <c r="B89" s="766"/>
      <c r="C89" s="766"/>
      <c r="D89" s="766"/>
    </row>
    <row r="90" spans="1:4" ht="15.75" thickBot="1">
      <c r="A90" s="89" t="s">
        <v>301</v>
      </c>
      <c r="B90" s="765"/>
      <c r="C90" s="766"/>
      <c r="D90" s="766"/>
    </row>
    <row r="91" spans="1:4" ht="15.75" thickBot="1">
      <c r="A91" s="89" t="s">
        <v>127</v>
      </c>
      <c r="B91" s="87" t="s">
        <v>51</v>
      </c>
      <c r="C91" s="766"/>
      <c r="D91" s="766"/>
    </row>
    <row r="92" spans="1:4">
      <c r="A92" s="88" t="s">
        <v>288</v>
      </c>
      <c r="B92" s="764" t="s">
        <v>51</v>
      </c>
      <c r="C92" s="766"/>
      <c r="D92" s="766"/>
    </row>
    <row r="93" spans="1:4" ht="15.75" thickBot="1">
      <c r="A93" s="89" t="s">
        <v>289</v>
      </c>
      <c r="B93" s="765"/>
      <c r="C93" s="766"/>
      <c r="D93" s="766"/>
    </row>
    <row r="94" spans="1:4" ht="24.75" thickBot="1">
      <c r="A94" s="89" t="s">
        <v>128</v>
      </c>
      <c r="B94" s="87" t="s">
        <v>54</v>
      </c>
      <c r="C94" s="766"/>
      <c r="D94" s="766"/>
    </row>
    <row r="95" spans="1:4">
      <c r="A95" s="469" t="s">
        <v>302</v>
      </c>
      <c r="B95" s="764" t="s">
        <v>54</v>
      </c>
      <c r="C95" s="766"/>
      <c r="D95" s="766"/>
    </row>
    <row r="96" spans="1:4">
      <c r="A96" s="469" t="s">
        <v>303</v>
      </c>
      <c r="B96" s="766"/>
      <c r="C96" s="766"/>
      <c r="D96" s="766"/>
    </row>
    <row r="97" spans="1:4">
      <c r="A97" s="469" t="s">
        <v>304</v>
      </c>
      <c r="B97" s="766"/>
      <c r="C97" s="766"/>
      <c r="D97" s="766"/>
    </row>
    <row r="98" spans="1:4" ht="15.75" thickBot="1">
      <c r="A98" s="406" t="s">
        <v>305</v>
      </c>
      <c r="B98" s="765"/>
      <c r="C98" s="766"/>
      <c r="D98" s="766"/>
    </row>
    <row r="99" spans="1:4" ht="15.75" thickBot="1">
      <c r="A99" s="902" t="s">
        <v>56</v>
      </c>
      <c r="B99" s="903"/>
      <c r="C99" s="766"/>
      <c r="D99" s="766"/>
    </row>
    <row r="100" spans="1:4" ht="15.75" thickBot="1">
      <c r="A100" s="89" t="s">
        <v>130</v>
      </c>
      <c r="B100" s="87" t="s">
        <v>59</v>
      </c>
      <c r="C100" s="766"/>
      <c r="D100" s="766"/>
    </row>
    <row r="101" spans="1:4" ht="15.75" thickBot="1">
      <c r="A101" s="89" t="s">
        <v>131</v>
      </c>
      <c r="B101" s="87" t="s">
        <v>59</v>
      </c>
      <c r="C101" s="766"/>
      <c r="D101" s="766"/>
    </row>
    <row r="102" spans="1:4" ht="15.75" thickBot="1">
      <c r="A102" s="89" t="s">
        <v>132</v>
      </c>
      <c r="B102" s="87" t="s">
        <v>59</v>
      </c>
      <c r="C102" s="766"/>
      <c r="D102" s="766"/>
    </row>
    <row r="103" spans="1:4" ht="15.75" thickBot="1">
      <c r="A103" s="89" t="s">
        <v>133</v>
      </c>
      <c r="B103" s="87" t="s">
        <v>59</v>
      </c>
      <c r="C103" s="766"/>
      <c r="D103" s="766"/>
    </row>
    <row r="104" spans="1:4" ht="15.75" thickBot="1">
      <c r="A104" s="89" t="s">
        <v>134</v>
      </c>
      <c r="B104" s="87" t="s">
        <v>59</v>
      </c>
      <c r="C104" s="766"/>
      <c r="D104" s="766"/>
    </row>
    <row r="105" spans="1:4" ht="15.75" thickBot="1">
      <c r="A105" s="89" t="s">
        <v>63</v>
      </c>
      <c r="B105" s="87" t="s">
        <v>59</v>
      </c>
      <c r="C105" s="765"/>
      <c r="D105" s="765"/>
    </row>
    <row r="106" spans="1:4" ht="15.75" thickBot="1">
      <c r="A106" s="896" t="s">
        <v>135</v>
      </c>
      <c r="B106" s="897"/>
      <c r="C106" s="897"/>
      <c r="D106" s="898"/>
    </row>
    <row r="107" spans="1:4" ht="15.75" thickBot="1">
      <c r="A107" s="89" t="s">
        <v>66</v>
      </c>
      <c r="B107" s="87" t="s">
        <v>67</v>
      </c>
      <c r="C107" s="407"/>
      <c r="D107" s="407"/>
    </row>
    <row r="108" spans="1:4">
      <c r="A108" s="88" t="s">
        <v>306</v>
      </c>
      <c r="B108" s="764" t="s">
        <v>67</v>
      </c>
      <c r="C108" s="408">
        <v>1.79</v>
      </c>
      <c r="D108" s="408">
        <f>C108*12*D8</f>
        <v>27730.68</v>
      </c>
    </row>
    <row r="109" spans="1:4" ht="15.75" thickBot="1">
      <c r="A109" s="89" t="s">
        <v>307</v>
      </c>
      <c r="B109" s="765"/>
      <c r="C109" s="407"/>
      <c r="D109" s="407"/>
    </row>
    <row r="110" spans="1:4">
      <c r="A110" s="88" t="s">
        <v>308</v>
      </c>
      <c r="B110" s="764" t="s">
        <v>51</v>
      </c>
      <c r="C110" s="407"/>
      <c r="D110" s="407"/>
    </row>
    <row r="111" spans="1:4">
      <c r="A111" s="88" t="s">
        <v>309</v>
      </c>
      <c r="B111" s="766"/>
      <c r="C111" s="407"/>
      <c r="D111" s="407"/>
    </row>
    <row r="112" spans="1:4" ht="15.75" thickBot="1">
      <c r="A112" s="89" t="s">
        <v>310</v>
      </c>
      <c r="B112" s="765"/>
      <c r="C112" s="407"/>
      <c r="D112" s="407"/>
    </row>
    <row r="113" spans="1:4">
      <c r="A113" s="88" t="s">
        <v>311</v>
      </c>
      <c r="B113" s="764" t="s">
        <v>67</v>
      </c>
      <c r="C113" s="407"/>
      <c r="D113" s="407"/>
    </row>
    <row r="114" spans="1:4" ht="15.75" thickBot="1">
      <c r="A114" s="89" t="s">
        <v>312</v>
      </c>
      <c r="B114" s="765"/>
      <c r="C114" s="407"/>
      <c r="D114" s="407"/>
    </row>
    <row r="115" spans="1:4" ht="29.25" customHeight="1">
      <c r="A115" s="409" t="s">
        <v>313</v>
      </c>
      <c r="B115" s="764" t="s">
        <v>106</v>
      </c>
      <c r="C115" s="407"/>
      <c r="D115" s="407"/>
    </row>
    <row r="116" spans="1:4" ht="15.75" thickBot="1">
      <c r="A116" s="91" t="s">
        <v>314</v>
      </c>
      <c r="B116" s="765"/>
      <c r="C116" s="407"/>
      <c r="D116" s="407"/>
    </row>
    <row r="117" spans="1:4" ht="15.75" thickBot="1">
      <c r="A117" s="91" t="s">
        <v>139</v>
      </c>
      <c r="B117" s="87" t="s">
        <v>51</v>
      </c>
      <c r="C117" s="405"/>
      <c r="D117" s="405"/>
    </row>
    <row r="118" spans="1:4" ht="15.75" thickBot="1">
      <c r="A118" s="902" t="s">
        <v>140</v>
      </c>
      <c r="B118" s="904"/>
      <c r="C118" s="904"/>
      <c r="D118" s="903"/>
    </row>
    <row r="119" spans="1:4">
      <c r="A119" s="409" t="s">
        <v>315</v>
      </c>
      <c r="B119" s="764" t="s">
        <v>142</v>
      </c>
      <c r="C119" s="764">
        <v>2.41</v>
      </c>
      <c r="D119" s="764">
        <f>C119*12*D8</f>
        <v>37335.72</v>
      </c>
    </row>
    <row r="120" spans="1:4">
      <c r="A120" s="409" t="s">
        <v>316</v>
      </c>
      <c r="B120" s="766"/>
      <c r="C120" s="766"/>
      <c r="D120" s="766"/>
    </row>
    <row r="121" spans="1:4">
      <c r="A121" s="409" t="s">
        <v>317</v>
      </c>
      <c r="B121" s="766"/>
      <c r="C121" s="766"/>
      <c r="D121" s="766"/>
    </row>
    <row r="122" spans="1:4">
      <c r="A122" s="409" t="s">
        <v>318</v>
      </c>
      <c r="B122" s="766"/>
      <c r="C122" s="766"/>
      <c r="D122" s="766"/>
    </row>
    <row r="123" spans="1:4">
      <c r="A123" s="409" t="s">
        <v>319</v>
      </c>
      <c r="B123" s="766"/>
      <c r="C123" s="766"/>
      <c r="D123" s="766"/>
    </row>
    <row r="124" spans="1:4" ht="15.75" thickBot="1">
      <c r="A124" s="91" t="s">
        <v>320</v>
      </c>
      <c r="B124" s="765"/>
      <c r="C124" s="765"/>
      <c r="D124" s="765"/>
    </row>
    <row r="125" spans="1:4" ht="15.75" thickBot="1">
      <c r="A125" s="902" t="s">
        <v>143</v>
      </c>
      <c r="B125" s="904"/>
      <c r="C125" s="904"/>
      <c r="D125" s="903"/>
    </row>
    <row r="126" spans="1:4">
      <c r="A126" s="409" t="s">
        <v>321</v>
      </c>
      <c r="B126" s="764" t="s">
        <v>78</v>
      </c>
      <c r="C126" s="764">
        <v>2.14</v>
      </c>
      <c r="D126" s="764">
        <f>C126*12*D8</f>
        <v>33152.879999999997</v>
      </c>
    </row>
    <row r="127" spans="1:4" ht="15.75" thickBot="1">
      <c r="A127" s="91" t="s">
        <v>322</v>
      </c>
      <c r="B127" s="765"/>
      <c r="C127" s="766"/>
      <c r="D127" s="766"/>
    </row>
    <row r="128" spans="1:4">
      <c r="A128" s="409" t="s">
        <v>323</v>
      </c>
      <c r="B128" s="764" t="s">
        <v>78</v>
      </c>
      <c r="C128" s="766"/>
      <c r="D128" s="766"/>
    </row>
    <row r="129" spans="1:8" ht="15.75" thickBot="1">
      <c r="A129" s="91" t="s">
        <v>324</v>
      </c>
      <c r="B129" s="765"/>
      <c r="C129" s="766"/>
      <c r="D129" s="766"/>
    </row>
    <row r="130" spans="1:8">
      <c r="A130" s="409" t="s">
        <v>325</v>
      </c>
      <c r="B130" s="764" t="s">
        <v>147</v>
      </c>
      <c r="C130" s="766"/>
      <c r="D130" s="766"/>
    </row>
    <row r="131" spans="1:8" ht="15.75" thickBot="1">
      <c r="A131" s="91" t="s">
        <v>326</v>
      </c>
      <c r="B131" s="765"/>
      <c r="C131" s="765"/>
      <c r="D131" s="765"/>
    </row>
    <row r="132" spans="1:8" ht="15.75" thickBot="1">
      <c r="A132" s="902" t="s">
        <v>84</v>
      </c>
      <c r="B132" s="904"/>
      <c r="C132" s="904"/>
      <c r="D132" s="903"/>
    </row>
    <row r="133" spans="1:8" ht="15.75" thickBot="1">
      <c r="A133" s="470" t="s">
        <v>100</v>
      </c>
      <c r="B133" s="87"/>
      <c r="C133" s="87">
        <v>0.84</v>
      </c>
      <c r="D133" s="87">
        <f>C133*12*D8</f>
        <v>13013.28</v>
      </c>
    </row>
    <row r="134" spans="1:8">
      <c r="A134" s="409" t="s">
        <v>327</v>
      </c>
      <c r="B134" s="764" t="s">
        <v>106</v>
      </c>
      <c r="C134" s="764">
        <v>4.3499999999999996</v>
      </c>
      <c r="D134" s="764">
        <f>C134*12*D8</f>
        <v>67390.2</v>
      </c>
    </row>
    <row r="135" spans="1:8">
      <c r="A135" s="409" t="s">
        <v>328</v>
      </c>
      <c r="B135" s="766"/>
      <c r="C135" s="766"/>
      <c r="D135" s="766"/>
    </row>
    <row r="136" spans="1:8">
      <c r="A136" s="409" t="s">
        <v>329</v>
      </c>
      <c r="B136" s="766"/>
      <c r="C136" s="766"/>
      <c r="D136" s="766"/>
    </row>
    <row r="137" spans="1:8">
      <c r="A137" s="409" t="s">
        <v>330</v>
      </c>
      <c r="B137" s="766"/>
      <c r="C137" s="766"/>
      <c r="D137" s="766"/>
    </row>
    <row r="138" spans="1:8">
      <c r="A138" s="409" t="s">
        <v>331</v>
      </c>
      <c r="B138" s="766"/>
      <c r="C138" s="766"/>
      <c r="D138" s="766"/>
    </row>
    <row r="139" spans="1:8">
      <c r="A139" s="409" t="s">
        <v>336</v>
      </c>
      <c r="B139" s="766"/>
      <c r="C139" s="766"/>
      <c r="D139" s="766"/>
    </row>
    <row r="140" spans="1:8">
      <c r="A140" s="409" t="s">
        <v>332</v>
      </c>
      <c r="B140" s="766"/>
      <c r="C140" s="766"/>
      <c r="D140" s="766"/>
    </row>
    <row r="141" spans="1:8" ht="15.75" thickBot="1">
      <c r="A141" s="91" t="s">
        <v>333</v>
      </c>
      <c r="B141" s="765"/>
      <c r="C141" s="765"/>
      <c r="D141" s="765"/>
    </row>
    <row r="142" spans="1:8" ht="15.75" thickBot="1">
      <c r="A142" s="902" t="s">
        <v>149</v>
      </c>
      <c r="B142" s="903"/>
      <c r="C142" s="417">
        <f>SUM(C13,C42,C54,C58,C70,C82,C87,C108,C119,C126,C133,C134)</f>
        <v>21.619999999999997</v>
      </c>
      <c r="D142" s="417">
        <f>SUM(D13,D42,D54,D58,D70,D82,D87,D108,D119,D126,D133,D134)</f>
        <v>334937.04000000004</v>
      </c>
      <c r="H142" s="37"/>
    </row>
    <row r="143" spans="1:8">
      <c r="A143" s="466" t="s">
        <v>352</v>
      </c>
    </row>
  </sheetData>
  <mergeCells count="67">
    <mergeCell ref="A40:D40"/>
    <mergeCell ref="A10:A11"/>
    <mergeCell ref="B10:B11"/>
    <mergeCell ref="A12:D12"/>
    <mergeCell ref="B13:B39"/>
    <mergeCell ref="D13:D39"/>
    <mergeCell ref="A41:D41"/>
    <mergeCell ref="B42:B44"/>
    <mergeCell ref="D42:D52"/>
    <mergeCell ref="B45:B47"/>
    <mergeCell ref="A50:B50"/>
    <mergeCell ref="B51:B52"/>
    <mergeCell ref="A53:D53"/>
    <mergeCell ref="D54:D55"/>
    <mergeCell ref="A56:D56"/>
    <mergeCell ref="A57:D57"/>
    <mergeCell ref="B58:B59"/>
    <mergeCell ref="D58:D68"/>
    <mergeCell ref="B60:B61"/>
    <mergeCell ref="B62:B63"/>
    <mergeCell ref="B64:B65"/>
    <mergeCell ref="B67:B68"/>
    <mergeCell ref="A69:D69"/>
    <mergeCell ref="B70:B71"/>
    <mergeCell ref="D70:D80"/>
    <mergeCell ref="B72:B73"/>
    <mergeCell ref="B74:B75"/>
    <mergeCell ref="B76:B77"/>
    <mergeCell ref="B78:B79"/>
    <mergeCell ref="A118:D118"/>
    <mergeCell ref="A81:D81"/>
    <mergeCell ref="D82:D83"/>
    <mergeCell ref="B84:B85"/>
    <mergeCell ref="D84:D85"/>
    <mergeCell ref="A86:D86"/>
    <mergeCell ref="B87:B90"/>
    <mergeCell ref="D87:D105"/>
    <mergeCell ref="B92:B93"/>
    <mergeCell ref="B95:B98"/>
    <mergeCell ref="A99:B99"/>
    <mergeCell ref="D134:D141"/>
    <mergeCell ref="C134:C141"/>
    <mergeCell ref="A132:D132"/>
    <mergeCell ref="B119:B124"/>
    <mergeCell ref="D119:D124"/>
    <mergeCell ref="A125:D125"/>
    <mergeCell ref="B126:B127"/>
    <mergeCell ref="D126:D131"/>
    <mergeCell ref="B128:B129"/>
    <mergeCell ref="B130:B131"/>
    <mergeCell ref="C126:C131"/>
    <mergeCell ref="A142:B142"/>
    <mergeCell ref="C13:C39"/>
    <mergeCell ref="C42:C52"/>
    <mergeCell ref="C54:C55"/>
    <mergeCell ref="C58:C68"/>
    <mergeCell ref="C70:C80"/>
    <mergeCell ref="C82:C83"/>
    <mergeCell ref="C84:C85"/>
    <mergeCell ref="C87:C105"/>
    <mergeCell ref="C119:C124"/>
    <mergeCell ref="B134:B141"/>
    <mergeCell ref="A106:D106"/>
    <mergeCell ref="B108:B109"/>
    <mergeCell ref="B110:B112"/>
    <mergeCell ref="B113:B114"/>
    <mergeCell ref="B115:B1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F76"/>
  <sheetViews>
    <sheetView topLeftCell="A58" workbookViewId="0">
      <selection activeCell="D66" sqref="D66"/>
    </sheetView>
  </sheetViews>
  <sheetFormatPr defaultRowHeight="15"/>
  <cols>
    <col min="1" max="1" width="51.85546875" style="94" customWidth="1"/>
    <col min="2" max="2" width="14.28515625" style="94" customWidth="1"/>
    <col min="3" max="3" width="9.140625" style="94"/>
    <col min="4" max="4" width="11.85546875" style="94" bestFit="1" customWidth="1"/>
    <col min="5" max="5" width="9.140625" style="94"/>
    <col min="6" max="6" width="9.140625" style="17"/>
  </cols>
  <sheetData>
    <row r="1" spans="1:4">
      <c r="A1" s="256" t="s">
        <v>87</v>
      </c>
      <c r="B1" s="256"/>
      <c r="C1" s="256"/>
      <c r="D1" s="256"/>
    </row>
    <row r="2" spans="1:4">
      <c r="A2" s="438" t="s">
        <v>457</v>
      </c>
      <c r="B2" s="438"/>
      <c r="C2" s="438"/>
      <c r="D2" s="438"/>
    </row>
    <row r="3" spans="1:4">
      <c r="A3" s="438" t="s">
        <v>400</v>
      </c>
      <c r="B3" s="438"/>
      <c r="C3" s="438"/>
      <c r="D3" s="438"/>
    </row>
    <row r="4" spans="1:4">
      <c r="A4" s="209"/>
      <c r="B4" s="209"/>
      <c r="C4" s="210" t="s">
        <v>1</v>
      </c>
      <c r="D4" s="209">
        <v>1985</v>
      </c>
    </row>
    <row r="5" spans="1:4">
      <c r="A5" s="209"/>
      <c r="B5" s="209"/>
      <c r="C5" s="210" t="s">
        <v>2</v>
      </c>
      <c r="D5" s="209">
        <v>5</v>
      </c>
    </row>
    <row r="6" spans="1:4">
      <c r="A6" s="209"/>
      <c r="B6" s="209"/>
      <c r="C6" s="210" t="s">
        <v>3</v>
      </c>
      <c r="D6" s="209">
        <v>4</v>
      </c>
    </row>
    <row r="7" spans="1:4">
      <c r="A7" s="209"/>
      <c r="B7" s="209"/>
      <c r="C7" s="210" t="s">
        <v>4</v>
      </c>
      <c r="D7" s="209">
        <v>60</v>
      </c>
    </row>
    <row r="8" spans="1:4">
      <c r="A8" s="209"/>
      <c r="B8" s="209"/>
      <c r="C8" s="210" t="s">
        <v>192</v>
      </c>
      <c r="D8" s="209">
        <v>2818.8</v>
      </c>
    </row>
    <row r="9" spans="1:4" ht="15.75" thickBot="1">
      <c r="A9" s="209"/>
      <c r="B9" s="209"/>
      <c r="C9" s="210" t="s">
        <v>180</v>
      </c>
      <c r="D9" s="209">
        <v>353</v>
      </c>
    </row>
    <row r="10" spans="1:4" ht="24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4" ht="15.75" thickBot="1">
      <c r="A11" s="747"/>
      <c r="B11" s="747"/>
      <c r="C11" s="96" t="s">
        <v>160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44">
      <c r="A13" s="285" t="s">
        <v>158</v>
      </c>
      <c r="B13" s="745" t="s">
        <v>106</v>
      </c>
      <c r="C13" s="745">
        <v>1.57</v>
      </c>
      <c r="D13" s="745">
        <f>C13*12*D8</f>
        <v>53106.192000000003</v>
      </c>
    </row>
    <row r="14" spans="1:4" ht="136.5" customHeight="1" thickBot="1">
      <c r="A14" s="288" t="s">
        <v>105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15.75" thickBot="1">
      <c r="A17" s="288" t="s">
        <v>107</v>
      </c>
      <c r="B17" s="289" t="s">
        <v>17</v>
      </c>
      <c r="C17" s="745">
        <v>2.16</v>
      </c>
      <c r="D17" s="745">
        <f>C17*12*D8</f>
        <v>73063.296000000017</v>
      </c>
    </row>
    <row r="18" spans="1:4" ht="15.75" thickBot="1">
      <c r="A18" s="288" t="s">
        <v>108</v>
      </c>
      <c r="B18" s="289" t="s">
        <v>17</v>
      </c>
      <c r="C18" s="746"/>
      <c r="D18" s="746"/>
    </row>
    <row r="19" spans="1:4" ht="15.75" thickBot="1">
      <c r="A19" s="288" t="s">
        <v>109</v>
      </c>
      <c r="B19" s="289" t="s">
        <v>17</v>
      </c>
      <c r="C19" s="746"/>
      <c r="D19" s="746"/>
    </row>
    <row r="20" spans="1:4" ht="15.75" thickBot="1">
      <c r="A20" s="290" t="s">
        <v>20</v>
      </c>
      <c r="B20" s="96" t="s">
        <v>21</v>
      </c>
      <c r="C20" s="746"/>
      <c r="D20" s="746"/>
    </row>
    <row r="21" spans="1:4" ht="15.75" thickBot="1">
      <c r="A21" s="776" t="s">
        <v>22</v>
      </c>
      <c r="B21" s="777"/>
      <c r="C21" s="746"/>
      <c r="D21" s="746"/>
    </row>
    <row r="22" spans="1:4" ht="24.75" thickBot="1">
      <c r="A22" s="290" t="s">
        <v>110</v>
      </c>
      <c r="B22" s="96" t="s">
        <v>24</v>
      </c>
      <c r="C22" s="747"/>
      <c r="D22" s="747"/>
    </row>
    <row r="23" spans="1:4" ht="15.75" thickBot="1">
      <c r="A23" s="776" t="s">
        <v>111</v>
      </c>
      <c r="B23" s="778"/>
      <c r="C23" s="778"/>
      <c r="D23" s="777"/>
    </row>
    <row r="24" spans="1:4" ht="22.5" customHeight="1" thickBot="1">
      <c r="A24" s="292" t="s">
        <v>28</v>
      </c>
      <c r="B24" s="293" t="s">
        <v>29</v>
      </c>
      <c r="C24" s="745">
        <v>0.2</v>
      </c>
      <c r="D24" s="745">
        <f>C24*12*D8</f>
        <v>6765.1200000000017</v>
      </c>
    </row>
    <row r="25" spans="1:4" ht="15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36.75" thickBot="1">
      <c r="A28" s="288" t="s">
        <v>114</v>
      </c>
      <c r="B28" s="96" t="s">
        <v>106</v>
      </c>
      <c r="C28" s="745">
        <v>0.99</v>
      </c>
      <c r="D28" s="745">
        <f>C28*12*D8</f>
        <v>33487.343999999997</v>
      </c>
    </row>
    <row r="29" spans="1:4" ht="15.75" thickBot="1">
      <c r="A29" s="288" t="s">
        <v>115</v>
      </c>
      <c r="B29" s="96" t="s">
        <v>34</v>
      </c>
      <c r="C29" s="746"/>
      <c r="D29" s="746"/>
    </row>
    <row r="30" spans="1:4" ht="24.75" thickBot="1">
      <c r="A30" s="288" t="s">
        <v>116</v>
      </c>
      <c r="B30" s="96" t="s">
        <v>34</v>
      </c>
      <c r="C30" s="746"/>
      <c r="D30" s="746"/>
    </row>
    <row r="31" spans="1:4" ht="36.75" thickBot="1">
      <c r="A31" s="288" t="s">
        <v>117</v>
      </c>
      <c r="B31" s="96" t="s">
        <v>106</v>
      </c>
      <c r="C31" s="746"/>
      <c r="D31" s="746"/>
    </row>
    <row r="32" spans="1:4" ht="15.75" thickBot="1">
      <c r="A32" s="288" t="s">
        <v>118</v>
      </c>
      <c r="B32" s="96" t="s">
        <v>34</v>
      </c>
      <c r="C32" s="746"/>
      <c r="D32" s="746"/>
    </row>
    <row r="33" spans="1:4" ht="36.75" thickBot="1">
      <c r="A33" s="290" t="s">
        <v>119</v>
      </c>
      <c r="B33" s="96" t="s">
        <v>106</v>
      </c>
      <c r="C33" s="747"/>
      <c r="D33" s="747"/>
    </row>
    <row r="34" spans="1:4" ht="15.75" thickBot="1">
      <c r="A34" s="776" t="s">
        <v>120</v>
      </c>
      <c r="B34" s="778"/>
      <c r="C34" s="778"/>
      <c r="D34" s="777"/>
    </row>
    <row r="35" spans="1:4" ht="36.75" thickBot="1">
      <c r="A35" s="288" t="s">
        <v>114</v>
      </c>
      <c r="B35" s="96" t="s">
        <v>106</v>
      </c>
      <c r="C35" s="745">
        <v>1.27</v>
      </c>
      <c r="D35" s="745">
        <f>C35*12*D8</f>
        <v>42958.512000000002</v>
      </c>
    </row>
    <row r="36" spans="1:4" ht="24.75" thickBot="1">
      <c r="A36" s="288" t="s">
        <v>121</v>
      </c>
      <c r="B36" s="96" t="s">
        <v>34</v>
      </c>
      <c r="C36" s="746"/>
      <c r="D36" s="746"/>
    </row>
    <row r="37" spans="1:4" ht="24.75" thickBot="1">
      <c r="A37" s="288" t="s">
        <v>122</v>
      </c>
      <c r="B37" s="96" t="s">
        <v>34</v>
      </c>
      <c r="C37" s="746"/>
      <c r="D37" s="746"/>
    </row>
    <row r="38" spans="1:4" ht="36.75" thickBot="1">
      <c r="A38" s="288" t="s">
        <v>42</v>
      </c>
      <c r="B38" s="96" t="s">
        <v>106</v>
      </c>
      <c r="C38" s="746"/>
      <c r="D38" s="746"/>
    </row>
    <row r="39" spans="1:4" ht="36.75" thickBot="1">
      <c r="A39" s="290" t="s">
        <v>123</v>
      </c>
      <c r="B39" s="96" t="s">
        <v>106</v>
      </c>
      <c r="C39" s="746"/>
      <c r="D39" s="746"/>
    </row>
    <row r="40" spans="1:4" ht="15.75" thickBot="1">
      <c r="A40" s="288" t="s">
        <v>118</v>
      </c>
      <c r="B40" s="96" t="s">
        <v>34</v>
      </c>
      <c r="C40" s="747"/>
      <c r="D40" s="747"/>
    </row>
    <row r="41" spans="1:4" ht="15.75" thickBot="1">
      <c r="A41" s="773" t="s">
        <v>124</v>
      </c>
      <c r="B41" s="774"/>
      <c r="C41" s="774"/>
      <c r="D41" s="775"/>
    </row>
    <row r="42" spans="1:4" ht="15.75" thickBot="1">
      <c r="A42" s="288" t="s">
        <v>45</v>
      </c>
      <c r="B42" s="96" t="s">
        <v>34</v>
      </c>
      <c r="C42" s="745">
        <v>0.91</v>
      </c>
      <c r="D42" s="745">
        <f>C42*12*D8</f>
        <v>30781.296000000002</v>
      </c>
    </row>
    <row r="43" spans="1:4" ht="15.75" thickBot="1">
      <c r="A43" s="288" t="s">
        <v>46</v>
      </c>
      <c r="B43" s="96" t="s">
        <v>34</v>
      </c>
      <c r="C43" s="747"/>
      <c r="D43" s="747"/>
    </row>
    <row r="44" spans="1:4" ht="36.75" thickBot="1">
      <c r="A44" s="290" t="s">
        <v>47</v>
      </c>
      <c r="B44" s="96" t="s">
        <v>106</v>
      </c>
      <c r="C44" s="97"/>
      <c r="D44" s="97"/>
    </row>
    <row r="45" spans="1:4" ht="15.75" thickBot="1">
      <c r="A45" s="776" t="s">
        <v>125</v>
      </c>
      <c r="B45" s="778"/>
      <c r="C45" s="778"/>
      <c r="D45" s="777"/>
    </row>
    <row r="46" spans="1:4" ht="24.75" thickBot="1">
      <c r="A46" s="288" t="s">
        <v>126</v>
      </c>
      <c r="B46" s="96" t="s">
        <v>29</v>
      </c>
      <c r="C46" s="745">
        <v>3.16</v>
      </c>
      <c r="D46" s="745">
        <f>C46*12*D8</f>
        <v>106888.89600000001</v>
      </c>
    </row>
    <row r="47" spans="1:4" ht="15.75" thickBot="1">
      <c r="A47" s="288" t="s">
        <v>127</v>
      </c>
      <c r="B47" s="96" t="s">
        <v>51</v>
      </c>
      <c r="C47" s="746"/>
      <c r="D47" s="746"/>
    </row>
    <row r="48" spans="1:4" ht="24.75" thickBot="1">
      <c r="A48" s="288" t="s">
        <v>116</v>
      </c>
      <c r="B48" s="96" t="s">
        <v>51</v>
      </c>
      <c r="C48" s="746"/>
      <c r="D48" s="746"/>
    </row>
    <row r="49" spans="1:4" ht="24.75" thickBot="1">
      <c r="A49" s="288" t="s">
        <v>128</v>
      </c>
      <c r="B49" s="96" t="s">
        <v>54</v>
      </c>
      <c r="C49" s="746"/>
      <c r="D49" s="746"/>
    </row>
    <row r="50" spans="1:4" ht="36.75" thickBot="1">
      <c r="A50" s="288" t="s">
        <v>129</v>
      </c>
      <c r="B50" s="96" t="s">
        <v>54</v>
      </c>
      <c r="C50" s="746"/>
      <c r="D50" s="746"/>
    </row>
    <row r="51" spans="1:4" ht="15.75" thickBot="1">
      <c r="A51" s="776" t="s">
        <v>56</v>
      </c>
      <c r="B51" s="777"/>
      <c r="C51" s="746"/>
      <c r="D51" s="746"/>
    </row>
    <row r="52" spans="1:4" ht="15.75" thickBot="1">
      <c r="A52" s="288" t="s">
        <v>130</v>
      </c>
      <c r="B52" s="96" t="s">
        <v>59</v>
      </c>
      <c r="C52" s="746"/>
      <c r="D52" s="746"/>
    </row>
    <row r="53" spans="1:4" ht="15.75" thickBot="1">
      <c r="A53" s="288" t="s">
        <v>131</v>
      </c>
      <c r="B53" s="96" t="s">
        <v>59</v>
      </c>
      <c r="C53" s="746"/>
      <c r="D53" s="746"/>
    </row>
    <row r="54" spans="1:4" ht="15.75" thickBot="1">
      <c r="A54" s="288" t="s">
        <v>132</v>
      </c>
      <c r="B54" s="96" t="s">
        <v>59</v>
      </c>
      <c r="C54" s="746"/>
      <c r="D54" s="746"/>
    </row>
    <row r="55" spans="1:4" ht="15.75" thickBot="1">
      <c r="A55" s="288" t="s">
        <v>133</v>
      </c>
      <c r="B55" s="96" t="s">
        <v>59</v>
      </c>
      <c r="C55" s="746"/>
      <c r="D55" s="746"/>
    </row>
    <row r="56" spans="1:4" ht="15.75" thickBot="1">
      <c r="A56" s="288" t="s">
        <v>134</v>
      </c>
      <c r="B56" s="96" t="s">
        <v>59</v>
      </c>
      <c r="C56" s="746"/>
      <c r="D56" s="746"/>
    </row>
    <row r="57" spans="1:4" ht="15.75" thickBot="1">
      <c r="A57" s="288" t="s">
        <v>63</v>
      </c>
      <c r="B57" s="96" t="s">
        <v>59</v>
      </c>
      <c r="C57" s="747"/>
      <c r="D57" s="747"/>
    </row>
    <row r="58" spans="1:4" ht="15.75" thickBot="1">
      <c r="A58" s="773" t="s">
        <v>135</v>
      </c>
      <c r="B58" s="774"/>
      <c r="C58" s="774"/>
      <c r="D58" s="775"/>
    </row>
    <row r="59" spans="1:4" ht="15.75" thickBot="1">
      <c r="A59" s="288" t="s">
        <v>66</v>
      </c>
      <c r="B59" s="96" t="s">
        <v>67</v>
      </c>
      <c r="C59" s="745">
        <v>2.37</v>
      </c>
      <c r="D59" s="745">
        <f>C59*12*D8</f>
        <v>80166.672000000006</v>
      </c>
    </row>
    <row r="60" spans="1:4" ht="24.75" thickBot="1">
      <c r="A60" s="288" t="s">
        <v>136</v>
      </c>
      <c r="B60" s="96" t="s">
        <v>67</v>
      </c>
      <c r="C60" s="746"/>
      <c r="D60" s="746"/>
    </row>
    <row r="61" spans="1:4" ht="24.75" thickBot="1">
      <c r="A61" s="288" t="s">
        <v>137</v>
      </c>
      <c r="B61" s="96" t="s">
        <v>51</v>
      </c>
      <c r="C61" s="746"/>
      <c r="D61" s="746"/>
    </row>
    <row r="62" spans="1:4" ht="15.75" thickBot="1">
      <c r="A62" s="288" t="s">
        <v>138</v>
      </c>
      <c r="B62" s="96" t="s">
        <v>67</v>
      </c>
      <c r="C62" s="746"/>
      <c r="D62" s="746"/>
    </row>
    <row r="63" spans="1:4" ht="36.75" thickBot="1">
      <c r="A63" s="290" t="s">
        <v>71</v>
      </c>
      <c r="B63" s="96" t="s">
        <v>106</v>
      </c>
      <c r="C63" s="746"/>
      <c r="D63" s="746"/>
    </row>
    <row r="64" spans="1:4" ht="15.75" thickBot="1">
      <c r="A64" s="290" t="s">
        <v>139</v>
      </c>
      <c r="B64" s="96" t="s">
        <v>51</v>
      </c>
      <c r="C64" s="747"/>
      <c r="D64" s="747"/>
    </row>
    <row r="65" spans="1:4" ht="15.75" thickBot="1">
      <c r="A65" s="776" t="s">
        <v>140</v>
      </c>
      <c r="B65" s="778"/>
      <c r="C65" s="778"/>
      <c r="D65" s="777"/>
    </row>
    <row r="66" spans="1:4" ht="48.75" thickBot="1">
      <c r="A66" s="290" t="s">
        <v>141</v>
      </c>
      <c r="B66" s="96" t="s">
        <v>142</v>
      </c>
      <c r="C66" s="96">
        <v>2.41</v>
      </c>
      <c r="D66" s="96">
        <f>C66*12*D8</f>
        <v>81519.696000000011</v>
      </c>
    </row>
    <row r="67" spans="1:4" ht="15.75" thickBot="1">
      <c r="A67" s="776" t="s">
        <v>143</v>
      </c>
      <c r="B67" s="778"/>
      <c r="C67" s="778"/>
      <c r="D67" s="777"/>
    </row>
    <row r="68" spans="1:4" ht="15.75" thickBot="1">
      <c r="A68" s="290" t="s">
        <v>144</v>
      </c>
      <c r="B68" s="96" t="s">
        <v>78</v>
      </c>
      <c r="C68" s="745">
        <v>2.14</v>
      </c>
      <c r="D68" s="745">
        <f>C68*12*D8</f>
        <v>72386.784</v>
      </c>
    </row>
    <row r="69" spans="1:4" ht="15.75" thickBot="1">
      <c r="A69" s="290" t="s">
        <v>145</v>
      </c>
      <c r="B69" s="96" t="s">
        <v>78</v>
      </c>
      <c r="C69" s="746"/>
      <c r="D69" s="746"/>
    </row>
    <row r="70" spans="1:4" ht="15.75" thickBot="1">
      <c r="A70" s="290" t="s">
        <v>146</v>
      </c>
      <c r="B70" s="96" t="s">
        <v>147</v>
      </c>
      <c r="C70" s="747"/>
      <c r="D70" s="747"/>
    </row>
    <row r="71" spans="1:4" ht="15.75" thickBot="1">
      <c r="A71" s="776" t="s">
        <v>84</v>
      </c>
      <c r="B71" s="778"/>
      <c r="C71" s="778"/>
      <c r="D71" s="777"/>
    </row>
    <row r="72" spans="1:4" ht="15.75" thickBot="1">
      <c r="A72" s="290" t="s">
        <v>458</v>
      </c>
      <c r="B72" s="96"/>
      <c r="C72" s="96">
        <v>0.09</v>
      </c>
      <c r="D72" s="96">
        <f>C72*12*D8</f>
        <v>3044.3040000000005</v>
      </c>
    </row>
    <row r="73" spans="1:4" ht="72.75" thickBot="1">
      <c r="A73" s="290" t="s">
        <v>167</v>
      </c>
      <c r="B73" s="96" t="s">
        <v>106</v>
      </c>
      <c r="C73" s="96">
        <v>4.3499999999999996</v>
      </c>
      <c r="D73" s="96">
        <f>C73*12*D8</f>
        <v>147141.35999999999</v>
      </c>
    </row>
    <row r="74" spans="1:4" ht="15.75" thickBot="1">
      <c r="A74" s="942" t="s">
        <v>149</v>
      </c>
      <c r="B74" s="943"/>
      <c r="C74" s="418">
        <f>SUM(C13,C17,C28,C24,C35,C42,C46,C59,C66,C68,C72,C73)</f>
        <v>21.620000000000005</v>
      </c>
      <c r="D74" s="418">
        <f>SUM(D13,D17,D28,D24,D35,D42,D46,D59,D66,D68,D72,D73)</f>
        <v>731309.47199999995</v>
      </c>
    </row>
    <row r="75" spans="1:4">
      <c r="A75" s="471"/>
    </row>
    <row r="76" spans="1:4">
      <c r="A76" s="472"/>
    </row>
  </sheetData>
  <mergeCells count="37">
    <mergeCell ref="A15:D15"/>
    <mergeCell ref="C13:C14"/>
    <mergeCell ref="A10:A11"/>
    <mergeCell ref="B10:B11"/>
    <mergeCell ref="A12:D12"/>
    <mergeCell ref="B13:B14"/>
    <mergeCell ref="D13:D14"/>
    <mergeCell ref="C28:C33"/>
    <mergeCell ref="C35:C40"/>
    <mergeCell ref="C42:C43"/>
    <mergeCell ref="A16:D16"/>
    <mergeCell ref="D17:D22"/>
    <mergeCell ref="A21:B21"/>
    <mergeCell ref="A23:D23"/>
    <mergeCell ref="D24:D25"/>
    <mergeCell ref="A26:D26"/>
    <mergeCell ref="C17:C22"/>
    <mergeCell ref="C24:C25"/>
    <mergeCell ref="A27:D27"/>
    <mergeCell ref="D28:D33"/>
    <mergeCell ref="A34:D34"/>
    <mergeCell ref="D35:D40"/>
    <mergeCell ref="A41:D41"/>
    <mergeCell ref="D42:D43"/>
    <mergeCell ref="A74:B74"/>
    <mergeCell ref="C68:C70"/>
    <mergeCell ref="A45:D45"/>
    <mergeCell ref="D46:D57"/>
    <mergeCell ref="A51:B51"/>
    <mergeCell ref="A58:D58"/>
    <mergeCell ref="D59:D64"/>
    <mergeCell ref="A65:D65"/>
    <mergeCell ref="C46:C57"/>
    <mergeCell ref="C59:C64"/>
    <mergeCell ref="A67:D67"/>
    <mergeCell ref="D68:D70"/>
    <mergeCell ref="A71:D7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88"/>
  <sheetViews>
    <sheetView topLeftCell="A64" workbookViewId="0">
      <selection activeCell="D79" sqref="D79"/>
    </sheetView>
  </sheetViews>
  <sheetFormatPr defaultRowHeight="15"/>
  <cols>
    <col min="1" max="1" width="42.7109375" style="94" customWidth="1"/>
    <col min="2" max="2" width="16.140625" style="94" customWidth="1"/>
    <col min="3" max="3" width="11.85546875" style="94" customWidth="1"/>
    <col min="4" max="4" width="11" style="94" customWidth="1"/>
    <col min="5" max="5" width="9.140625" style="94" hidden="1" customWidth="1"/>
    <col min="6" max="6" width="9.140625" style="94"/>
    <col min="7" max="7" width="10.5703125" bestFit="1" customWidth="1"/>
  </cols>
  <sheetData>
    <row r="1" spans="1:5">
      <c r="A1" s="256" t="s">
        <v>87</v>
      </c>
      <c r="B1" s="256"/>
      <c r="C1" s="256"/>
      <c r="D1" s="256"/>
    </row>
    <row r="2" spans="1:5">
      <c r="A2" s="438" t="s">
        <v>461</v>
      </c>
      <c r="B2" s="438"/>
      <c r="C2" s="438"/>
      <c r="D2" s="438"/>
    </row>
    <row r="3" spans="1:5">
      <c r="A3" s="438" t="s">
        <v>400</v>
      </c>
      <c r="B3" s="438"/>
      <c r="C3" s="438"/>
      <c r="D3" s="438"/>
    </row>
    <row r="4" spans="1:5">
      <c r="A4" s="209"/>
      <c r="B4" s="209"/>
      <c r="C4" s="210" t="s">
        <v>1</v>
      </c>
      <c r="D4" s="209">
        <v>1985</v>
      </c>
    </row>
    <row r="5" spans="1:5">
      <c r="A5" s="209"/>
      <c r="B5" s="209"/>
      <c r="C5" s="210" t="s">
        <v>2</v>
      </c>
      <c r="D5" s="209">
        <v>5</v>
      </c>
    </row>
    <row r="6" spans="1:5">
      <c r="A6" s="209"/>
      <c r="B6" s="209"/>
      <c r="C6" s="210" t="s">
        <v>3</v>
      </c>
      <c r="D6" s="209">
        <v>8</v>
      </c>
    </row>
    <row r="7" spans="1:5">
      <c r="A7" s="209"/>
      <c r="B7" s="209"/>
      <c r="C7" s="210" t="s">
        <v>4</v>
      </c>
      <c r="D7" s="209">
        <v>98</v>
      </c>
    </row>
    <row r="8" spans="1:5">
      <c r="A8" s="209"/>
      <c r="B8" s="209"/>
      <c r="C8" s="210" t="s">
        <v>192</v>
      </c>
      <c r="D8" s="209">
        <v>4896.3</v>
      </c>
    </row>
    <row r="9" spans="1:5">
      <c r="A9" s="1102" t="s">
        <v>534</v>
      </c>
      <c r="B9" s="1102"/>
      <c r="C9" s="1102"/>
      <c r="D9" s="209">
        <v>65.8</v>
      </c>
      <c r="E9" s="94">
        <f>D9+D8</f>
        <v>4962.1000000000004</v>
      </c>
    </row>
    <row r="10" spans="1:5" ht="15.75" thickBot="1">
      <c r="A10" s="209"/>
      <c r="B10" s="209"/>
      <c r="C10" s="210" t="s">
        <v>180</v>
      </c>
      <c r="D10" s="209">
        <v>484.7</v>
      </c>
    </row>
    <row r="11" spans="1:5" ht="24">
      <c r="A11" s="745" t="s">
        <v>8</v>
      </c>
      <c r="B11" s="745" t="s">
        <v>9</v>
      </c>
      <c r="C11" s="95" t="s">
        <v>152</v>
      </c>
      <c r="D11" s="95" t="s">
        <v>162</v>
      </c>
    </row>
    <row r="12" spans="1:5" ht="15.75" thickBot="1">
      <c r="A12" s="747"/>
      <c r="B12" s="747"/>
      <c r="C12" s="96" t="s">
        <v>160</v>
      </c>
      <c r="D12" s="96" t="s">
        <v>174</v>
      </c>
    </row>
    <row r="13" spans="1:5" ht="15.75" thickBot="1">
      <c r="A13" s="767" t="s">
        <v>10</v>
      </c>
      <c r="B13" s="768"/>
      <c r="C13" s="768"/>
      <c r="D13" s="769"/>
    </row>
    <row r="14" spans="1:5" ht="180">
      <c r="A14" s="285" t="s">
        <v>158</v>
      </c>
      <c r="B14" s="745" t="s">
        <v>106</v>
      </c>
      <c r="C14" s="745">
        <v>1.02</v>
      </c>
      <c r="D14" s="745">
        <f>C14*12*E9</f>
        <v>60736.104000000007</v>
      </c>
    </row>
    <row r="15" spans="1:5" ht="180.75" thickBot="1">
      <c r="A15" s="288" t="s">
        <v>177</v>
      </c>
      <c r="B15" s="747"/>
      <c r="C15" s="747"/>
      <c r="D15" s="747"/>
    </row>
    <row r="16" spans="1:5" ht="15.75" thickBot="1">
      <c r="A16" s="770" t="s">
        <v>14</v>
      </c>
      <c r="B16" s="771"/>
      <c r="C16" s="771"/>
      <c r="D16" s="772"/>
    </row>
    <row r="17" spans="1:4" ht="15.75" thickBot="1">
      <c r="A17" s="773" t="s">
        <v>15</v>
      </c>
      <c r="B17" s="774"/>
      <c r="C17" s="774"/>
      <c r="D17" s="775"/>
    </row>
    <row r="18" spans="1:4" ht="24.75" thickBot="1">
      <c r="A18" s="288" t="s">
        <v>107</v>
      </c>
      <c r="B18" s="289" t="s">
        <v>17</v>
      </c>
      <c r="C18" s="745">
        <v>2.16</v>
      </c>
      <c r="D18" s="745">
        <f>C18*12*D8</f>
        <v>126912.09600000002</v>
      </c>
    </row>
    <row r="19" spans="1:4" ht="24.75" thickBot="1">
      <c r="A19" s="288" t="s">
        <v>108</v>
      </c>
      <c r="B19" s="289" t="s">
        <v>17</v>
      </c>
      <c r="C19" s="746"/>
      <c r="D19" s="746"/>
    </row>
    <row r="20" spans="1:4" ht="15.75" thickBot="1">
      <c r="A20" s="288" t="s">
        <v>109</v>
      </c>
      <c r="B20" s="289" t="s">
        <v>17</v>
      </c>
      <c r="C20" s="746"/>
      <c r="D20" s="746"/>
    </row>
    <row r="21" spans="1:4" ht="15.75" thickBot="1">
      <c r="A21" s="290" t="s">
        <v>20</v>
      </c>
      <c r="B21" s="96" t="s">
        <v>21</v>
      </c>
      <c r="C21" s="746"/>
      <c r="D21" s="746"/>
    </row>
    <row r="22" spans="1:4" ht="15.75" thickBot="1">
      <c r="A22" s="776" t="s">
        <v>22</v>
      </c>
      <c r="B22" s="777"/>
      <c r="C22" s="746"/>
      <c r="D22" s="746"/>
    </row>
    <row r="23" spans="1:4" ht="24.75" thickBot="1">
      <c r="A23" s="290" t="s">
        <v>110</v>
      </c>
      <c r="B23" s="96" t="s">
        <v>24</v>
      </c>
      <c r="C23" s="747"/>
      <c r="D23" s="747"/>
    </row>
    <row r="24" spans="1:4" ht="22.5" customHeight="1" thickBot="1">
      <c r="A24" s="776" t="s">
        <v>111</v>
      </c>
      <c r="B24" s="778"/>
      <c r="C24" s="778"/>
      <c r="D24" s="777"/>
    </row>
    <row r="25" spans="1:4" ht="15.75" thickBot="1">
      <c r="A25" s="292" t="s">
        <v>28</v>
      </c>
      <c r="B25" s="293" t="s">
        <v>29</v>
      </c>
      <c r="C25" s="745">
        <v>0.2</v>
      </c>
      <c r="D25" s="745">
        <f>C25*12*E9</f>
        <v>11909.040000000003</v>
      </c>
    </row>
    <row r="26" spans="1:4" ht="15.75" thickBot="1">
      <c r="A26" s="290" t="s">
        <v>26</v>
      </c>
      <c r="B26" s="96" t="s">
        <v>27</v>
      </c>
      <c r="C26" s="747"/>
      <c r="D26" s="747"/>
    </row>
    <row r="27" spans="1:4" ht="15.75" thickBot="1">
      <c r="A27" s="767" t="s">
        <v>112</v>
      </c>
      <c r="B27" s="768"/>
      <c r="C27" s="768"/>
      <c r="D27" s="769"/>
    </row>
    <row r="28" spans="1:4" ht="15.75" thickBot="1">
      <c r="A28" s="776" t="s">
        <v>113</v>
      </c>
      <c r="B28" s="778"/>
      <c r="C28" s="778"/>
      <c r="D28" s="777"/>
    </row>
    <row r="29" spans="1:4" ht="24.75" thickBot="1">
      <c r="A29" s="288" t="s">
        <v>114</v>
      </c>
      <c r="B29" s="96" t="s">
        <v>106</v>
      </c>
      <c r="C29" s="745">
        <v>0.79</v>
      </c>
      <c r="D29" s="745">
        <f>C29*12*E9</f>
        <v>47040.708000000006</v>
      </c>
    </row>
    <row r="30" spans="1:4" ht="24.75" thickBot="1">
      <c r="A30" s="288" t="s">
        <v>115</v>
      </c>
      <c r="B30" s="96" t="s">
        <v>34</v>
      </c>
      <c r="C30" s="746"/>
      <c r="D30" s="746"/>
    </row>
    <row r="31" spans="1:4" ht="24.75" thickBot="1">
      <c r="A31" s="288" t="s">
        <v>116</v>
      </c>
      <c r="B31" s="96" t="s">
        <v>34</v>
      </c>
      <c r="C31" s="746"/>
      <c r="D31" s="746"/>
    </row>
    <row r="32" spans="1:4" ht="24.75" thickBot="1">
      <c r="A32" s="288" t="s">
        <v>117</v>
      </c>
      <c r="B32" s="96" t="s">
        <v>106</v>
      </c>
      <c r="C32" s="746"/>
      <c r="D32" s="746"/>
    </row>
    <row r="33" spans="1:4" ht="15.75" thickBot="1">
      <c r="A33" s="288" t="s">
        <v>118</v>
      </c>
      <c r="B33" s="96" t="s">
        <v>34</v>
      </c>
      <c r="C33" s="746"/>
      <c r="D33" s="746"/>
    </row>
    <row r="34" spans="1:4" ht="24.75" thickBot="1">
      <c r="A34" s="290" t="s">
        <v>119</v>
      </c>
      <c r="B34" s="96" t="s">
        <v>106</v>
      </c>
      <c r="C34" s="747"/>
      <c r="D34" s="747"/>
    </row>
    <row r="35" spans="1:4" ht="15.75" thickBot="1">
      <c r="A35" s="776" t="s">
        <v>120</v>
      </c>
      <c r="B35" s="778"/>
      <c r="C35" s="778"/>
      <c r="D35" s="777"/>
    </row>
    <row r="36" spans="1:4" ht="24.75" thickBot="1">
      <c r="A36" s="288" t="s">
        <v>114</v>
      </c>
      <c r="B36" s="96" t="s">
        <v>106</v>
      </c>
      <c r="C36" s="745">
        <v>0.95</v>
      </c>
      <c r="D36" s="745">
        <f>C36*12*E9</f>
        <v>56567.939999999995</v>
      </c>
    </row>
    <row r="37" spans="1:4" ht="24.75" thickBot="1">
      <c r="A37" s="288" t="s">
        <v>121</v>
      </c>
      <c r="B37" s="96" t="s">
        <v>34</v>
      </c>
      <c r="C37" s="746"/>
      <c r="D37" s="746"/>
    </row>
    <row r="38" spans="1:4" ht="24.75" thickBot="1">
      <c r="A38" s="288" t="s">
        <v>122</v>
      </c>
      <c r="B38" s="96" t="s">
        <v>34</v>
      </c>
      <c r="C38" s="746"/>
      <c r="D38" s="746"/>
    </row>
    <row r="39" spans="1:4" ht="24.75" thickBot="1">
      <c r="A39" s="288" t="s">
        <v>42</v>
      </c>
      <c r="B39" s="96" t="s">
        <v>106</v>
      </c>
      <c r="C39" s="746"/>
      <c r="D39" s="746"/>
    </row>
    <row r="40" spans="1:4" ht="24.75" thickBot="1">
      <c r="A40" s="290" t="s">
        <v>123</v>
      </c>
      <c r="B40" s="96" t="s">
        <v>106</v>
      </c>
      <c r="C40" s="746"/>
      <c r="D40" s="746"/>
    </row>
    <row r="41" spans="1:4" ht="15.75" thickBot="1">
      <c r="A41" s="288" t="s">
        <v>118</v>
      </c>
      <c r="B41" s="96" t="s">
        <v>34</v>
      </c>
      <c r="C41" s="747"/>
      <c r="D41" s="747"/>
    </row>
    <row r="42" spans="1:4" ht="15.75" thickBot="1">
      <c r="A42" s="773" t="s">
        <v>124</v>
      </c>
      <c r="B42" s="774"/>
      <c r="C42" s="774"/>
      <c r="D42" s="775"/>
    </row>
    <row r="43" spans="1:4" ht="15.75" thickBot="1">
      <c r="A43" s="288" t="s">
        <v>45</v>
      </c>
      <c r="B43" s="96" t="s">
        <v>34</v>
      </c>
      <c r="C43" s="745">
        <v>0.82</v>
      </c>
      <c r="D43" s="745">
        <f>C43*12*E9</f>
        <v>48827.064000000006</v>
      </c>
    </row>
    <row r="44" spans="1:4" ht="15.75" thickBot="1">
      <c r="A44" s="288" t="s">
        <v>46</v>
      </c>
      <c r="B44" s="96" t="s">
        <v>34</v>
      </c>
      <c r="C44" s="747"/>
      <c r="D44" s="747"/>
    </row>
    <row r="45" spans="1:4" ht="24.75" thickBot="1">
      <c r="A45" s="290" t="s">
        <v>47</v>
      </c>
      <c r="B45" s="96" t="s">
        <v>106</v>
      </c>
      <c r="C45" s="97"/>
      <c r="D45" s="97"/>
    </row>
    <row r="46" spans="1:4" ht="15.75" thickBot="1">
      <c r="A46" s="776" t="s">
        <v>125</v>
      </c>
      <c r="B46" s="778"/>
      <c r="C46" s="778"/>
      <c r="D46" s="777"/>
    </row>
    <row r="47" spans="1:4" ht="36.75" thickBot="1">
      <c r="A47" s="288" t="s">
        <v>126</v>
      </c>
      <c r="B47" s="96" t="s">
        <v>29</v>
      </c>
      <c r="C47" s="745">
        <v>1.58</v>
      </c>
      <c r="D47" s="745">
        <f>C47*12*E9</f>
        <v>94081.416000000012</v>
      </c>
    </row>
    <row r="48" spans="1:4" ht="15.75" thickBot="1">
      <c r="A48" s="288" t="s">
        <v>127</v>
      </c>
      <c r="B48" s="96" t="s">
        <v>51</v>
      </c>
      <c r="C48" s="746"/>
      <c r="D48" s="746"/>
    </row>
    <row r="49" spans="1:4" ht="24.75" thickBot="1">
      <c r="A49" s="288" t="s">
        <v>116</v>
      </c>
      <c r="B49" s="96" t="s">
        <v>51</v>
      </c>
      <c r="C49" s="746"/>
      <c r="D49" s="746"/>
    </row>
    <row r="50" spans="1:4" ht="24.75" thickBot="1">
      <c r="A50" s="288" t="s">
        <v>128</v>
      </c>
      <c r="B50" s="96" t="s">
        <v>54</v>
      </c>
      <c r="C50" s="746"/>
      <c r="D50" s="746"/>
    </row>
    <row r="51" spans="1:4" ht="48.75" thickBot="1">
      <c r="A51" s="288" t="s">
        <v>129</v>
      </c>
      <c r="B51" s="96" t="s">
        <v>54</v>
      </c>
      <c r="C51" s="746"/>
      <c r="D51" s="746"/>
    </row>
    <row r="52" spans="1:4" ht="15.75" thickBot="1">
      <c r="A52" s="776" t="s">
        <v>56</v>
      </c>
      <c r="B52" s="777"/>
      <c r="C52" s="746"/>
      <c r="D52" s="746"/>
    </row>
    <row r="53" spans="1:4" ht="15.75" thickBot="1">
      <c r="A53" s="288" t="s">
        <v>130</v>
      </c>
      <c r="B53" s="96" t="s">
        <v>59</v>
      </c>
      <c r="C53" s="746"/>
      <c r="D53" s="746"/>
    </row>
    <row r="54" spans="1:4" ht="15.75" thickBot="1">
      <c r="A54" s="288" t="s">
        <v>131</v>
      </c>
      <c r="B54" s="96" t="s">
        <v>59</v>
      </c>
      <c r="C54" s="746"/>
      <c r="D54" s="746"/>
    </row>
    <row r="55" spans="1:4" ht="15.75" thickBot="1">
      <c r="A55" s="288" t="s">
        <v>132</v>
      </c>
      <c r="B55" s="96" t="s">
        <v>59</v>
      </c>
      <c r="C55" s="746"/>
      <c r="D55" s="746"/>
    </row>
    <row r="56" spans="1:4" ht="15.75" thickBot="1">
      <c r="A56" s="288" t="s">
        <v>133</v>
      </c>
      <c r="B56" s="96" t="s">
        <v>59</v>
      </c>
      <c r="C56" s="746"/>
      <c r="D56" s="746"/>
    </row>
    <row r="57" spans="1:4" ht="15.75" thickBot="1">
      <c r="A57" s="288" t="s">
        <v>134</v>
      </c>
      <c r="B57" s="96" t="s">
        <v>59</v>
      </c>
      <c r="C57" s="746"/>
      <c r="D57" s="746"/>
    </row>
    <row r="58" spans="1:4" ht="15.75" thickBot="1">
      <c r="A58" s="288" t="s">
        <v>63</v>
      </c>
      <c r="B58" s="96" t="s">
        <v>59</v>
      </c>
      <c r="C58" s="747"/>
      <c r="D58" s="747"/>
    </row>
    <row r="59" spans="1:4" ht="15.75" thickBot="1">
      <c r="A59" s="773" t="s">
        <v>135</v>
      </c>
      <c r="B59" s="774"/>
      <c r="C59" s="774"/>
      <c r="D59" s="775"/>
    </row>
    <row r="60" spans="1:4" ht="15.75" thickBot="1">
      <c r="A60" s="288" t="s">
        <v>66</v>
      </c>
      <c r="B60" s="96" t="s">
        <v>67</v>
      </c>
      <c r="C60" s="98"/>
      <c r="D60" s="98"/>
    </row>
    <row r="61" spans="1:4" ht="24.75" thickBot="1">
      <c r="A61" s="288" t="s">
        <v>136</v>
      </c>
      <c r="B61" s="96" t="s">
        <v>67</v>
      </c>
      <c r="C61" s="99">
        <v>1.2</v>
      </c>
      <c r="D61" s="99">
        <f>C61*12*E9</f>
        <v>71454.240000000005</v>
      </c>
    </row>
    <row r="62" spans="1:4" ht="36.75" thickBot="1">
      <c r="A62" s="288" t="s">
        <v>137</v>
      </c>
      <c r="B62" s="96" t="s">
        <v>51</v>
      </c>
      <c r="C62" s="98"/>
      <c r="D62" s="98"/>
    </row>
    <row r="63" spans="1:4" ht="24.75" thickBot="1">
      <c r="A63" s="288" t="s">
        <v>138</v>
      </c>
      <c r="B63" s="96" t="s">
        <v>67</v>
      </c>
      <c r="C63" s="98"/>
      <c r="D63" s="98"/>
    </row>
    <row r="64" spans="1:4" ht="24.75" thickBot="1">
      <c r="A64" s="290" t="s">
        <v>71</v>
      </c>
      <c r="B64" s="96" t="s">
        <v>106</v>
      </c>
      <c r="C64" s="98"/>
      <c r="D64" s="98"/>
    </row>
    <row r="65" spans="1:7" ht="15.75" thickBot="1">
      <c r="A65" s="290" t="s">
        <v>139</v>
      </c>
      <c r="B65" s="96" t="s">
        <v>51</v>
      </c>
      <c r="C65" s="97"/>
      <c r="D65" s="97"/>
    </row>
    <row r="66" spans="1:7" ht="15.75" thickBot="1">
      <c r="A66" s="776" t="s">
        <v>140</v>
      </c>
      <c r="B66" s="778"/>
      <c r="C66" s="778"/>
      <c r="D66" s="777"/>
    </row>
    <row r="67" spans="1:7" ht="60.75" thickBot="1">
      <c r="A67" s="290" t="s">
        <v>141</v>
      </c>
      <c r="B67" s="96" t="s">
        <v>142</v>
      </c>
      <c r="C67" s="96">
        <v>2.41</v>
      </c>
      <c r="D67" s="96">
        <f>C67*12*E9</f>
        <v>143503.93200000003</v>
      </c>
    </row>
    <row r="68" spans="1:7" ht="15.75" thickBot="1">
      <c r="A68" s="776" t="s">
        <v>143</v>
      </c>
      <c r="B68" s="778"/>
      <c r="C68" s="778"/>
      <c r="D68" s="777"/>
    </row>
    <row r="69" spans="1:7" ht="24.75" thickBot="1">
      <c r="A69" s="290" t="s">
        <v>144</v>
      </c>
      <c r="B69" s="96" t="s">
        <v>78</v>
      </c>
      <c r="C69" s="745">
        <v>2.14</v>
      </c>
      <c r="D69" s="745">
        <f>C69*12*E9</f>
        <v>127426.728</v>
      </c>
    </row>
    <row r="70" spans="1:7" ht="24.75" thickBot="1">
      <c r="A70" s="290" t="s">
        <v>145</v>
      </c>
      <c r="B70" s="96" t="s">
        <v>78</v>
      </c>
      <c r="C70" s="746"/>
      <c r="D70" s="746"/>
    </row>
    <row r="71" spans="1:7" ht="24.75" thickBot="1">
      <c r="A71" s="290" t="s">
        <v>146</v>
      </c>
      <c r="B71" s="96" t="s">
        <v>147</v>
      </c>
      <c r="C71" s="747"/>
      <c r="D71" s="747"/>
    </row>
    <row r="72" spans="1:7" ht="15.75" thickBot="1">
      <c r="A72" s="776" t="s">
        <v>84</v>
      </c>
      <c r="B72" s="778"/>
      <c r="C72" s="778"/>
      <c r="D72" s="777"/>
    </row>
    <row r="73" spans="1:7" ht="15.75" thickBot="1">
      <c r="A73" s="473" t="s">
        <v>405</v>
      </c>
      <c r="B73" s="474"/>
      <c r="C73" s="475">
        <v>0.08</v>
      </c>
      <c r="D73" s="294">
        <f>C73*12*E9</f>
        <v>4763.616</v>
      </c>
    </row>
    <row r="74" spans="1:7" ht="15.75" thickBot="1">
      <c r="A74" s="290" t="s">
        <v>459</v>
      </c>
      <c r="B74" s="96"/>
      <c r="C74" s="105">
        <v>0.2</v>
      </c>
      <c r="D74" s="96">
        <f>C74*12*E9</f>
        <v>11909.040000000003</v>
      </c>
    </row>
    <row r="75" spans="1:7" ht="15.75" thickBot="1">
      <c r="A75" s="292" t="s">
        <v>462</v>
      </c>
      <c r="B75" s="294"/>
      <c r="C75" s="476">
        <v>0.44</v>
      </c>
      <c r="D75" s="294">
        <f>C75*12*E9</f>
        <v>26199.888000000003</v>
      </c>
    </row>
    <row r="76" spans="1:7" ht="15.75" thickBot="1">
      <c r="A76" s="290" t="s">
        <v>460</v>
      </c>
      <c r="B76" s="96"/>
      <c r="C76" s="105">
        <v>3.28</v>
      </c>
      <c r="D76" s="96">
        <f>C76*12*E9</f>
        <v>195308.25600000002</v>
      </c>
    </row>
    <row r="77" spans="1:7" ht="84.75" thickBot="1">
      <c r="A77" s="290" t="s">
        <v>167</v>
      </c>
      <c r="B77" s="96" t="s">
        <v>106</v>
      </c>
      <c r="C77" s="105">
        <v>4.3499999999999996</v>
      </c>
      <c r="D77" s="96">
        <f>C77*12*E9</f>
        <v>259021.62</v>
      </c>
    </row>
    <row r="78" spans="1:7" ht="24.75" thickBot="1">
      <c r="A78" s="439" t="s">
        <v>176</v>
      </c>
      <c r="B78" s="96"/>
      <c r="C78" s="96"/>
      <c r="D78" s="96">
        <v>-13392.2</v>
      </c>
    </row>
    <row r="79" spans="1:7" ht="15.75" thickBot="1">
      <c r="A79" s="942" t="s">
        <v>149</v>
      </c>
      <c r="B79" s="943"/>
      <c r="C79" s="418">
        <f>SUM(C14,C18,C25,C29,C36,C43,C47,C61,C67,C69,C73:C77)</f>
        <v>21.619999999999997</v>
      </c>
      <c r="D79" s="418">
        <f>SUM(D14,D18,D25,D29,D36,D43,D47,D61,D67,D69,D73:D77)+D78</f>
        <v>1272269.4880000001</v>
      </c>
      <c r="G79" s="37"/>
    </row>
    <row r="80" spans="1:7">
      <c r="A80" s="471"/>
      <c r="G80" s="37"/>
    </row>
    <row r="82" spans="1:1">
      <c r="A82" s="472"/>
    </row>
    <row r="83" spans="1:1">
      <c r="A83" s="472"/>
    </row>
    <row r="84" spans="1:1">
      <c r="A84" s="472"/>
    </row>
    <row r="85" spans="1:1">
      <c r="A85" s="472"/>
    </row>
    <row r="86" spans="1:1">
      <c r="A86" s="472"/>
    </row>
    <row r="87" spans="1:1">
      <c r="A87" s="472"/>
    </row>
    <row r="88" spans="1:1">
      <c r="A88" s="472"/>
    </row>
  </sheetData>
  <mergeCells count="36">
    <mergeCell ref="A9:C9"/>
    <mergeCell ref="A16:D16"/>
    <mergeCell ref="A11:A12"/>
    <mergeCell ref="B11:B12"/>
    <mergeCell ref="A13:D13"/>
    <mergeCell ref="B14:B15"/>
    <mergeCell ref="D14:D15"/>
    <mergeCell ref="D43:D44"/>
    <mergeCell ref="C43:C44"/>
    <mergeCell ref="A17:D17"/>
    <mergeCell ref="D18:D23"/>
    <mergeCell ref="A22:B22"/>
    <mergeCell ref="A24:D24"/>
    <mergeCell ref="D25:D26"/>
    <mergeCell ref="A27:D27"/>
    <mergeCell ref="A28:D28"/>
    <mergeCell ref="D29:D34"/>
    <mergeCell ref="A35:D35"/>
    <mergeCell ref="D36:D41"/>
    <mergeCell ref="A42:D42"/>
    <mergeCell ref="C69:C71"/>
    <mergeCell ref="D69:D71"/>
    <mergeCell ref="A72:D72"/>
    <mergeCell ref="A79:B79"/>
    <mergeCell ref="C14:C15"/>
    <mergeCell ref="C18:C23"/>
    <mergeCell ref="C25:C26"/>
    <mergeCell ref="C29:C34"/>
    <mergeCell ref="C36:C41"/>
    <mergeCell ref="A46:D46"/>
    <mergeCell ref="D47:D58"/>
    <mergeCell ref="A52:B52"/>
    <mergeCell ref="A59:D59"/>
    <mergeCell ref="A66:D66"/>
    <mergeCell ref="A68:D68"/>
    <mergeCell ref="C47:C5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82"/>
  <sheetViews>
    <sheetView topLeftCell="A64" workbookViewId="0">
      <selection activeCell="D68" sqref="D68:D70"/>
    </sheetView>
  </sheetViews>
  <sheetFormatPr defaultRowHeight="15"/>
  <cols>
    <col min="1" max="1" width="47.140625" style="94" customWidth="1"/>
    <col min="2" max="2" width="14.7109375" style="94" customWidth="1"/>
    <col min="3" max="3" width="10" style="94" customWidth="1"/>
    <col min="4" max="4" width="10.140625" style="94" customWidth="1"/>
    <col min="5" max="6" width="9.140625" style="94"/>
    <col min="7" max="8" width="9.140625" style="17"/>
  </cols>
  <sheetData>
    <row r="1" spans="1:4">
      <c r="A1" s="256" t="s">
        <v>87</v>
      </c>
      <c r="B1" s="256"/>
      <c r="C1" s="256"/>
      <c r="D1" s="256"/>
    </row>
    <row r="2" spans="1:4">
      <c r="A2" s="438" t="s">
        <v>464</v>
      </c>
      <c r="B2" s="438"/>
      <c r="C2" s="438"/>
      <c r="D2" s="438"/>
    </row>
    <row r="3" spans="1:4">
      <c r="A3" s="438" t="s">
        <v>400</v>
      </c>
      <c r="B3" s="438"/>
      <c r="C3" s="438"/>
      <c r="D3" s="438"/>
    </row>
    <row r="4" spans="1:4">
      <c r="A4" s="209"/>
      <c r="B4" s="209"/>
      <c r="C4" s="210" t="s">
        <v>1</v>
      </c>
      <c r="D4" s="209">
        <v>1990</v>
      </c>
    </row>
    <row r="5" spans="1:4">
      <c r="A5" s="209"/>
      <c r="B5" s="209"/>
      <c r="C5" s="210" t="s">
        <v>2</v>
      </c>
      <c r="D5" s="209">
        <v>5</v>
      </c>
    </row>
    <row r="6" spans="1:4">
      <c r="A6" s="209"/>
      <c r="B6" s="209"/>
      <c r="C6" s="210" t="s">
        <v>3</v>
      </c>
      <c r="D6" s="209">
        <v>4</v>
      </c>
    </row>
    <row r="7" spans="1:4">
      <c r="A7" s="209"/>
      <c r="B7" s="209"/>
      <c r="C7" s="210" t="s">
        <v>4</v>
      </c>
      <c r="D7" s="209">
        <v>59</v>
      </c>
    </row>
    <row r="8" spans="1:4">
      <c r="A8" s="209"/>
      <c r="B8" s="209"/>
      <c r="C8" s="210" t="s">
        <v>192</v>
      </c>
      <c r="D8" s="209">
        <v>2828.3</v>
      </c>
    </row>
    <row r="9" spans="1:4" ht="15.75" thickBot="1">
      <c r="A9" s="209"/>
      <c r="B9" s="209"/>
      <c r="C9" s="210" t="s">
        <v>180</v>
      </c>
      <c r="D9" s="209">
        <v>344</v>
      </c>
    </row>
    <row r="10" spans="1:4" ht="28.5" customHeight="1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4" ht="15" customHeight="1" thickBot="1">
      <c r="A11" s="747"/>
      <c r="B11" s="747"/>
      <c r="C11" s="96" t="s">
        <v>160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62" customHeight="1">
      <c r="A13" s="285" t="s">
        <v>158</v>
      </c>
      <c r="B13" s="745" t="s">
        <v>106</v>
      </c>
      <c r="C13" s="745">
        <v>1.02</v>
      </c>
      <c r="D13" s="745">
        <f>C13*12*D8</f>
        <v>34618.392</v>
      </c>
    </row>
    <row r="14" spans="1:4" ht="156.75" thickBot="1">
      <c r="A14" s="288" t="s">
        <v>463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24.75" thickBot="1">
      <c r="A17" s="288" t="s">
        <v>107</v>
      </c>
      <c r="B17" s="289" t="s">
        <v>17</v>
      </c>
      <c r="C17" s="745">
        <v>2.16</v>
      </c>
      <c r="D17" s="745">
        <f>C17*12*D8</f>
        <v>73309.536000000007</v>
      </c>
    </row>
    <row r="18" spans="1:4" ht="15.75" thickBot="1">
      <c r="A18" s="288" t="s">
        <v>108</v>
      </c>
      <c r="B18" s="289" t="s">
        <v>17</v>
      </c>
      <c r="C18" s="746"/>
      <c r="D18" s="746"/>
    </row>
    <row r="19" spans="1:4" ht="15.75" thickBot="1">
      <c r="A19" s="288" t="s">
        <v>109</v>
      </c>
      <c r="B19" s="289" t="s">
        <v>17</v>
      </c>
      <c r="C19" s="746"/>
      <c r="D19" s="746"/>
    </row>
    <row r="20" spans="1:4" ht="15.75" thickBot="1">
      <c r="A20" s="290" t="s">
        <v>20</v>
      </c>
      <c r="B20" s="96" t="s">
        <v>21</v>
      </c>
      <c r="C20" s="746"/>
      <c r="D20" s="746"/>
    </row>
    <row r="21" spans="1:4" ht="15.75" thickBot="1">
      <c r="A21" s="776" t="s">
        <v>22</v>
      </c>
      <c r="B21" s="777"/>
      <c r="C21" s="746"/>
      <c r="D21" s="746"/>
    </row>
    <row r="22" spans="1:4" ht="24.75" thickBot="1">
      <c r="A22" s="290" t="s">
        <v>110</v>
      </c>
      <c r="B22" s="96" t="s">
        <v>24</v>
      </c>
      <c r="C22" s="747"/>
      <c r="D22" s="747"/>
    </row>
    <row r="23" spans="1:4" ht="15.75" thickBot="1">
      <c r="A23" s="776" t="s">
        <v>111</v>
      </c>
      <c r="B23" s="778"/>
      <c r="C23" s="778"/>
      <c r="D23" s="777"/>
    </row>
    <row r="24" spans="1:4" ht="15.75" thickBot="1">
      <c r="A24" s="292" t="s">
        <v>28</v>
      </c>
      <c r="B24" s="293" t="s">
        <v>29</v>
      </c>
      <c r="C24" s="745">
        <v>0.2</v>
      </c>
      <c r="D24" s="745">
        <f>C24*12*D8</f>
        <v>6787.9200000000019</v>
      </c>
    </row>
    <row r="25" spans="1:4" ht="15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24.75" thickBot="1">
      <c r="A28" s="288" t="s">
        <v>114</v>
      </c>
      <c r="B28" s="96" t="s">
        <v>106</v>
      </c>
      <c r="C28" s="745">
        <v>0.79</v>
      </c>
      <c r="D28" s="745">
        <f>C28*12*D8</f>
        <v>26812.284000000003</v>
      </c>
    </row>
    <row r="29" spans="1:4" ht="24.75" thickBot="1">
      <c r="A29" s="288" t="s">
        <v>115</v>
      </c>
      <c r="B29" s="96" t="s">
        <v>34</v>
      </c>
      <c r="C29" s="746"/>
      <c r="D29" s="746"/>
    </row>
    <row r="30" spans="1:4" ht="24.75" thickBot="1">
      <c r="A30" s="288" t="s">
        <v>116</v>
      </c>
      <c r="B30" s="96" t="s">
        <v>34</v>
      </c>
      <c r="C30" s="746"/>
      <c r="D30" s="746"/>
    </row>
    <row r="31" spans="1:4" ht="24.75" thickBot="1">
      <c r="A31" s="288" t="s">
        <v>117</v>
      </c>
      <c r="B31" s="96" t="s">
        <v>106</v>
      </c>
      <c r="C31" s="746"/>
      <c r="D31" s="746"/>
    </row>
    <row r="32" spans="1:4" ht="15.75" thickBot="1">
      <c r="A32" s="288" t="s">
        <v>118</v>
      </c>
      <c r="B32" s="96" t="s">
        <v>34</v>
      </c>
      <c r="C32" s="746"/>
      <c r="D32" s="746"/>
    </row>
    <row r="33" spans="1:4" ht="24.75" thickBot="1">
      <c r="A33" s="290" t="s">
        <v>119</v>
      </c>
      <c r="B33" s="96" t="s">
        <v>106</v>
      </c>
      <c r="C33" s="747"/>
      <c r="D33" s="747"/>
    </row>
    <row r="34" spans="1:4" ht="15.75" thickBot="1">
      <c r="A34" s="776" t="s">
        <v>120</v>
      </c>
      <c r="B34" s="778"/>
      <c r="C34" s="778"/>
      <c r="D34" s="777"/>
    </row>
    <row r="35" spans="1:4" ht="24.75" thickBot="1">
      <c r="A35" s="288" t="s">
        <v>114</v>
      </c>
      <c r="B35" s="96" t="s">
        <v>106</v>
      </c>
      <c r="C35" s="745">
        <v>1.29</v>
      </c>
      <c r="D35" s="745">
        <f>C35*12*D8</f>
        <v>43782.084000000003</v>
      </c>
    </row>
    <row r="36" spans="1:4" ht="24.75" thickBot="1">
      <c r="A36" s="288" t="s">
        <v>121</v>
      </c>
      <c r="B36" s="96" t="s">
        <v>34</v>
      </c>
      <c r="C36" s="746"/>
      <c r="D36" s="746"/>
    </row>
    <row r="37" spans="1:4" ht="24.75" thickBot="1">
      <c r="A37" s="288" t="s">
        <v>122</v>
      </c>
      <c r="B37" s="96" t="s">
        <v>34</v>
      </c>
      <c r="C37" s="746"/>
      <c r="D37" s="746"/>
    </row>
    <row r="38" spans="1:4" ht="24.75" thickBot="1">
      <c r="A38" s="288" t="s">
        <v>42</v>
      </c>
      <c r="B38" s="96" t="s">
        <v>106</v>
      </c>
      <c r="C38" s="746"/>
      <c r="D38" s="746"/>
    </row>
    <row r="39" spans="1:4" ht="24.75" thickBot="1">
      <c r="A39" s="290" t="s">
        <v>123</v>
      </c>
      <c r="B39" s="96" t="s">
        <v>106</v>
      </c>
      <c r="C39" s="746"/>
      <c r="D39" s="746"/>
    </row>
    <row r="40" spans="1:4" ht="15.75" thickBot="1">
      <c r="A40" s="288" t="s">
        <v>118</v>
      </c>
      <c r="B40" s="96" t="s">
        <v>34</v>
      </c>
      <c r="C40" s="747"/>
      <c r="D40" s="747"/>
    </row>
    <row r="41" spans="1:4" ht="15.75" thickBot="1">
      <c r="A41" s="773" t="s">
        <v>124</v>
      </c>
      <c r="B41" s="774"/>
      <c r="C41" s="774"/>
      <c r="D41" s="775"/>
    </row>
    <row r="42" spans="1:4" ht="15.75" thickBot="1">
      <c r="A42" s="288" t="s">
        <v>45</v>
      </c>
      <c r="B42" s="96" t="s">
        <v>34</v>
      </c>
      <c r="C42" s="745">
        <v>0.91</v>
      </c>
      <c r="D42" s="745">
        <f>C42*12*D8</f>
        <v>30885.036</v>
      </c>
    </row>
    <row r="43" spans="1:4" ht="15.75" thickBot="1">
      <c r="A43" s="288" t="s">
        <v>46</v>
      </c>
      <c r="B43" s="96" t="s">
        <v>34</v>
      </c>
      <c r="C43" s="747"/>
      <c r="D43" s="747"/>
    </row>
    <row r="44" spans="1:4" ht="24.75" thickBot="1">
      <c r="A44" s="290" t="s">
        <v>47</v>
      </c>
      <c r="B44" s="96" t="s">
        <v>106</v>
      </c>
      <c r="C44" s="97"/>
      <c r="D44" s="97"/>
    </row>
    <row r="45" spans="1:4" ht="15.75" thickBot="1">
      <c r="A45" s="776" t="s">
        <v>125</v>
      </c>
      <c r="B45" s="778"/>
      <c r="C45" s="778"/>
      <c r="D45" s="777"/>
    </row>
    <row r="46" spans="1:4" ht="36.75" thickBot="1">
      <c r="A46" s="288" t="s">
        <v>126</v>
      </c>
      <c r="B46" s="96" t="s">
        <v>29</v>
      </c>
      <c r="C46" s="745">
        <v>3.38</v>
      </c>
      <c r="D46" s="745">
        <f>C46*12*D8</f>
        <v>114715.84800000001</v>
      </c>
    </row>
    <row r="47" spans="1:4" ht="15.75" thickBot="1">
      <c r="A47" s="288" t="s">
        <v>127</v>
      </c>
      <c r="B47" s="96" t="s">
        <v>51</v>
      </c>
      <c r="C47" s="746"/>
      <c r="D47" s="746"/>
    </row>
    <row r="48" spans="1:4" ht="24.75" thickBot="1">
      <c r="A48" s="288" t="s">
        <v>116</v>
      </c>
      <c r="B48" s="96" t="s">
        <v>51</v>
      </c>
      <c r="C48" s="746"/>
      <c r="D48" s="746"/>
    </row>
    <row r="49" spans="1:4" ht="24.75" thickBot="1">
      <c r="A49" s="288" t="s">
        <v>128</v>
      </c>
      <c r="B49" s="96" t="s">
        <v>54</v>
      </c>
      <c r="C49" s="746"/>
      <c r="D49" s="746"/>
    </row>
    <row r="50" spans="1:4" ht="48.75" thickBot="1">
      <c r="A50" s="288" t="s">
        <v>129</v>
      </c>
      <c r="B50" s="96" t="s">
        <v>54</v>
      </c>
      <c r="C50" s="746"/>
      <c r="D50" s="746"/>
    </row>
    <row r="51" spans="1:4" ht="15.75" thickBot="1">
      <c r="A51" s="776" t="s">
        <v>56</v>
      </c>
      <c r="B51" s="777"/>
      <c r="C51" s="746"/>
      <c r="D51" s="746"/>
    </row>
    <row r="52" spans="1:4" ht="15.75" thickBot="1">
      <c r="A52" s="288" t="s">
        <v>130</v>
      </c>
      <c r="B52" s="96" t="s">
        <v>59</v>
      </c>
      <c r="C52" s="746"/>
      <c r="D52" s="746"/>
    </row>
    <row r="53" spans="1:4" ht="15.75" thickBot="1">
      <c r="A53" s="288" t="s">
        <v>131</v>
      </c>
      <c r="B53" s="96" t="s">
        <v>59</v>
      </c>
      <c r="C53" s="746"/>
      <c r="D53" s="746"/>
    </row>
    <row r="54" spans="1:4" ht="15.75" thickBot="1">
      <c r="A54" s="288" t="s">
        <v>132</v>
      </c>
      <c r="B54" s="96" t="s">
        <v>59</v>
      </c>
      <c r="C54" s="746"/>
      <c r="D54" s="746"/>
    </row>
    <row r="55" spans="1:4" ht="15.75" thickBot="1">
      <c r="A55" s="288" t="s">
        <v>133</v>
      </c>
      <c r="B55" s="96" t="s">
        <v>59</v>
      </c>
      <c r="C55" s="746"/>
      <c r="D55" s="746"/>
    </row>
    <row r="56" spans="1:4" ht="15.75" thickBot="1">
      <c r="A56" s="288" t="s">
        <v>134</v>
      </c>
      <c r="B56" s="96" t="s">
        <v>59</v>
      </c>
      <c r="C56" s="746"/>
      <c r="D56" s="746"/>
    </row>
    <row r="57" spans="1:4" ht="15.75" thickBot="1">
      <c r="A57" s="288" t="s">
        <v>63</v>
      </c>
      <c r="B57" s="96" t="s">
        <v>59</v>
      </c>
      <c r="C57" s="747"/>
      <c r="D57" s="747"/>
    </row>
    <row r="58" spans="1:4" ht="15.75" thickBot="1">
      <c r="A58" s="773" t="s">
        <v>135</v>
      </c>
      <c r="B58" s="774"/>
      <c r="C58" s="774"/>
      <c r="D58" s="775"/>
    </row>
    <row r="59" spans="1:4" ht="15.75" thickBot="1">
      <c r="A59" s="288" t="s">
        <v>66</v>
      </c>
      <c r="B59" s="96" t="s">
        <v>67</v>
      </c>
      <c r="C59" s="98"/>
      <c r="D59" s="98"/>
    </row>
    <row r="60" spans="1:4" ht="24.75" thickBot="1">
      <c r="A60" s="288" t="s">
        <v>136</v>
      </c>
      <c r="B60" s="96" t="s">
        <v>67</v>
      </c>
      <c r="C60" s="99">
        <v>2.27</v>
      </c>
      <c r="D60" s="99">
        <f>C60*12*D8</f>
        <v>77042.892000000007</v>
      </c>
    </row>
    <row r="61" spans="1:4" ht="36.75" thickBot="1">
      <c r="A61" s="288" t="s">
        <v>137</v>
      </c>
      <c r="B61" s="96" t="s">
        <v>51</v>
      </c>
      <c r="C61" s="98"/>
      <c r="D61" s="98"/>
    </row>
    <row r="62" spans="1:4" ht="15.75" thickBot="1">
      <c r="A62" s="288" t="s">
        <v>138</v>
      </c>
      <c r="B62" s="96" t="s">
        <v>67</v>
      </c>
      <c r="C62" s="98"/>
      <c r="D62" s="98"/>
    </row>
    <row r="63" spans="1:4" ht="24.75" thickBot="1">
      <c r="A63" s="290" t="s">
        <v>71</v>
      </c>
      <c r="B63" s="96" t="s">
        <v>106</v>
      </c>
      <c r="C63" s="98"/>
      <c r="D63" s="98"/>
    </row>
    <row r="64" spans="1:4" ht="15.75" thickBot="1">
      <c r="A64" s="290" t="s">
        <v>139</v>
      </c>
      <c r="B64" s="96" t="s">
        <v>51</v>
      </c>
      <c r="C64" s="97"/>
      <c r="D64" s="97"/>
    </row>
    <row r="65" spans="1:4" ht="15.75" thickBot="1">
      <c r="A65" s="776" t="s">
        <v>140</v>
      </c>
      <c r="B65" s="778"/>
      <c r="C65" s="778"/>
      <c r="D65" s="777"/>
    </row>
    <row r="66" spans="1:4" ht="60.75" thickBot="1">
      <c r="A66" s="290" t="s">
        <v>141</v>
      </c>
      <c r="B66" s="96" t="s">
        <v>142</v>
      </c>
      <c r="C66" s="96">
        <v>2.41</v>
      </c>
      <c r="D66" s="96">
        <f>C66*12*D8</f>
        <v>81794.436000000016</v>
      </c>
    </row>
    <row r="67" spans="1:4" ht="15.75" thickBot="1">
      <c r="A67" s="776" t="s">
        <v>143</v>
      </c>
      <c r="B67" s="778"/>
      <c r="C67" s="778"/>
      <c r="D67" s="777"/>
    </row>
    <row r="68" spans="1:4" ht="24.75" thickBot="1">
      <c r="A68" s="290" t="s">
        <v>144</v>
      </c>
      <c r="B68" s="96" t="s">
        <v>78</v>
      </c>
      <c r="C68" s="745">
        <v>2.14</v>
      </c>
      <c r="D68" s="745">
        <f>C68*12*D8</f>
        <v>72630.744000000006</v>
      </c>
    </row>
    <row r="69" spans="1:4" ht="15.75" thickBot="1">
      <c r="A69" s="290" t="s">
        <v>145</v>
      </c>
      <c r="B69" s="96" t="s">
        <v>78</v>
      </c>
      <c r="C69" s="746"/>
      <c r="D69" s="746"/>
    </row>
    <row r="70" spans="1:4" ht="15.75" thickBot="1">
      <c r="A70" s="290" t="s">
        <v>146</v>
      </c>
      <c r="B70" s="96" t="s">
        <v>147</v>
      </c>
      <c r="C70" s="747"/>
      <c r="D70" s="747"/>
    </row>
    <row r="71" spans="1:4" ht="15.75" thickBot="1">
      <c r="A71" s="477" t="s">
        <v>84</v>
      </c>
      <c r="B71" s="96"/>
      <c r="C71" s="97"/>
      <c r="D71" s="97"/>
    </row>
    <row r="72" spans="1:4" ht="15.75" thickBot="1">
      <c r="A72" s="290" t="s">
        <v>466</v>
      </c>
      <c r="B72" s="96"/>
      <c r="C72" s="96">
        <v>0.09</v>
      </c>
      <c r="D72" s="97">
        <f>C72*12*D8</f>
        <v>3054.5640000000003</v>
      </c>
    </row>
    <row r="73" spans="1:4" ht="15.75" thickBot="1">
      <c r="A73" s="290" t="s">
        <v>448</v>
      </c>
      <c r="B73" s="96"/>
      <c r="C73" s="96">
        <v>0.19</v>
      </c>
      <c r="D73" s="97">
        <f>C73*12*D8</f>
        <v>6448.5240000000013</v>
      </c>
    </row>
    <row r="74" spans="1:4" ht="15.75" thickBot="1">
      <c r="A74" s="292" t="s">
        <v>465</v>
      </c>
      <c r="B74" s="294"/>
      <c r="C74" s="294">
        <v>0.42</v>
      </c>
      <c r="D74" s="294">
        <f>C74*12*D8</f>
        <v>14254.632000000001</v>
      </c>
    </row>
    <row r="75" spans="1:4" ht="84.75" thickBot="1">
      <c r="A75" s="290" t="s">
        <v>167</v>
      </c>
      <c r="B75" s="96" t="s">
        <v>106</v>
      </c>
      <c r="C75" s="96">
        <v>4.3499999999999996</v>
      </c>
      <c r="D75" s="96">
        <f>C75*12*D8</f>
        <v>147637.26</v>
      </c>
    </row>
    <row r="76" spans="1:4" ht="15.75" thickBot="1">
      <c r="A76" s="439" t="s">
        <v>176</v>
      </c>
      <c r="B76" s="96"/>
      <c r="C76" s="96"/>
      <c r="D76" s="96">
        <v>-7307.38</v>
      </c>
    </row>
    <row r="77" spans="1:4" ht="15.75" thickBot="1">
      <c r="A77" s="942" t="s">
        <v>149</v>
      </c>
      <c r="B77" s="943"/>
      <c r="C77" s="418">
        <f>SUM(C13,C17,C24,C28,C35,C42,C46,C60,C66,C68,C72:C75)</f>
        <v>21.620000000000005</v>
      </c>
      <c r="D77" s="418">
        <f>SUM(D13,D17,D24,D28,D35,D42,D46,D60,D66,D68,D72:D75,D76)</f>
        <v>726466.772</v>
      </c>
    </row>
    <row r="78" spans="1:4">
      <c r="A78" s="471"/>
    </row>
    <row r="80" spans="1:4">
      <c r="A80" s="472"/>
      <c r="C80" s="47"/>
    </row>
    <row r="81" spans="1:1">
      <c r="A81" s="472"/>
    </row>
    <row r="82" spans="1:1">
      <c r="A82" s="472"/>
    </row>
  </sheetData>
  <mergeCells count="34">
    <mergeCell ref="A15:D15"/>
    <mergeCell ref="A10:A11"/>
    <mergeCell ref="B10:B11"/>
    <mergeCell ref="A12:D12"/>
    <mergeCell ref="B13:B14"/>
    <mergeCell ref="D13:D14"/>
    <mergeCell ref="D42:D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C68:C70"/>
    <mergeCell ref="D68:D70"/>
    <mergeCell ref="A77:B77"/>
    <mergeCell ref="C13:C14"/>
    <mergeCell ref="C17:C22"/>
    <mergeCell ref="C24:C25"/>
    <mergeCell ref="C28:C33"/>
    <mergeCell ref="C35:C40"/>
    <mergeCell ref="C42:C43"/>
    <mergeCell ref="A45:D45"/>
    <mergeCell ref="D46:D57"/>
    <mergeCell ref="A51:B51"/>
    <mergeCell ref="A58:D58"/>
    <mergeCell ref="A65:D65"/>
    <mergeCell ref="A67:D67"/>
    <mergeCell ref="C46:C5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84"/>
  <sheetViews>
    <sheetView topLeftCell="A64" workbookViewId="0">
      <selection activeCell="D79" sqref="D79"/>
    </sheetView>
  </sheetViews>
  <sheetFormatPr defaultRowHeight="15"/>
  <cols>
    <col min="1" max="1" width="45.28515625" style="94" customWidth="1"/>
    <col min="2" max="2" width="17.140625" style="94" customWidth="1"/>
    <col min="3" max="3" width="10.140625" style="94" customWidth="1"/>
    <col min="4" max="4" width="10.5703125" style="94" customWidth="1"/>
    <col min="5" max="7" width="9.140625" style="94"/>
    <col min="8" max="8" width="9.5703125" bestFit="1" customWidth="1"/>
  </cols>
  <sheetData>
    <row r="1" spans="1:4">
      <c r="A1" s="256" t="s">
        <v>87</v>
      </c>
      <c r="B1" s="256"/>
      <c r="C1" s="256"/>
      <c r="D1" s="256"/>
    </row>
    <row r="2" spans="1:4">
      <c r="A2" s="438" t="s">
        <v>468</v>
      </c>
      <c r="B2" s="438"/>
      <c r="C2" s="438"/>
      <c r="D2" s="438"/>
    </row>
    <row r="3" spans="1:4">
      <c r="A3" s="438" t="s">
        <v>400</v>
      </c>
      <c r="B3" s="438"/>
      <c r="C3" s="438"/>
      <c r="D3" s="438"/>
    </row>
    <row r="4" spans="1:4">
      <c r="A4" s="209"/>
      <c r="B4" s="209"/>
      <c r="C4" s="210" t="s">
        <v>1</v>
      </c>
      <c r="D4" s="209">
        <v>1987</v>
      </c>
    </row>
    <row r="5" spans="1:4">
      <c r="A5" s="209"/>
      <c r="B5" s="209"/>
      <c r="C5" s="210" t="s">
        <v>2</v>
      </c>
      <c r="D5" s="209">
        <v>2</v>
      </c>
    </row>
    <row r="6" spans="1:4">
      <c r="A6" s="209"/>
      <c r="B6" s="209"/>
      <c r="C6" s="210" t="s">
        <v>3</v>
      </c>
      <c r="D6" s="209">
        <v>3</v>
      </c>
    </row>
    <row r="7" spans="1:4">
      <c r="A7" s="209"/>
      <c r="B7" s="209"/>
      <c r="C7" s="210" t="s">
        <v>4</v>
      </c>
      <c r="D7" s="209">
        <v>17</v>
      </c>
    </row>
    <row r="8" spans="1:4">
      <c r="A8" s="209"/>
      <c r="B8" s="209"/>
      <c r="C8" s="210" t="s">
        <v>192</v>
      </c>
      <c r="D8" s="209">
        <v>2834</v>
      </c>
    </row>
    <row r="9" spans="1:4" ht="15.75" thickBot="1">
      <c r="A9" s="209"/>
      <c r="B9" s="209"/>
      <c r="C9" s="210" t="s">
        <v>180</v>
      </c>
      <c r="D9" s="209">
        <v>356</v>
      </c>
    </row>
    <row r="10" spans="1:4" ht="24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4" ht="15.75" thickBot="1">
      <c r="A11" s="747"/>
      <c r="B11" s="747"/>
      <c r="C11" s="96" t="s">
        <v>160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80">
      <c r="A13" s="285" t="s">
        <v>158</v>
      </c>
      <c r="B13" s="745" t="s">
        <v>106</v>
      </c>
      <c r="C13" s="745">
        <v>1.02</v>
      </c>
      <c r="D13" s="745">
        <f>C13*12*D8</f>
        <v>34688.160000000003</v>
      </c>
    </row>
    <row r="14" spans="1:4" ht="156.75" thickBot="1">
      <c r="A14" s="288" t="s">
        <v>105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24.75" thickBot="1">
      <c r="A17" s="288" t="s">
        <v>107</v>
      </c>
      <c r="B17" s="289" t="s">
        <v>17</v>
      </c>
      <c r="C17" s="745">
        <v>2.16</v>
      </c>
      <c r="D17" s="745">
        <f>C17*12*D8</f>
        <v>73457.279999999999</v>
      </c>
    </row>
    <row r="18" spans="1:4" ht="15.75" thickBot="1">
      <c r="A18" s="288" t="s">
        <v>108</v>
      </c>
      <c r="B18" s="289" t="s">
        <v>17</v>
      </c>
      <c r="C18" s="746"/>
      <c r="D18" s="746"/>
    </row>
    <row r="19" spans="1:4" ht="15.75" thickBot="1">
      <c r="A19" s="288" t="s">
        <v>109</v>
      </c>
      <c r="B19" s="289" t="s">
        <v>17</v>
      </c>
      <c r="C19" s="746"/>
      <c r="D19" s="746"/>
    </row>
    <row r="20" spans="1:4" ht="15.75" thickBot="1">
      <c r="A20" s="290" t="s">
        <v>20</v>
      </c>
      <c r="B20" s="96" t="s">
        <v>21</v>
      </c>
      <c r="C20" s="746"/>
      <c r="D20" s="746"/>
    </row>
    <row r="21" spans="1:4" ht="15.75" thickBot="1">
      <c r="A21" s="776" t="s">
        <v>22</v>
      </c>
      <c r="B21" s="777"/>
      <c r="C21" s="746"/>
      <c r="D21" s="746"/>
    </row>
    <row r="22" spans="1:4" ht="24.75" thickBot="1">
      <c r="A22" s="290" t="s">
        <v>110</v>
      </c>
      <c r="B22" s="96" t="s">
        <v>24</v>
      </c>
      <c r="C22" s="747"/>
      <c r="D22" s="747"/>
    </row>
    <row r="23" spans="1:4" ht="22.5" customHeight="1" thickBot="1">
      <c r="A23" s="776" t="s">
        <v>111</v>
      </c>
      <c r="B23" s="778"/>
      <c r="C23" s="778"/>
      <c r="D23" s="777"/>
    </row>
    <row r="24" spans="1:4" ht="15.75" thickBot="1">
      <c r="A24" s="292" t="s">
        <v>28</v>
      </c>
      <c r="B24" s="293" t="s">
        <v>29</v>
      </c>
      <c r="C24" s="745">
        <v>0.2</v>
      </c>
      <c r="D24" s="745">
        <f>C24*12*D8</f>
        <v>6801.6000000000013</v>
      </c>
    </row>
    <row r="25" spans="1:4" ht="15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24.75" thickBot="1">
      <c r="A28" s="288" t="s">
        <v>114</v>
      </c>
      <c r="B28" s="96" t="s">
        <v>106</v>
      </c>
      <c r="C28" s="745">
        <v>0.52</v>
      </c>
      <c r="D28" s="745">
        <f>C28*12*D8</f>
        <v>17684.16</v>
      </c>
    </row>
    <row r="29" spans="1:4" ht="24.75" thickBot="1">
      <c r="A29" s="288" t="s">
        <v>115</v>
      </c>
      <c r="B29" s="96" t="s">
        <v>34</v>
      </c>
      <c r="C29" s="746"/>
      <c r="D29" s="746"/>
    </row>
    <row r="30" spans="1:4" ht="24.75" thickBot="1">
      <c r="A30" s="288" t="s">
        <v>116</v>
      </c>
      <c r="B30" s="96" t="s">
        <v>34</v>
      </c>
      <c r="C30" s="746"/>
      <c r="D30" s="746"/>
    </row>
    <row r="31" spans="1:4" ht="24.75" thickBot="1">
      <c r="A31" s="288" t="s">
        <v>117</v>
      </c>
      <c r="B31" s="96" t="s">
        <v>106</v>
      </c>
      <c r="C31" s="746"/>
      <c r="D31" s="746"/>
    </row>
    <row r="32" spans="1:4" ht="15.75" thickBot="1">
      <c r="A32" s="288" t="s">
        <v>118</v>
      </c>
      <c r="B32" s="96" t="s">
        <v>34</v>
      </c>
      <c r="C32" s="746"/>
      <c r="D32" s="746"/>
    </row>
    <row r="33" spans="1:4" ht="24.75" thickBot="1">
      <c r="A33" s="290" t="s">
        <v>119</v>
      </c>
      <c r="B33" s="96" t="s">
        <v>106</v>
      </c>
      <c r="C33" s="747"/>
      <c r="D33" s="747"/>
    </row>
    <row r="34" spans="1:4" ht="15.75" thickBot="1">
      <c r="A34" s="776" t="s">
        <v>120</v>
      </c>
      <c r="B34" s="778"/>
      <c r="C34" s="778"/>
      <c r="D34" s="777"/>
    </row>
    <row r="35" spans="1:4" ht="24.75" thickBot="1">
      <c r="A35" s="288" t="s">
        <v>114</v>
      </c>
      <c r="B35" s="96" t="s">
        <v>106</v>
      </c>
      <c r="C35" s="745">
        <v>0.79</v>
      </c>
      <c r="D35" s="745">
        <f>C35*12*D8</f>
        <v>26866.32</v>
      </c>
    </row>
    <row r="36" spans="1:4" ht="24.75" thickBot="1">
      <c r="A36" s="288" t="s">
        <v>121</v>
      </c>
      <c r="B36" s="96" t="s">
        <v>34</v>
      </c>
      <c r="C36" s="746"/>
      <c r="D36" s="746"/>
    </row>
    <row r="37" spans="1:4" ht="24.75" thickBot="1">
      <c r="A37" s="288" t="s">
        <v>122</v>
      </c>
      <c r="B37" s="96" t="s">
        <v>34</v>
      </c>
      <c r="C37" s="746"/>
      <c r="D37" s="746"/>
    </row>
    <row r="38" spans="1:4" ht="24.75" thickBot="1">
      <c r="A38" s="288" t="s">
        <v>42</v>
      </c>
      <c r="B38" s="96" t="s">
        <v>106</v>
      </c>
      <c r="C38" s="746"/>
      <c r="D38" s="746"/>
    </row>
    <row r="39" spans="1:4" ht="24.75" thickBot="1">
      <c r="A39" s="290" t="s">
        <v>123</v>
      </c>
      <c r="B39" s="96" t="s">
        <v>106</v>
      </c>
      <c r="C39" s="746"/>
      <c r="D39" s="746"/>
    </row>
    <row r="40" spans="1:4" ht="15.75" thickBot="1">
      <c r="A40" s="288" t="s">
        <v>118</v>
      </c>
      <c r="B40" s="96" t="s">
        <v>34</v>
      </c>
      <c r="C40" s="747"/>
      <c r="D40" s="747"/>
    </row>
    <row r="41" spans="1:4" ht="15.75" thickBot="1">
      <c r="A41" s="773" t="s">
        <v>124</v>
      </c>
      <c r="B41" s="774"/>
      <c r="C41" s="774"/>
      <c r="D41" s="775"/>
    </row>
    <row r="42" spans="1:4" ht="15.75" thickBot="1">
      <c r="A42" s="288" t="s">
        <v>45</v>
      </c>
      <c r="B42" s="96" t="s">
        <v>34</v>
      </c>
      <c r="C42" s="745">
        <v>0.81</v>
      </c>
      <c r="D42" s="745">
        <f>C42*12*D8</f>
        <v>27546.480000000003</v>
      </c>
    </row>
    <row r="43" spans="1:4" ht="15.75" thickBot="1">
      <c r="A43" s="288" t="s">
        <v>46</v>
      </c>
      <c r="B43" s="96" t="s">
        <v>34</v>
      </c>
      <c r="C43" s="747"/>
      <c r="D43" s="747"/>
    </row>
    <row r="44" spans="1:4" ht="24.75" thickBot="1">
      <c r="A44" s="290" t="s">
        <v>47</v>
      </c>
      <c r="B44" s="96" t="s">
        <v>106</v>
      </c>
      <c r="C44" s="97"/>
      <c r="D44" s="97"/>
    </row>
    <row r="45" spans="1:4" ht="15.75" thickBot="1">
      <c r="A45" s="776" t="s">
        <v>125</v>
      </c>
      <c r="B45" s="778"/>
      <c r="C45" s="778"/>
      <c r="D45" s="777"/>
    </row>
    <row r="46" spans="1:4" ht="36.75" thickBot="1">
      <c r="A46" s="288" t="s">
        <v>126</v>
      </c>
      <c r="B46" s="96" t="s">
        <v>29</v>
      </c>
      <c r="C46" s="745">
        <v>1.91</v>
      </c>
      <c r="D46" s="745">
        <f>C46*12*D8</f>
        <v>64955.279999999992</v>
      </c>
    </row>
    <row r="47" spans="1:4" ht="15.75" thickBot="1">
      <c r="A47" s="288" t="s">
        <v>127</v>
      </c>
      <c r="B47" s="96" t="s">
        <v>51</v>
      </c>
      <c r="C47" s="746"/>
      <c r="D47" s="746"/>
    </row>
    <row r="48" spans="1:4" ht="24.75" thickBot="1">
      <c r="A48" s="288" t="s">
        <v>116</v>
      </c>
      <c r="B48" s="96" t="s">
        <v>51</v>
      </c>
      <c r="C48" s="746"/>
      <c r="D48" s="746"/>
    </row>
    <row r="49" spans="1:4" ht="24.75" thickBot="1">
      <c r="A49" s="288" t="s">
        <v>128</v>
      </c>
      <c r="B49" s="96" t="s">
        <v>54</v>
      </c>
      <c r="C49" s="746"/>
      <c r="D49" s="746"/>
    </row>
    <row r="50" spans="1:4" ht="48.75" thickBot="1">
      <c r="A50" s="288" t="s">
        <v>129</v>
      </c>
      <c r="B50" s="96" t="s">
        <v>54</v>
      </c>
      <c r="C50" s="746"/>
      <c r="D50" s="746"/>
    </row>
    <row r="51" spans="1:4" ht="15.75" thickBot="1">
      <c r="A51" s="776" t="s">
        <v>56</v>
      </c>
      <c r="B51" s="777"/>
      <c r="C51" s="746"/>
      <c r="D51" s="746"/>
    </row>
    <row r="52" spans="1:4" ht="15.75" thickBot="1">
      <c r="A52" s="288" t="s">
        <v>130</v>
      </c>
      <c r="B52" s="96" t="s">
        <v>59</v>
      </c>
      <c r="C52" s="746"/>
      <c r="D52" s="746"/>
    </row>
    <row r="53" spans="1:4" ht="15.75" thickBot="1">
      <c r="A53" s="288" t="s">
        <v>131</v>
      </c>
      <c r="B53" s="96" t="s">
        <v>59</v>
      </c>
      <c r="C53" s="746"/>
      <c r="D53" s="746"/>
    </row>
    <row r="54" spans="1:4" ht="15.75" thickBot="1">
      <c r="A54" s="288" t="s">
        <v>132</v>
      </c>
      <c r="B54" s="96" t="s">
        <v>59</v>
      </c>
      <c r="C54" s="746"/>
      <c r="D54" s="746"/>
    </row>
    <row r="55" spans="1:4" ht="15.75" thickBot="1">
      <c r="A55" s="288" t="s">
        <v>133</v>
      </c>
      <c r="B55" s="96" t="s">
        <v>59</v>
      </c>
      <c r="C55" s="746"/>
      <c r="D55" s="746"/>
    </row>
    <row r="56" spans="1:4" ht="15.75" thickBot="1">
      <c r="A56" s="288" t="s">
        <v>134</v>
      </c>
      <c r="B56" s="96" t="s">
        <v>59</v>
      </c>
      <c r="C56" s="746"/>
      <c r="D56" s="746"/>
    </row>
    <row r="57" spans="1:4" ht="15.75" thickBot="1">
      <c r="A57" s="288" t="s">
        <v>63</v>
      </c>
      <c r="B57" s="96" t="s">
        <v>59</v>
      </c>
      <c r="C57" s="747"/>
      <c r="D57" s="747"/>
    </row>
    <row r="58" spans="1:4" ht="15.75" thickBot="1">
      <c r="A58" s="773" t="s">
        <v>135</v>
      </c>
      <c r="B58" s="774"/>
      <c r="C58" s="774"/>
      <c r="D58" s="775"/>
    </row>
    <row r="59" spans="1:4" ht="15.75" thickBot="1">
      <c r="A59" s="288" t="s">
        <v>66</v>
      </c>
      <c r="B59" s="96" t="s">
        <v>67</v>
      </c>
      <c r="C59" s="98"/>
      <c r="D59" s="98"/>
    </row>
    <row r="60" spans="1:4" ht="24.75" thickBot="1">
      <c r="A60" s="288" t="s">
        <v>136</v>
      </c>
      <c r="B60" s="96" t="s">
        <v>67</v>
      </c>
      <c r="C60" s="99">
        <v>1.4</v>
      </c>
      <c r="D60" s="99">
        <f>C60*12*D8</f>
        <v>47611.19999999999</v>
      </c>
    </row>
    <row r="61" spans="1:4" ht="36.75" thickBot="1">
      <c r="A61" s="288" t="s">
        <v>137</v>
      </c>
      <c r="B61" s="96" t="s">
        <v>51</v>
      </c>
      <c r="C61" s="98"/>
      <c r="D61" s="98"/>
    </row>
    <row r="62" spans="1:4" ht="15.75" thickBot="1">
      <c r="A62" s="288" t="s">
        <v>138</v>
      </c>
      <c r="B62" s="96" t="s">
        <v>67</v>
      </c>
      <c r="C62" s="98"/>
      <c r="D62" s="98"/>
    </row>
    <row r="63" spans="1:4" ht="24.75" thickBot="1">
      <c r="A63" s="290" t="s">
        <v>71</v>
      </c>
      <c r="B63" s="96" t="s">
        <v>106</v>
      </c>
      <c r="C63" s="98"/>
      <c r="D63" s="98"/>
    </row>
    <row r="64" spans="1:4" ht="15.75" thickBot="1">
      <c r="A64" s="290" t="s">
        <v>139</v>
      </c>
      <c r="B64" s="96" t="s">
        <v>51</v>
      </c>
      <c r="C64" s="97"/>
      <c r="D64" s="97"/>
    </row>
    <row r="65" spans="1:8" ht="15.75" thickBot="1">
      <c r="A65" s="776" t="s">
        <v>140</v>
      </c>
      <c r="B65" s="778"/>
      <c r="C65" s="778"/>
      <c r="D65" s="777"/>
    </row>
    <row r="66" spans="1:8" ht="60.75" thickBot="1">
      <c r="A66" s="290" t="s">
        <v>141</v>
      </c>
      <c r="B66" s="96" t="s">
        <v>142</v>
      </c>
      <c r="C66" s="96">
        <v>2.41</v>
      </c>
      <c r="D66" s="96">
        <f>C66*12*D8</f>
        <v>81959.28</v>
      </c>
    </row>
    <row r="67" spans="1:8" ht="15.75" thickBot="1">
      <c r="A67" s="1103" t="s">
        <v>143</v>
      </c>
      <c r="B67" s="1104"/>
      <c r="C67" s="1104"/>
      <c r="D67" s="1105"/>
    </row>
    <row r="68" spans="1:8" ht="24.75" thickBot="1">
      <c r="A68" s="290" t="s">
        <v>144</v>
      </c>
      <c r="B68" s="96" t="s">
        <v>78</v>
      </c>
      <c r="C68" s="745">
        <v>2.14</v>
      </c>
      <c r="D68" s="745">
        <f>C68*12*D8</f>
        <v>72777.119999999995</v>
      </c>
    </row>
    <row r="69" spans="1:8" ht="15.75" thickBot="1">
      <c r="A69" s="290" t="s">
        <v>145</v>
      </c>
      <c r="B69" s="96" t="s">
        <v>78</v>
      </c>
      <c r="C69" s="746"/>
      <c r="D69" s="746"/>
    </row>
    <row r="70" spans="1:8" ht="15.75" thickBot="1">
      <c r="A70" s="290" t="s">
        <v>146</v>
      </c>
      <c r="B70" s="96" t="s">
        <v>147</v>
      </c>
      <c r="C70" s="747"/>
      <c r="D70" s="747"/>
    </row>
    <row r="71" spans="1:8" ht="15.75" thickBot="1">
      <c r="A71" s="776" t="s">
        <v>84</v>
      </c>
      <c r="B71" s="778"/>
      <c r="C71" s="778"/>
      <c r="D71" s="777"/>
    </row>
    <row r="72" spans="1:8" ht="15.75" thickBot="1">
      <c r="A72" s="434" t="s">
        <v>469</v>
      </c>
      <c r="B72" s="105"/>
      <c r="C72" s="105">
        <v>0.11</v>
      </c>
      <c r="D72" s="105">
        <f>C72*12*D8</f>
        <v>3740.88</v>
      </c>
    </row>
    <row r="73" spans="1:8" ht="15.75" thickBot="1">
      <c r="A73" s="434" t="s">
        <v>470</v>
      </c>
      <c r="B73" s="105"/>
      <c r="C73" s="105">
        <v>2.14</v>
      </c>
      <c r="D73" s="105">
        <f>C73*12*D8</f>
        <v>72777.119999999995</v>
      </c>
    </row>
    <row r="74" spans="1:8" ht="15.75" thickBot="1">
      <c r="A74" s="434" t="s">
        <v>467</v>
      </c>
      <c r="B74" s="105"/>
      <c r="C74" s="105">
        <v>0.78</v>
      </c>
      <c r="D74" s="105">
        <f>12*C74*D8</f>
        <v>26526.239999999998</v>
      </c>
    </row>
    <row r="75" spans="1:8" ht="15.75" thickBot="1">
      <c r="A75" s="434" t="s">
        <v>471</v>
      </c>
      <c r="B75" s="105"/>
      <c r="C75" s="105">
        <v>0.69</v>
      </c>
      <c r="D75" s="105">
        <f>C75*12*D8</f>
        <v>23465.519999999997</v>
      </c>
    </row>
    <row r="76" spans="1:8" ht="15.75" thickBot="1">
      <c r="A76" s="434" t="s">
        <v>472</v>
      </c>
      <c r="B76" s="105"/>
      <c r="C76" s="105">
        <v>0.05</v>
      </c>
      <c r="D76" s="105">
        <f>C76*12*D8</f>
        <v>1700.4000000000003</v>
      </c>
    </row>
    <row r="77" spans="1:8" ht="15.75" thickBot="1">
      <c r="A77" s="434" t="s">
        <v>473</v>
      </c>
      <c r="B77" s="105"/>
      <c r="C77" s="105">
        <v>0.08</v>
      </c>
      <c r="D77" s="105">
        <f>C77*12*D8</f>
        <v>2720.64</v>
      </c>
    </row>
    <row r="78" spans="1:8" ht="15.75" thickBot="1">
      <c r="A78" s="478" t="s">
        <v>458</v>
      </c>
      <c r="B78" s="476"/>
      <c r="C78" s="476">
        <v>0.06</v>
      </c>
      <c r="D78" s="476">
        <f>C78*12*D8</f>
        <v>2040.48</v>
      </c>
    </row>
    <row r="79" spans="1:8" ht="84.75" thickBot="1">
      <c r="A79" s="290" t="s">
        <v>167</v>
      </c>
      <c r="B79" s="96" t="s">
        <v>106</v>
      </c>
      <c r="C79" s="96">
        <v>4.3499999999999996</v>
      </c>
      <c r="D79" s="96">
        <f>C79*12*D8</f>
        <v>147934.79999999999</v>
      </c>
    </row>
    <row r="80" spans="1:8" ht="15.75" thickBot="1">
      <c r="A80" s="942" t="s">
        <v>149</v>
      </c>
      <c r="B80" s="943"/>
      <c r="C80" s="418">
        <f>SUM(C13,C17,C24,C28,C35,C42,C46,C60,C66,C68,C72:C79)</f>
        <v>21.619999999999997</v>
      </c>
      <c r="D80" s="418">
        <f>SUM(D13,D17,D24,D28,D35,D42,D46,D60,D66,D68,D72:D79)</f>
        <v>735252.96</v>
      </c>
      <c r="H80" s="37"/>
    </row>
    <row r="81" spans="1:1">
      <c r="A81" s="471"/>
    </row>
    <row r="83" spans="1:1">
      <c r="A83" s="472"/>
    </row>
    <row r="84" spans="1:1">
      <c r="A84" s="472"/>
    </row>
  </sheetData>
  <mergeCells count="35">
    <mergeCell ref="A15:D15"/>
    <mergeCell ref="A10:A11"/>
    <mergeCell ref="B10:B11"/>
    <mergeCell ref="A12:D12"/>
    <mergeCell ref="B13:B14"/>
    <mergeCell ref="D13:D14"/>
    <mergeCell ref="D42:D43"/>
    <mergeCell ref="C42:C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C68:C70"/>
    <mergeCell ref="D68:D70"/>
    <mergeCell ref="A71:D71"/>
    <mergeCell ref="A80:B80"/>
    <mergeCell ref="C13:C14"/>
    <mergeCell ref="C17:C22"/>
    <mergeCell ref="C24:C25"/>
    <mergeCell ref="C28:C33"/>
    <mergeCell ref="C35:C40"/>
    <mergeCell ref="A45:D45"/>
    <mergeCell ref="D46:D57"/>
    <mergeCell ref="A51:B51"/>
    <mergeCell ref="A58:D58"/>
    <mergeCell ref="A65:D65"/>
    <mergeCell ref="A67:D67"/>
    <mergeCell ref="C46:C5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H73"/>
  <sheetViews>
    <sheetView topLeftCell="A49" workbookViewId="0">
      <selection activeCell="D65" sqref="D65"/>
    </sheetView>
  </sheetViews>
  <sheetFormatPr defaultRowHeight="15"/>
  <cols>
    <col min="1" max="1" width="46.5703125" style="94" customWidth="1"/>
    <col min="2" max="2" width="9.140625" style="94"/>
    <col min="3" max="3" width="9.28515625" style="94" bestFit="1" customWidth="1"/>
    <col min="4" max="4" width="10.85546875" style="94" bestFit="1" customWidth="1"/>
    <col min="5" max="6" width="9.140625" style="94"/>
    <col min="7" max="7" width="9.5703125" style="94" bestFit="1" customWidth="1"/>
    <col min="8" max="8" width="9.140625" style="94"/>
  </cols>
  <sheetData>
    <row r="1" spans="1:4" ht="36" customHeight="1">
      <c r="A1" s="1106" t="s">
        <v>218</v>
      </c>
      <c r="B1" s="762"/>
      <c r="C1" s="652"/>
    </row>
    <row r="2" spans="1:4">
      <c r="A2" s="480" t="s">
        <v>475</v>
      </c>
    </row>
    <row r="3" spans="1:4">
      <c r="A3" s="480" t="s">
        <v>397</v>
      </c>
    </row>
    <row r="4" spans="1:4">
      <c r="A4" s="46"/>
      <c r="C4" s="46" t="s">
        <v>1</v>
      </c>
      <c r="D4" s="47">
        <v>1987</v>
      </c>
    </row>
    <row r="5" spans="1:4">
      <c r="A5" s="46"/>
      <c r="C5" s="46" t="s">
        <v>2</v>
      </c>
      <c r="D5" s="47">
        <v>2</v>
      </c>
    </row>
    <row r="6" spans="1:4">
      <c r="A6" s="46"/>
      <c r="C6" s="46" t="s">
        <v>3</v>
      </c>
      <c r="D6" s="47">
        <v>3</v>
      </c>
    </row>
    <row r="7" spans="1:4">
      <c r="A7" s="46"/>
      <c r="C7" s="46" t="s">
        <v>4</v>
      </c>
      <c r="D7" s="47">
        <v>17</v>
      </c>
    </row>
    <row r="8" spans="1:4">
      <c r="A8" s="46"/>
      <c r="C8" s="46" t="s">
        <v>192</v>
      </c>
      <c r="D8" s="479">
        <v>947.8</v>
      </c>
    </row>
    <row r="9" spans="1:4" ht="15.75" thickBot="1">
      <c r="A9" s="46"/>
      <c r="C9" s="46" t="s">
        <v>90</v>
      </c>
      <c r="D9" s="47">
        <v>72.599999999999994</v>
      </c>
    </row>
    <row r="10" spans="1:4" ht="24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4" ht="15.75" thickBot="1">
      <c r="A11" s="747"/>
      <c r="B11" s="747"/>
      <c r="C11" s="96" t="s">
        <v>474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68">
      <c r="A13" s="285" t="s">
        <v>184</v>
      </c>
      <c r="B13" s="745" t="s">
        <v>106</v>
      </c>
      <c r="C13" s="745">
        <v>1.54</v>
      </c>
      <c r="D13" s="745">
        <f>C13*12*D8</f>
        <v>17515.344000000001</v>
      </c>
    </row>
    <row r="14" spans="1:4" ht="156.75" thickBot="1">
      <c r="A14" s="288" t="s">
        <v>105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24.75" thickBot="1">
      <c r="A17" s="288" t="s">
        <v>107</v>
      </c>
      <c r="B17" s="289" t="s">
        <v>17</v>
      </c>
      <c r="C17" s="98"/>
      <c r="D17" s="98"/>
    </row>
    <row r="18" spans="1:4" ht="24.75" thickBot="1">
      <c r="A18" s="288" t="s">
        <v>108</v>
      </c>
      <c r="B18" s="289" t="s">
        <v>17</v>
      </c>
      <c r="C18" s="98"/>
      <c r="D18" s="98"/>
    </row>
    <row r="19" spans="1:4" ht="24.75" thickBot="1">
      <c r="A19" s="288" t="s">
        <v>109</v>
      </c>
      <c r="B19" s="289" t="s">
        <v>17</v>
      </c>
      <c r="C19" s="99">
        <v>2.16</v>
      </c>
      <c r="D19" s="99">
        <f>C19*12*D8</f>
        <v>24566.975999999999</v>
      </c>
    </row>
    <row r="20" spans="1:4" ht="24.75" thickBot="1">
      <c r="A20" s="290" t="s">
        <v>20</v>
      </c>
      <c r="B20" s="96" t="s">
        <v>21</v>
      </c>
      <c r="C20" s="98"/>
      <c r="D20" s="98"/>
    </row>
    <row r="21" spans="1:4" ht="15.75" thickBot="1">
      <c r="A21" s="776" t="s">
        <v>22</v>
      </c>
      <c r="B21" s="777"/>
      <c r="C21" s="98"/>
      <c r="D21" s="98"/>
    </row>
    <row r="22" spans="1:4" ht="36.75" thickBot="1">
      <c r="A22" s="290" t="s">
        <v>110</v>
      </c>
      <c r="B22" s="96" t="s">
        <v>24</v>
      </c>
      <c r="C22" s="97"/>
      <c r="D22" s="97"/>
    </row>
    <row r="23" spans="1:4" ht="22.5" customHeight="1" thickBot="1">
      <c r="A23" s="776" t="s">
        <v>111</v>
      </c>
      <c r="B23" s="778"/>
      <c r="C23" s="778"/>
      <c r="D23" s="777"/>
    </row>
    <row r="24" spans="1:4" ht="24.75" thickBot="1">
      <c r="A24" s="292" t="s">
        <v>28</v>
      </c>
      <c r="B24" s="293" t="s">
        <v>29</v>
      </c>
      <c r="C24" s="745">
        <v>0.2</v>
      </c>
      <c r="D24" s="745">
        <f>C24*12*D8</f>
        <v>2274.7200000000003</v>
      </c>
    </row>
    <row r="25" spans="1:4" ht="24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48.75" thickBot="1">
      <c r="A28" s="288" t="s">
        <v>114</v>
      </c>
      <c r="B28" s="96" t="s">
        <v>106</v>
      </c>
      <c r="C28" s="98"/>
      <c r="D28" s="98"/>
    </row>
    <row r="29" spans="1:4" ht="24.75" thickBot="1">
      <c r="A29" s="288" t="s">
        <v>115</v>
      </c>
      <c r="B29" s="96" t="s">
        <v>34</v>
      </c>
      <c r="C29" s="98"/>
      <c r="D29" s="98"/>
    </row>
    <row r="30" spans="1:4" ht="24.75" thickBot="1">
      <c r="A30" s="288" t="s">
        <v>116</v>
      </c>
      <c r="B30" s="96" t="s">
        <v>34</v>
      </c>
      <c r="C30" s="98"/>
      <c r="D30" s="98"/>
    </row>
    <row r="31" spans="1:4" ht="48.75" thickBot="1">
      <c r="A31" s="288" t="s">
        <v>117</v>
      </c>
      <c r="B31" s="96" t="s">
        <v>106</v>
      </c>
      <c r="C31" s="99">
        <v>0.98</v>
      </c>
      <c r="D31" s="99">
        <f>C31*12*D8</f>
        <v>11146.127999999999</v>
      </c>
    </row>
    <row r="32" spans="1:4" ht="15.75" thickBot="1">
      <c r="A32" s="288" t="s">
        <v>118</v>
      </c>
      <c r="B32" s="96" t="s">
        <v>34</v>
      </c>
      <c r="C32" s="98"/>
      <c r="D32" s="98"/>
    </row>
    <row r="33" spans="1:4" ht="48.75" thickBot="1">
      <c r="A33" s="290" t="s">
        <v>119</v>
      </c>
      <c r="B33" s="96" t="s">
        <v>106</v>
      </c>
      <c r="C33" s="97"/>
      <c r="D33" s="97"/>
    </row>
    <row r="34" spans="1:4" ht="15.75" thickBot="1">
      <c r="A34" s="773" t="s">
        <v>124</v>
      </c>
      <c r="B34" s="774"/>
      <c r="C34" s="774"/>
      <c r="D34" s="775"/>
    </row>
    <row r="35" spans="1:4" ht="48.75" thickBot="1">
      <c r="A35" s="288" t="s">
        <v>45</v>
      </c>
      <c r="B35" s="96" t="s">
        <v>106</v>
      </c>
      <c r="C35" s="98"/>
      <c r="D35" s="98"/>
    </row>
    <row r="36" spans="1:4" ht="48.75" thickBot="1">
      <c r="A36" s="288" t="s">
        <v>46</v>
      </c>
      <c r="B36" s="96" t="s">
        <v>106</v>
      </c>
      <c r="C36" s="99">
        <v>0.87</v>
      </c>
      <c r="D36" s="99">
        <f>C36*12*D8</f>
        <v>9895.0319999999992</v>
      </c>
    </row>
    <row r="37" spans="1:4" ht="48.75" thickBot="1">
      <c r="A37" s="290" t="s">
        <v>47</v>
      </c>
      <c r="B37" s="96" t="s">
        <v>106</v>
      </c>
      <c r="C37" s="97"/>
      <c r="D37" s="97"/>
    </row>
    <row r="38" spans="1:4" ht="15.75" thickBot="1">
      <c r="A38" s="776" t="s">
        <v>125</v>
      </c>
      <c r="B38" s="778"/>
      <c r="C38" s="778"/>
      <c r="D38" s="777"/>
    </row>
    <row r="39" spans="1:4" ht="36.75" thickBot="1">
      <c r="A39" s="288" t="s">
        <v>126</v>
      </c>
      <c r="B39" s="96" t="s">
        <v>29</v>
      </c>
      <c r="C39" s="98"/>
      <c r="D39" s="98"/>
    </row>
    <row r="40" spans="1:4" ht="15.75" thickBot="1">
      <c r="A40" s="288" t="s">
        <v>127</v>
      </c>
      <c r="B40" s="96" t="s">
        <v>51</v>
      </c>
      <c r="C40" s="98"/>
      <c r="D40" s="98"/>
    </row>
    <row r="41" spans="1:4" ht="24.75" thickBot="1">
      <c r="A41" s="288" t="s">
        <v>116</v>
      </c>
      <c r="B41" s="96" t="s">
        <v>51</v>
      </c>
      <c r="C41" s="98"/>
      <c r="D41" s="98"/>
    </row>
    <row r="42" spans="1:4" ht="36.75" thickBot="1">
      <c r="A42" s="288" t="s">
        <v>128</v>
      </c>
      <c r="B42" s="96" t="s">
        <v>54</v>
      </c>
      <c r="C42" s="99">
        <v>3.1</v>
      </c>
      <c r="D42" s="99">
        <f>C42*12*D8</f>
        <v>35258.160000000003</v>
      </c>
    </row>
    <row r="43" spans="1:4" ht="48.75" thickBot="1">
      <c r="A43" s="288" t="s">
        <v>129</v>
      </c>
      <c r="B43" s="96" t="s">
        <v>54</v>
      </c>
      <c r="C43" s="98"/>
      <c r="D43" s="98"/>
    </row>
    <row r="44" spans="1:4" ht="15.75" thickBot="1">
      <c r="A44" s="477" t="s">
        <v>56</v>
      </c>
      <c r="B44" s="96"/>
      <c r="C44" s="98"/>
      <c r="D44" s="98"/>
    </row>
    <row r="45" spans="1:4" ht="15.75" thickBot="1">
      <c r="A45" s="288" t="s">
        <v>130</v>
      </c>
      <c r="B45" s="96" t="s">
        <v>59</v>
      </c>
      <c r="C45" s="98"/>
      <c r="D45" s="98"/>
    </row>
    <row r="46" spans="1:4" ht="15.75" thickBot="1">
      <c r="A46" s="288" t="s">
        <v>131</v>
      </c>
      <c r="B46" s="96" t="s">
        <v>59</v>
      </c>
      <c r="C46" s="98"/>
      <c r="D46" s="98"/>
    </row>
    <row r="47" spans="1:4" ht="15.75" thickBot="1">
      <c r="A47" s="288" t="s">
        <v>132</v>
      </c>
      <c r="B47" s="96" t="s">
        <v>59</v>
      </c>
      <c r="C47" s="98"/>
      <c r="D47" s="98"/>
    </row>
    <row r="48" spans="1:4" ht="15.75" thickBot="1">
      <c r="A48" s="288" t="s">
        <v>133</v>
      </c>
      <c r="B48" s="96" t="s">
        <v>59</v>
      </c>
      <c r="C48" s="98"/>
      <c r="D48" s="98"/>
    </row>
    <row r="49" spans="1:4" ht="15.75" thickBot="1">
      <c r="A49" s="288" t="s">
        <v>134</v>
      </c>
      <c r="B49" s="96" t="s">
        <v>59</v>
      </c>
      <c r="C49" s="98"/>
      <c r="D49" s="98"/>
    </row>
    <row r="50" spans="1:4" ht="15.75" thickBot="1">
      <c r="A50" s="288" t="s">
        <v>63</v>
      </c>
      <c r="B50" s="96" t="s">
        <v>59</v>
      </c>
      <c r="C50" s="97"/>
      <c r="D50" s="97"/>
    </row>
    <row r="51" spans="1:4" ht="15.75" thickBot="1">
      <c r="A51" s="773" t="s">
        <v>135</v>
      </c>
      <c r="B51" s="774"/>
      <c r="C51" s="774"/>
      <c r="D51" s="775"/>
    </row>
    <row r="52" spans="1:4" ht="24.75" thickBot="1">
      <c r="A52" s="288" t="s">
        <v>66</v>
      </c>
      <c r="B52" s="96" t="s">
        <v>67</v>
      </c>
      <c r="C52" s="98"/>
      <c r="D52" s="98"/>
    </row>
    <row r="53" spans="1:4" ht="24.75" thickBot="1">
      <c r="A53" s="288" t="s">
        <v>136</v>
      </c>
      <c r="B53" s="96" t="s">
        <v>67</v>
      </c>
      <c r="C53" s="98"/>
      <c r="D53" s="98"/>
    </row>
    <row r="54" spans="1:4" ht="36.75" thickBot="1">
      <c r="A54" s="288" t="s">
        <v>137</v>
      </c>
      <c r="B54" s="96" t="s">
        <v>51</v>
      </c>
      <c r="C54" s="98"/>
      <c r="D54" s="98"/>
    </row>
    <row r="55" spans="1:4" ht="24.75" thickBot="1">
      <c r="A55" s="288" t="s">
        <v>138</v>
      </c>
      <c r="B55" s="96" t="s">
        <v>67</v>
      </c>
      <c r="C55" s="99">
        <v>1.74</v>
      </c>
      <c r="D55" s="99">
        <f>C55*12*D8</f>
        <v>19790.063999999998</v>
      </c>
    </row>
    <row r="56" spans="1:4" ht="48.75" thickBot="1">
      <c r="A56" s="290" t="s">
        <v>71</v>
      </c>
      <c r="B56" s="96" t="s">
        <v>106</v>
      </c>
      <c r="C56" s="98"/>
      <c r="D56" s="98"/>
    </row>
    <row r="57" spans="1:4" ht="15.75" thickBot="1">
      <c r="A57" s="290" t="s">
        <v>139</v>
      </c>
      <c r="B57" s="96" t="s">
        <v>51</v>
      </c>
      <c r="C57" s="97"/>
      <c r="D57" s="97"/>
    </row>
    <row r="58" spans="1:4" ht="15.75" thickBot="1">
      <c r="A58" s="776" t="s">
        <v>140</v>
      </c>
      <c r="B58" s="778"/>
      <c r="C58" s="778"/>
      <c r="D58" s="777"/>
    </row>
    <row r="59" spans="1:4" ht="60.75" thickBot="1">
      <c r="A59" s="290" t="s">
        <v>141</v>
      </c>
      <c r="B59" s="96" t="s">
        <v>142</v>
      </c>
      <c r="C59" s="96">
        <v>2.41</v>
      </c>
      <c r="D59" s="96">
        <f>C59*12*D8</f>
        <v>27410.376</v>
      </c>
    </row>
    <row r="60" spans="1:4" ht="15.75" thickBot="1">
      <c r="A60" s="776" t="s">
        <v>143</v>
      </c>
      <c r="B60" s="778"/>
      <c r="C60" s="778"/>
      <c r="D60" s="777"/>
    </row>
    <row r="61" spans="1:4" ht="24.75" thickBot="1">
      <c r="A61" s="290" t="s">
        <v>144</v>
      </c>
      <c r="B61" s="96" t="s">
        <v>78</v>
      </c>
      <c r="C61" s="99"/>
      <c r="D61" s="99"/>
    </row>
    <row r="62" spans="1:4" ht="15.75" thickBot="1">
      <c r="A62" s="290" t="s">
        <v>145</v>
      </c>
      <c r="B62" s="96" t="s">
        <v>78</v>
      </c>
      <c r="C62" s="99">
        <v>2.14</v>
      </c>
      <c r="D62" s="99">
        <f>C62*12*D8</f>
        <v>24339.503999999997</v>
      </c>
    </row>
    <row r="63" spans="1:4" ht="15.75" thickBot="1">
      <c r="A63" s="290" t="s">
        <v>146</v>
      </c>
      <c r="B63" s="96" t="s">
        <v>147</v>
      </c>
      <c r="C63" s="97"/>
      <c r="D63" s="97"/>
    </row>
    <row r="64" spans="1:4" ht="84.75" thickBot="1">
      <c r="A64" s="290" t="s">
        <v>167</v>
      </c>
      <c r="B64" s="96" t="s">
        <v>106</v>
      </c>
      <c r="C64" s="96">
        <v>4.22</v>
      </c>
      <c r="D64" s="96">
        <f>C64*12*D8</f>
        <v>47996.591999999997</v>
      </c>
    </row>
    <row r="65" spans="1:4" ht="15.75" thickBot="1">
      <c r="A65" s="439" t="s">
        <v>176</v>
      </c>
      <c r="B65" s="96"/>
      <c r="C65" s="96"/>
      <c r="D65" s="96">
        <v>-9856.73</v>
      </c>
    </row>
    <row r="66" spans="1:4" ht="15.75" thickBot="1">
      <c r="A66" s="776" t="s">
        <v>149</v>
      </c>
      <c r="B66" s="777"/>
      <c r="C66" s="482">
        <f>SUM(C13,C19,C24,C31,C36,C42,C55,C59,C62,C64)</f>
        <v>19.360000000000003</v>
      </c>
      <c r="D66" s="482">
        <f>SUM(D13,D19,D24,D31,D36,D42,D55,D59,D62,D64,D65)</f>
        <v>210336.16599999997</v>
      </c>
    </row>
    <row r="67" spans="1:4">
      <c r="A67" s="472"/>
    </row>
    <row r="68" spans="1:4">
      <c r="A68" s="472"/>
    </row>
    <row r="69" spans="1:4">
      <c r="A69" s="472"/>
    </row>
    <row r="70" spans="1:4">
      <c r="A70" s="472"/>
    </row>
    <row r="71" spans="1:4">
      <c r="A71" s="472"/>
    </row>
    <row r="72" spans="1:4">
      <c r="A72" s="472"/>
    </row>
    <row r="73" spans="1:4">
      <c r="A73" s="472"/>
    </row>
  </sheetData>
  <mergeCells count="21">
    <mergeCell ref="A1:C1"/>
    <mergeCell ref="A66:B66"/>
    <mergeCell ref="C13:C14"/>
    <mergeCell ref="C24:C25"/>
    <mergeCell ref="A34:D34"/>
    <mergeCell ref="A38:D38"/>
    <mergeCell ref="A51:D51"/>
    <mergeCell ref="A58:D58"/>
    <mergeCell ref="A60:D60"/>
    <mergeCell ref="A16:D16"/>
    <mergeCell ref="A21:B21"/>
    <mergeCell ref="A23:D23"/>
    <mergeCell ref="D24:D25"/>
    <mergeCell ref="A26:D26"/>
    <mergeCell ref="A27:D27"/>
    <mergeCell ref="A10:A11"/>
    <mergeCell ref="B10:B11"/>
    <mergeCell ref="A12:D12"/>
    <mergeCell ref="B13:B14"/>
    <mergeCell ref="D13:D14"/>
    <mergeCell ref="A15:D15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82"/>
  <sheetViews>
    <sheetView topLeftCell="A64" workbookViewId="0">
      <selection activeCell="D78" sqref="D78"/>
    </sheetView>
  </sheetViews>
  <sheetFormatPr defaultRowHeight="15"/>
  <cols>
    <col min="1" max="1" width="52.140625" style="37" customWidth="1"/>
    <col min="2" max="2" width="9.140625" style="37"/>
    <col min="3" max="3" width="10.85546875" style="37" customWidth="1"/>
    <col min="4" max="4" width="10.5703125" style="37" customWidth="1"/>
    <col min="5" max="8" width="9.140625" style="37"/>
  </cols>
  <sheetData>
    <row r="1" spans="1:8">
      <c r="A1" s="438" t="s">
        <v>87</v>
      </c>
      <c r="B1" s="438"/>
      <c r="C1" s="438"/>
      <c r="D1" s="438"/>
      <c r="E1" s="209"/>
      <c r="F1" s="209"/>
      <c r="G1" s="209"/>
      <c r="H1" s="209"/>
    </row>
    <row r="2" spans="1:8">
      <c r="A2" s="438" t="s">
        <v>477</v>
      </c>
      <c r="B2" s="438"/>
      <c r="C2" s="438"/>
      <c r="D2" s="438"/>
      <c r="E2" s="209"/>
      <c r="F2" s="209"/>
      <c r="G2" s="209"/>
      <c r="H2" s="209"/>
    </row>
    <row r="3" spans="1:8">
      <c r="A3" s="438" t="s">
        <v>400</v>
      </c>
      <c r="B3" s="438"/>
      <c r="C3" s="438"/>
      <c r="D3" s="438"/>
      <c r="E3" s="209"/>
      <c r="F3" s="209"/>
      <c r="G3" s="209"/>
      <c r="H3" s="209"/>
    </row>
    <row r="4" spans="1:8">
      <c r="A4" s="209"/>
      <c r="B4" s="209"/>
      <c r="C4" s="210" t="s">
        <v>1</v>
      </c>
      <c r="D4" s="209">
        <v>1979</v>
      </c>
      <c r="E4" s="209"/>
      <c r="F4" s="209"/>
      <c r="G4" s="209"/>
      <c r="H4" s="209"/>
    </row>
    <row r="5" spans="1:8">
      <c r="A5" s="209"/>
      <c r="B5" s="209"/>
      <c r="C5" s="210" t="s">
        <v>2</v>
      </c>
      <c r="D5" s="209">
        <v>5</v>
      </c>
      <c r="E5" s="209"/>
      <c r="F5" s="209"/>
      <c r="G5" s="209"/>
      <c r="H5" s="209"/>
    </row>
    <row r="6" spans="1:8">
      <c r="A6" s="209"/>
      <c r="B6" s="209"/>
      <c r="C6" s="210" t="s">
        <v>3</v>
      </c>
      <c r="D6" s="209">
        <v>6</v>
      </c>
      <c r="E6" s="209"/>
      <c r="F6" s="209"/>
      <c r="G6" s="209"/>
      <c r="H6" s="209"/>
    </row>
    <row r="7" spans="1:8">
      <c r="A7" s="209"/>
      <c r="B7" s="209"/>
      <c r="C7" s="210" t="s">
        <v>4</v>
      </c>
      <c r="D7" s="209">
        <v>78</v>
      </c>
      <c r="E7" s="209"/>
      <c r="F7" s="209"/>
      <c r="G7" s="209"/>
      <c r="H7" s="209"/>
    </row>
    <row r="8" spans="1:8">
      <c r="A8" s="209"/>
      <c r="B8" s="209"/>
      <c r="C8" s="210" t="s">
        <v>202</v>
      </c>
      <c r="D8" s="209">
        <v>3852.7</v>
      </c>
      <c r="E8" s="209"/>
      <c r="F8" s="209"/>
      <c r="G8" s="209"/>
      <c r="H8" s="209"/>
    </row>
    <row r="9" spans="1:8" ht="15.75" thickBot="1">
      <c r="A9" s="209"/>
      <c r="B9" s="209"/>
      <c r="C9" s="210" t="s">
        <v>180</v>
      </c>
      <c r="D9" s="209">
        <v>442.8</v>
      </c>
      <c r="E9" s="209"/>
      <c r="F9" s="209"/>
      <c r="G9" s="209"/>
      <c r="H9" s="209"/>
    </row>
    <row r="10" spans="1:8" ht="24">
      <c r="A10" s="1110" t="s">
        <v>8</v>
      </c>
      <c r="B10" s="1110" t="s">
        <v>9</v>
      </c>
      <c r="C10" s="484" t="s">
        <v>152</v>
      </c>
      <c r="D10" s="484" t="s">
        <v>162</v>
      </c>
      <c r="E10" s="209"/>
      <c r="F10" s="209"/>
      <c r="G10" s="209"/>
      <c r="H10" s="209"/>
    </row>
    <row r="11" spans="1:8" ht="15.75" thickBot="1">
      <c r="A11" s="1112"/>
      <c r="B11" s="1112"/>
      <c r="C11" s="105" t="s">
        <v>533</v>
      </c>
      <c r="D11" s="105" t="s">
        <v>174</v>
      </c>
      <c r="E11" s="209"/>
      <c r="F11" s="209"/>
      <c r="G11" s="209"/>
      <c r="H11" s="209"/>
    </row>
    <row r="12" spans="1:8" ht="15.75" thickBot="1">
      <c r="A12" s="1107" t="s">
        <v>10</v>
      </c>
      <c r="B12" s="1108"/>
      <c r="C12" s="1108"/>
      <c r="D12" s="1109"/>
      <c r="E12" s="209"/>
      <c r="F12" s="209"/>
      <c r="G12" s="209"/>
      <c r="H12" s="209"/>
    </row>
    <row r="13" spans="1:8" ht="137.25" customHeight="1">
      <c r="A13" s="485" t="s">
        <v>104</v>
      </c>
      <c r="B13" s="1110" t="s">
        <v>106</v>
      </c>
      <c r="C13" s="1110">
        <v>1.02</v>
      </c>
      <c r="D13" s="1110">
        <f>C13*12*D8</f>
        <v>47157.047999999995</v>
      </c>
      <c r="E13" s="209"/>
      <c r="F13" s="209"/>
      <c r="G13" s="209"/>
      <c r="H13" s="209"/>
    </row>
    <row r="14" spans="1:8" ht="144.75" thickBot="1">
      <c r="A14" s="486" t="s">
        <v>177</v>
      </c>
      <c r="B14" s="1112"/>
      <c r="C14" s="1112"/>
      <c r="D14" s="1112"/>
      <c r="E14" s="209"/>
      <c r="F14" s="209"/>
      <c r="G14" s="209"/>
      <c r="H14" s="209"/>
    </row>
    <row r="15" spans="1:8" ht="15.75" thickBot="1">
      <c r="A15" s="1113" t="s">
        <v>14</v>
      </c>
      <c r="B15" s="1114"/>
      <c r="C15" s="1114"/>
      <c r="D15" s="1115"/>
      <c r="E15" s="209"/>
      <c r="F15" s="209"/>
      <c r="G15" s="209"/>
      <c r="H15" s="209"/>
    </row>
    <row r="16" spans="1:8" ht="15.75" thickBot="1">
      <c r="A16" s="1116" t="s">
        <v>15</v>
      </c>
      <c r="B16" s="1117"/>
      <c r="C16" s="1117"/>
      <c r="D16" s="1118"/>
      <c r="E16" s="209"/>
      <c r="F16" s="209"/>
      <c r="G16" s="209"/>
      <c r="H16" s="209"/>
    </row>
    <row r="17" spans="1:8" ht="24.75" thickBot="1">
      <c r="A17" s="486" t="s">
        <v>107</v>
      </c>
      <c r="B17" s="487" t="s">
        <v>17</v>
      </c>
      <c r="C17" s="1110">
        <v>2.16</v>
      </c>
      <c r="D17" s="1110">
        <f>C17*12*D8</f>
        <v>99861.983999999997</v>
      </c>
      <c r="E17" s="209"/>
      <c r="F17" s="209"/>
      <c r="G17" s="209"/>
      <c r="H17" s="209"/>
    </row>
    <row r="18" spans="1:8" ht="24.75" thickBot="1">
      <c r="A18" s="486" t="s">
        <v>108</v>
      </c>
      <c r="B18" s="487" t="s">
        <v>17</v>
      </c>
      <c r="C18" s="1111"/>
      <c r="D18" s="1111"/>
      <c r="E18" s="209"/>
      <c r="F18" s="209"/>
      <c r="G18" s="209"/>
      <c r="H18" s="209"/>
    </row>
    <row r="19" spans="1:8" ht="24.75" thickBot="1">
      <c r="A19" s="486" t="s">
        <v>109</v>
      </c>
      <c r="B19" s="487" t="s">
        <v>17</v>
      </c>
      <c r="C19" s="1111"/>
      <c r="D19" s="1111"/>
      <c r="E19" s="209"/>
      <c r="F19" s="209"/>
      <c r="G19" s="209"/>
      <c r="H19" s="209"/>
    </row>
    <row r="20" spans="1:8" ht="24.75" thickBot="1">
      <c r="A20" s="434" t="s">
        <v>20</v>
      </c>
      <c r="B20" s="105" t="s">
        <v>21</v>
      </c>
      <c r="C20" s="1111"/>
      <c r="D20" s="1111"/>
      <c r="E20" s="209"/>
      <c r="F20" s="209"/>
      <c r="G20" s="209"/>
      <c r="H20" s="209"/>
    </row>
    <row r="21" spans="1:8" ht="15.75" thickBot="1">
      <c r="A21" s="1063" t="s">
        <v>22</v>
      </c>
      <c r="B21" s="1065"/>
      <c r="C21" s="1111"/>
      <c r="D21" s="1111"/>
      <c r="E21" s="209"/>
      <c r="F21" s="209"/>
      <c r="G21" s="209"/>
      <c r="H21" s="209"/>
    </row>
    <row r="22" spans="1:8" ht="36.75" thickBot="1">
      <c r="A22" s="434" t="s">
        <v>110</v>
      </c>
      <c r="B22" s="105" t="s">
        <v>24</v>
      </c>
      <c r="C22" s="1112"/>
      <c r="D22" s="1112"/>
      <c r="E22" s="209"/>
      <c r="F22" s="209"/>
      <c r="G22" s="209"/>
      <c r="H22" s="209"/>
    </row>
    <row r="23" spans="1:8" ht="22.5" customHeight="1" thickBot="1">
      <c r="A23" s="1063" t="s">
        <v>111</v>
      </c>
      <c r="B23" s="1064"/>
      <c r="C23" s="1064"/>
      <c r="D23" s="1065"/>
      <c r="E23" s="209"/>
      <c r="F23" s="209"/>
      <c r="G23" s="209"/>
      <c r="H23" s="209"/>
    </row>
    <row r="24" spans="1:8" ht="24.75" thickBot="1">
      <c r="A24" s="478" t="s">
        <v>28</v>
      </c>
      <c r="B24" s="488" t="s">
        <v>29</v>
      </c>
      <c r="C24" s="1110">
        <v>0.2</v>
      </c>
      <c r="D24" s="1110">
        <f>C24*12*D8</f>
        <v>9246.4800000000014</v>
      </c>
      <c r="E24" s="209"/>
      <c r="F24" s="209"/>
      <c r="G24" s="209"/>
      <c r="H24" s="209"/>
    </row>
    <row r="25" spans="1:8" ht="24.75" thickBot="1">
      <c r="A25" s="434" t="s">
        <v>26</v>
      </c>
      <c r="B25" s="105" t="s">
        <v>27</v>
      </c>
      <c r="C25" s="1112"/>
      <c r="D25" s="1112"/>
      <c r="E25" s="209"/>
      <c r="F25" s="209"/>
      <c r="G25" s="209"/>
      <c r="H25" s="209"/>
    </row>
    <row r="26" spans="1:8" ht="15.75" thickBot="1">
      <c r="A26" s="1107" t="s">
        <v>112</v>
      </c>
      <c r="B26" s="1108"/>
      <c r="C26" s="1108"/>
      <c r="D26" s="1109"/>
      <c r="E26" s="209"/>
      <c r="F26" s="209"/>
      <c r="G26" s="209"/>
      <c r="H26" s="209"/>
    </row>
    <row r="27" spans="1:8" ht="15.75" thickBot="1">
      <c r="A27" s="1063" t="s">
        <v>113</v>
      </c>
      <c r="B27" s="1064"/>
      <c r="C27" s="1064"/>
      <c r="D27" s="1065"/>
      <c r="E27" s="209"/>
      <c r="F27" s="209"/>
      <c r="G27" s="209"/>
      <c r="H27" s="209"/>
    </row>
    <row r="28" spans="1:8" ht="48.75" thickBot="1">
      <c r="A28" s="486" t="s">
        <v>114</v>
      </c>
      <c r="B28" s="105" t="s">
        <v>106</v>
      </c>
      <c r="C28" s="1110">
        <v>0.79</v>
      </c>
      <c r="D28" s="1110">
        <f>C28*12*D8</f>
        <v>36523.595999999998</v>
      </c>
      <c r="E28" s="209"/>
      <c r="F28" s="209"/>
      <c r="G28" s="209"/>
      <c r="H28" s="209"/>
    </row>
    <row r="29" spans="1:8" ht="15.75" thickBot="1">
      <c r="A29" s="486" t="s">
        <v>115</v>
      </c>
      <c r="B29" s="105" t="s">
        <v>34</v>
      </c>
      <c r="C29" s="1111"/>
      <c r="D29" s="1111"/>
      <c r="E29" s="209"/>
      <c r="F29" s="209"/>
      <c r="G29" s="209"/>
      <c r="H29" s="209"/>
    </row>
    <row r="30" spans="1:8" ht="24.75" thickBot="1">
      <c r="A30" s="486" t="s">
        <v>116</v>
      </c>
      <c r="B30" s="105" t="s">
        <v>34</v>
      </c>
      <c r="C30" s="1111"/>
      <c r="D30" s="1111"/>
      <c r="E30" s="209"/>
      <c r="F30" s="209"/>
      <c r="G30" s="209"/>
      <c r="H30" s="209"/>
    </row>
    <row r="31" spans="1:8" ht="48.75" thickBot="1">
      <c r="A31" s="486" t="s">
        <v>117</v>
      </c>
      <c r="B31" s="105" t="s">
        <v>106</v>
      </c>
      <c r="C31" s="1111"/>
      <c r="D31" s="1111"/>
      <c r="E31" s="209"/>
      <c r="F31" s="209"/>
      <c r="G31" s="209"/>
      <c r="H31" s="209"/>
    </row>
    <row r="32" spans="1:8" ht="15.75" thickBot="1">
      <c r="A32" s="486" t="s">
        <v>118</v>
      </c>
      <c r="B32" s="105" t="s">
        <v>34</v>
      </c>
      <c r="C32" s="1111"/>
      <c r="D32" s="1111"/>
      <c r="E32" s="209"/>
      <c r="F32" s="209"/>
      <c r="G32" s="209"/>
      <c r="H32" s="209"/>
    </row>
    <row r="33" spans="1:8" ht="48.75" thickBot="1">
      <c r="A33" s="434" t="s">
        <v>119</v>
      </c>
      <c r="B33" s="105" t="s">
        <v>106</v>
      </c>
      <c r="C33" s="1112"/>
      <c r="D33" s="1112"/>
      <c r="E33" s="209"/>
      <c r="F33" s="209"/>
      <c r="G33" s="209"/>
      <c r="H33" s="209"/>
    </row>
    <row r="34" spans="1:8" ht="15.75" thickBot="1">
      <c r="A34" s="1063" t="s">
        <v>120</v>
      </c>
      <c r="B34" s="1064"/>
      <c r="C34" s="1064"/>
      <c r="D34" s="1065"/>
      <c r="E34" s="209"/>
      <c r="F34" s="209"/>
      <c r="G34" s="209"/>
      <c r="H34" s="209"/>
    </row>
    <row r="35" spans="1:8" ht="48.75" thickBot="1">
      <c r="A35" s="486" t="s">
        <v>114</v>
      </c>
      <c r="B35" s="105" t="s">
        <v>106</v>
      </c>
      <c r="C35" s="1110">
        <v>1.29</v>
      </c>
      <c r="D35" s="1110">
        <f>C35*12*D8</f>
        <v>59639.796000000002</v>
      </c>
      <c r="E35" s="209"/>
      <c r="F35" s="209"/>
      <c r="G35" s="209"/>
      <c r="H35" s="209"/>
    </row>
    <row r="36" spans="1:8" ht="24.75" thickBot="1">
      <c r="A36" s="486" t="s">
        <v>121</v>
      </c>
      <c r="B36" s="105" t="s">
        <v>34</v>
      </c>
      <c r="C36" s="1111"/>
      <c r="D36" s="1111"/>
      <c r="E36" s="209"/>
      <c r="F36" s="209"/>
      <c r="G36" s="209"/>
      <c r="H36" s="209"/>
    </row>
    <row r="37" spans="1:8" ht="24.75" thickBot="1">
      <c r="A37" s="486" t="s">
        <v>122</v>
      </c>
      <c r="B37" s="105" t="s">
        <v>34</v>
      </c>
      <c r="C37" s="1111"/>
      <c r="D37" s="1111"/>
      <c r="E37" s="209"/>
      <c r="F37" s="209"/>
      <c r="G37" s="209"/>
      <c r="H37" s="209"/>
    </row>
    <row r="38" spans="1:8" ht="48.75" thickBot="1">
      <c r="A38" s="486" t="s">
        <v>42</v>
      </c>
      <c r="B38" s="105" t="s">
        <v>106</v>
      </c>
      <c r="C38" s="1111"/>
      <c r="D38" s="1111"/>
      <c r="E38" s="209"/>
      <c r="F38" s="209"/>
      <c r="G38" s="209"/>
      <c r="H38" s="209"/>
    </row>
    <row r="39" spans="1:8" ht="48.75" thickBot="1">
      <c r="A39" s="434" t="s">
        <v>123</v>
      </c>
      <c r="B39" s="105" t="s">
        <v>106</v>
      </c>
      <c r="C39" s="1111"/>
      <c r="D39" s="1111"/>
      <c r="E39" s="209"/>
      <c r="F39" s="209"/>
      <c r="G39" s="209"/>
      <c r="H39" s="209"/>
    </row>
    <row r="40" spans="1:8" ht="15.75" thickBot="1">
      <c r="A40" s="486" t="s">
        <v>118</v>
      </c>
      <c r="B40" s="105" t="s">
        <v>34</v>
      </c>
      <c r="C40" s="1112"/>
      <c r="D40" s="1112"/>
      <c r="E40" s="209"/>
      <c r="F40" s="209"/>
      <c r="G40" s="209"/>
      <c r="H40" s="209"/>
    </row>
    <row r="41" spans="1:8" ht="15.75" thickBot="1">
      <c r="A41" s="1116" t="s">
        <v>124</v>
      </c>
      <c r="B41" s="1117"/>
      <c r="C41" s="1117"/>
      <c r="D41" s="1118"/>
      <c r="E41" s="209"/>
      <c r="F41" s="209"/>
      <c r="G41" s="209"/>
      <c r="H41" s="209"/>
    </row>
    <row r="42" spans="1:8" ht="15.75" thickBot="1">
      <c r="A42" s="486" t="s">
        <v>45</v>
      </c>
      <c r="B42" s="105" t="s">
        <v>34</v>
      </c>
      <c r="C42" s="1110">
        <v>0.91</v>
      </c>
      <c r="D42" s="1110">
        <f>C42*12*D8</f>
        <v>42071.483999999997</v>
      </c>
      <c r="E42" s="209"/>
      <c r="F42" s="209"/>
      <c r="G42" s="209"/>
      <c r="H42" s="209"/>
    </row>
    <row r="43" spans="1:8" ht="15.75" thickBot="1">
      <c r="A43" s="486" t="s">
        <v>46</v>
      </c>
      <c r="B43" s="105" t="s">
        <v>34</v>
      </c>
      <c r="C43" s="1112"/>
      <c r="D43" s="1112"/>
      <c r="E43" s="209"/>
      <c r="F43" s="209"/>
      <c r="G43" s="209"/>
      <c r="H43" s="209"/>
    </row>
    <row r="44" spans="1:8" ht="48.75" thickBot="1">
      <c r="A44" s="434" t="s">
        <v>47</v>
      </c>
      <c r="B44" s="105" t="s">
        <v>106</v>
      </c>
      <c r="C44" s="489"/>
      <c r="D44" s="489"/>
      <c r="E44" s="209"/>
      <c r="F44" s="209"/>
      <c r="G44" s="209"/>
      <c r="H44" s="209"/>
    </row>
    <row r="45" spans="1:8" ht="15.75" thickBot="1">
      <c r="A45" s="1063" t="s">
        <v>125</v>
      </c>
      <c r="B45" s="1064"/>
      <c r="C45" s="1064"/>
      <c r="D45" s="1065"/>
      <c r="E45" s="209"/>
      <c r="F45" s="209"/>
      <c r="G45" s="209"/>
      <c r="H45" s="209"/>
    </row>
    <row r="46" spans="1:8" ht="24.75" thickBot="1">
      <c r="A46" s="486" t="s">
        <v>126</v>
      </c>
      <c r="B46" s="105" t="s">
        <v>29</v>
      </c>
      <c r="C46" s="1110">
        <v>2.56</v>
      </c>
      <c r="D46" s="1110">
        <f>C46*12*D8</f>
        <v>118354.94399999999</v>
      </c>
      <c r="E46" s="209"/>
      <c r="F46" s="209"/>
      <c r="G46" s="209"/>
      <c r="H46" s="209"/>
    </row>
    <row r="47" spans="1:8" ht="15.75" thickBot="1">
      <c r="A47" s="486" t="s">
        <v>127</v>
      </c>
      <c r="B47" s="105" t="s">
        <v>51</v>
      </c>
      <c r="C47" s="1111"/>
      <c r="D47" s="1111"/>
      <c r="E47" s="209"/>
      <c r="F47" s="209"/>
      <c r="G47" s="209"/>
      <c r="H47" s="209"/>
    </row>
    <row r="48" spans="1:8" ht="24.75" thickBot="1">
      <c r="A48" s="486" t="s">
        <v>116</v>
      </c>
      <c r="B48" s="105" t="s">
        <v>51</v>
      </c>
      <c r="C48" s="1111"/>
      <c r="D48" s="1111"/>
      <c r="E48" s="209"/>
      <c r="F48" s="209"/>
      <c r="G48" s="209"/>
      <c r="H48" s="209"/>
    </row>
    <row r="49" spans="1:9" ht="36.75" thickBot="1">
      <c r="A49" s="486" t="s">
        <v>128</v>
      </c>
      <c r="B49" s="105" t="s">
        <v>54</v>
      </c>
      <c r="C49" s="1111"/>
      <c r="D49" s="1111"/>
      <c r="E49" s="209"/>
      <c r="F49" s="209"/>
      <c r="G49" s="209"/>
      <c r="H49" s="209"/>
    </row>
    <row r="50" spans="1:9" ht="36.75" thickBot="1">
      <c r="A50" s="486" t="s">
        <v>129</v>
      </c>
      <c r="B50" s="105" t="s">
        <v>54</v>
      </c>
      <c r="C50" s="1111"/>
      <c r="D50" s="1111"/>
      <c r="E50" s="209"/>
      <c r="F50" s="209"/>
      <c r="G50" s="209"/>
      <c r="H50" s="209"/>
    </row>
    <row r="51" spans="1:9" ht="15.75" thickBot="1">
      <c r="A51" s="1063" t="s">
        <v>56</v>
      </c>
      <c r="B51" s="1065"/>
      <c r="C51" s="1111"/>
      <c r="D51" s="1111"/>
      <c r="E51" s="209"/>
      <c r="F51" s="209"/>
      <c r="G51" s="209"/>
      <c r="H51" s="209"/>
    </row>
    <row r="52" spans="1:9" ht="15.75" thickBot="1">
      <c r="A52" s="486" t="s">
        <v>130</v>
      </c>
      <c r="B52" s="105" t="s">
        <v>59</v>
      </c>
      <c r="C52" s="1111"/>
      <c r="D52" s="1111"/>
      <c r="E52" s="209"/>
      <c r="F52" s="209"/>
      <c r="G52" s="209"/>
      <c r="H52" s="209"/>
    </row>
    <row r="53" spans="1:9" ht="15.75" thickBot="1">
      <c r="A53" s="486" t="s">
        <v>131</v>
      </c>
      <c r="B53" s="105" t="s">
        <v>59</v>
      </c>
      <c r="C53" s="1111"/>
      <c r="D53" s="1111"/>
      <c r="E53" s="209"/>
      <c r="F53" s="209"/>
      <c r="G53" s="209"/>
      <c r="H53" s="209"/>
    </row>
    <row r="54" spans="1:9" ht="15.75" thickBot="1">
      <c r="A54" s="486" t="s">
        <v>132</v>
      </c>
      <c r="B54" s="105" t="s">
        <v>59</v>
      </c>
      <c r="C54" s="1111"/>
      <c r="D54" s="1111"/>
      <c r="E54" s="209"/>
      <c r="F54" s="209"/>
      <c r="G54" s="209"/>
      <c r="H54" s="209"/>
    </row>
    <row r="55" spans="1:9" ht="15.75" thickBot="1">
      <c r="A55" s="486" t="s">
        <v>133</v>
      </c>
      <c r="B55" s="105" t="s">
        <v>59</v>
      </c>
      <c r="C55" s="1111"/>
      <c r="D55" s="1111"/>
      <c r="E55" s="209"/>
      <c r="F55" s="209"/>
      <c r="G55" s="209"/>
      <c r="H55" s="209"/>
    </row>
    <row r="56" spans="1:9" ht="15.75" thickBot="1">
      <c r="A56" s="486" t="s">
        <v>134</v>
      </c>
      <c r="B56" s="105" t="s">
        <v>59</v>
      </c>
      <c r="C56" s="1111"/>
      <c r="D56" s="1111"/>
      <c r="E56" s="209"/>
      <c r="F56" s="209"/>
      <c r="G56" s="209"/>
      <c r="H56" s="209"/>
    </row>
    <row r="57" spans="1:9" ht="15.75" thickBot="1">
      <c r="A57" s="486" t="s">
        <v>63</v>
      </c>
      <c r="B57" s="105" t="s">
        <v>59</v>
      </c>
      <c r="C57" s="1112"/>
      <c r="D57" s="1112"/>
      <c r="E57" s="209"/>
      <c r="F57" s="209"/>
      <c r="G57" s="209"/>
      <c r="H57" s="209"/>
    </row>
    <row r="58" spans="1:9" ht="15.75" thickBot="1">
      <c r="A58" s="1116" t="s">
        <v>135</v>
      </c>
      <c r="B58" s="1117"/>
      <c r="C58" s="1117"/>
      <c r="D58" s="1118"/>
      <c r="E58" s="209"/>
      <c r="F58" s="209"/>
      <c r="G58" s="209"/>
      <c r="H58" s="209"/>
    </row>
    <row r="59" spans="1:9" ht="24.75" thickBot="1">
      <c r="A59" s="486" t="s">
        <v>66</v>
      </c>
      <c r="B59" s="105" t="s">
        <v>67</v>
      </c>
      <c r="C59" s="1110">
        <v>1.68</v>
      </c>
      <c r="D59" s="1110">
        <f>C59*12*D8</f>
        <v>77670.432000000001</v>
      </c>
      <c r="E59" s="209"/>
      <c r="F59" s="209"/>
      <c r="G59" s="209"/>
      <c r="H59" s="209"/>
    </row>
    <row r="60" spans="1:9" ht="24.75" thickBot="1">
      <c r="A60" s="486" t="s">
        <v>136</v>
      </c>
      <c r="B60" s="105" t="s">
        <v>67</v>
      </c>
      <c r="C60" s="1111"/>
      <c r="D60" s="1111"/>
      <c r="E60" s="209"/>
      <c r="F60" s="209"/>
      <c r="G60" s="209"/>
      <c r="H60" s="209"/>
      <c r="I60" s="483"/>
    </row>
    <row r="61" spans="1:9" ht="24.75" thickBot="1">
      <c r="A61" s="486" t="s">
        <v>137</v>
      </c>
      <c r="B61" s="105" t="s">
        <v>51</v>
      </c>
      <c r="C61" s="1111"/>
      <c r="D61" s="1111"/>
      <c r="E61" s="209"/>
      <c r="F61" s="209"/>
      <c r="G61" s="209"/>
      <c r="H61" s="209"/>
    </row>
    <row r="62" spans="1:9" ht="24.75" thickBot="1">
      <c r="A62" s="486" t="s">
        <v>138</v>
      </c>
      <c r="B62" s="105" t="s">
        <v>67</v>
      </c>
      <c r="C62" s="1111"/>
      <c r="D62" s="1111"/>
      <c r="E62" s="209"/>
      <c r="F62" s="209"/>
      <c r="G62" s="209"/>
      <c r="H62" s="209"/>
    </row>
    <row r="63" spans="1:9" ht="48.75" thickBot="1">
      <c r="A63" s="434" t="s">
        <v>71</v>
      </c>
      <c r="B63" s="105" t="s">
        <v>106</v>
      </c>
      <c r="C63" s="1111"/>
      <c r="D63" s="1111"/>
      <c r="E63" s="209"/>
      <c r="F63" s="209"/>
      <c r="G63" s="209"/>
      <c r="H63" s="209"/>
    </row>
    <row r="64" spans="1:9" ht="15.75" thickBot="1">
      <c r="A64" s="434" t="s">
        <v>139</v>
      </c>
      <c r="B64" s="105" t="s">
        <v>51</v>
      </c>
      <c r="C64" s="1112"/>
      <c r="D64" s="1112"/>
      <c r="E64" s="209"/>
      <c r="F64" s="209"/>
      <c r="G64" s="209"/>
      <c r="H64" s="209"/>
    </row>
    <row r="65" spans="1:8" ht="15.75" thickBot="1">
      <c r="A65" s="1063" t="s">
        <v>140</v>
      </c>
      <c r="B65" s="1064"/>
      <c r="C65" s="1064"/>
      <c r="D65" s="1065"/>
      <c r="E65" s="209"/>
      <c r="F65" s="209"/>
      <c r="G65" s="209"/>
      <c r="H65" s="209"/>
    </row>
    <row r="66" spans="1:8" ht="48.75" thickBot="1">
      <c r="A66" s="434" t="s">
        <v>141</v>
      </c>
      <c r="B66" s="105" t="s">
        <v>142</v>
      </c>
      <c r="C66" s="105">
        <v>2.41</v>
      </c>
      <c r="D66" s="105">
        <f>C66*12*D8</f>
        <v>111420.084</v>
      </c>
      <c r="E66" s="209"/>
      <c r="F66" s="209"/>
      <c r="G66" s="209"/>
      <c r="H66" s="209"/>
    </row>
    <row r="67" spans="1:8" ht="15.75" thickBot="1">
      <c r="A67" s="1063" t="s">
        <v>143</v>
      </c>
      <c r="B67" s="1064"/>
      <c r="C67" s="1064"/>
      <c r="D67" s="1065"/>
      <c r="E67" s="209"/>
      <c r="F67" s="209"/>
      <c r="G67" s="209"/>
      <c r="H67" s="209"/>
    </row>
    <row r="68" spans="1:8" ht="15.75" thickBot="1">
      <c r="A68" s="434" t="s">
        <v>144</v>
      </c>
      <c r="B68" s="105" t="s">
        <v>78</v>
      </c>
      <c r="C68" s="1110">
        <v>2.14</v>
      </c>
      <c r="D68" s="1110">
        <f>C68*12*D8</f>
        <v>98937.335999999996</v>
      </c>
      <c r="E68" s="209"/>
      <c r="F68" s="209"/>
      <c r="G68" s="209"/>
      <c r="H68" s="209"/>
    </row>
    <row r="69" spans="1:8" ht="15.75" thickBot="1">
      <c r="A69" s="434" t="s">
        <v>145</v>
      </c>
      <c r="B69" s="105" t="s">
        <v>78</v>
      </c>
      <c r="C69" s="1111"/>
      <c r="D69" s="1111"/>
      <c r="E69" s="209"/>
      <c r="F69" s="209"/>
      <c r="G69" s="209"/>
      <c r="H69" s="209"/>
    </row>
    <row r="70" spans="1:8" ht="15.75" thickBot="1">
      <c r="A70" s="434" t="s">
        <v>146</v>
      </c>
      <c r="B70" s="105" t="s">
        <v>147</v>
      </c>
      <c r="C70" s="1112"/>
      <c r="D70" s="1112"/>
      <c r="E70" s="209"/>
      <c r="F70" s="209"/>
      <c r="G70" s="209"/>
      <c r="H70" s="209"/>
    </row>
    <row r="71" spans="1:8" ht="15.75" thickBot="1">
      <c r="A71" s="1063" t="s">
        <v>84</v>
      </c>
      <c r="B71" s="1064"/>
      <c r="C71" s="1064"/>
      <c r="D71" s="1065"/>
      <c r="E71" s="209"/>
      <c r="F71" s="209"/>
      <c r="G71" s="209"/>
      <c r="H71" s="209"/>
    </row>
    <row r="72" spans="1:8" ht="15.75" thickBot="1">
      <c r="A72" s="490" t="s">
        <v>476</v>
      </c>
      <c r="B72" s="491"/>
      <c r="C72" s="476">
        <v>1.55</v>
      </c>
      <c r="D72" s="105">
        <f>C72*12*D8</f>
        <v>71660.22</v>
      </c>
      <c r="E72" s="209"/>
      <c r="F72" s="209"/>
      <c r="G72" s="209"/>
      <c r="H72" s="209"/>
    </row>
    <row r="73" spans="1:8" ht="15.75" thickBot="1">
      <c r="A73" s="434" t="s">
        <v>478</v>
      </c>
      <c r="B73" s="105"/>
      <c r="C73" s="105">
        <v>0.13</v>
      </c>
      <c r="D73" s="105">
        <f>C73*12*D8</f>
        <v>6010.2119999999995</v>
      </c>
      <c r="E73" s="209"/>
      <c r="F73" s="209"/>
      <c r="G73" s="209"/>
      <c r="H73" s="209"/>
    </row>
    <row r="74" spans="1:8" ht="15.75" thickBot="1">
      <c r="A74" s="434" t="s">
        <v>481</v>
      </c>
      <c r="B74" s="105"/>
      <c r="C74" s="105">
        <v>0.15</v>
      </c>
      <c r="D74" s="105">
        <f>C74*12*D8</f>
        <v>6934.8599999999988</v>
      </c>
      <c r="E74" s="209"/>
      <c r="F74" s="209"/>
      <c r="G74" s="209"/>
      <c r="H74" s="209"/>
    </row>
    <row r="75" spans="1:8" ht="15.75" thickBot="1">
      <c r="A75" s="478" t="s">
        <v>479</v>
      </c>
      <c r="B75" s="476"/>
      <c r="C75" s="476">
        <v>0.03</v>
      </c>
      <c r="D75" s="476">
        <f>C75*12*D8</f>
        <v>1386.972</v>
      </c>
      <c r="E75" s="209"/>
      <c r="F75" s="209"/>
      <c r="G75" s="209"/>
      <c r="H75" s="209"/>
    </row>
    <row r="76" spans="1:8" ht="15.75" thickBot="1">
      <c r="A76" s="478" t="s">
        <v>480</v>
      </c>
      <c r="B76" s="476"/>
      <c r="C76" s="476">
        <v>0.25</v>
      </c>
      <c r="D76" s="476">
        <f>C76*12*D8</f>
        <v>11558.099999999999</v>
      </c>
      <c r="E76" s="209"/>
      <c r="F76" s="209"/>
      <c r="G76" s="209"/>
      <c r="H76" s="209"/>
    </row>
    <row r="77" spans="1:8" ht="72.75" thickBot="1">
      <c r="A77" s="434" t="s">
        <v>167</v>
      </c>
      <c r="B77" s="105" t="s">
        <v>106</v>
      </c>
      <c r="C77" s="105">
        <v>4.3499999999999996</v>
      </c>
      <c r="D77" s="105">
        <f>C77*12*D8</f>
        <v>201110.93999999997</v>
      </c>
      <c r="E77" s="209"/>
      <c r="F77" s="209"/>
      <c r="G77" s="209"/>
      <c r="H77" s="209"/>
    </row>
    <row r="78" spans="1:8" ht="15.75" thickBot="1">
      <c r="A78" s="1063" t="s">
        <v>149</v>
      </c>
      <c r="B78" s="1065"/>
      <c r="C78" s="615">
        <f>SUM(C13,C17,C24,C28,C35,C42,C46,C59,C66,C68,C72:C77)</f>
        <v>21.619999999999997</v>
      </c>
      <c r="D78" s="615">
        <f>SUM(D13,D17,D24,D28,D35,D42,D46,D59,D66,D68,D72:D77)</f>
        <v>999544.48800000001</v>
      </c>
      <c r="E78" s="209"/>
      <c r="F78" s="209"/>
      <c r="G78" s="209"/>
      <c r="H78" s="209"/>
    </row>
    <row r="79" spans="1:8" ht="15.75">
      <c r="A79" s="257"/>
    </row>
    <row r="80" spans="1:8" ht="15.75">
      <c r="A80" s="492"/>
    </row>
    <row r="81" spans="1:1" ht="15.75">
      <c r="A81" s="481"/>
    </row>
    <row r="82" spans="1:1" ht="15.75">
      <c r="A82" s="481"/>
    </row>
  </sheetData>
  <mergeCells count="37">
    <mergeCell ref="A65:D65"/>
    <mergeCell ref="A67:D67"/>
    <mergeCell ref="D68:D70"/>
    <mergeCell ref="A71:D71"/>
    <mergeCell ref="A78:B78"/>
    <mergeCell ref="C68:C70"/>
    <mergeCell ref="C46:C57"/>
    <mergeCell ref="C59:C64"/>
    <mergeCell ref="A27:D27"/>
    <mergeCell ref="D28:D33"/>
    <mergeCell ref="A34:D34"/>
    <mergeCell ref="D35:D40"/>
    <mergeCell ref="A41:D41"/>
    <mergeCell ref="D42:D43"/>
    <mergeCell ref="C28:C33"/>
    <mergeCell ref="C35:C40"/>
    <mergeCell ref="C42:C43"/>
    <mergeCell ref="A45:D45"/>
    <mergeCell ref="D46:D57"/>
    <mergeCell ref="A51:B51"/>
    <mergeCell ref="A58:D58"/>
    <mergeCell ref="D59:D64"/>
    <mergeCell ref="A26:D26"/>
    <mergeCell ref="C17:C22"/>
    <mergeCell ref="C24:C25"/>
    <mergeCell ref="A10:A11"/>
    <mergeCell ref="B10:B11"/>
    <mergeCell ref="A12:D12"/>
    <mergeCell ref="B13:B14"/>
    <mergeCell ref="D13:D14"/>
    <mergeCell ref="A15:D15"/>
    <mergeCell ref="C13:C14"/>
    <mergeCell ref="A16:D16"/>
    <mergeCell ref="D17:D22"/>
    <mergeCell ref="A21:B21"/>
    <mergeCell ref="A23:D23"/>
    <mergeCell ref="D24:D2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H93"/>
  <sheetViews>
    <sheetView topLeftCell="A76" workbookViewId="0">
      <selection activeCell="D87" sqref="D87"/>
    </sheetView>
  </sheetViews>
  <sheetFormatPr defaultRowHeight="15"/>
  <cols>
    <col min="1" max="1" width="52.85546875" customWidth="1"/>
    <col min="3" max="3" width="10.140625" customWidth="1"/>
    <col min="4" max="4" width="9.85546875" customWidth="1"/>
    <col min="7" max="7" width="10.5703125" bestFit="1" customWidth="1"/>
  </cols>
  <sheetData>
    <row r="1" spans="1:8">
      <c r="A1" s="256" t="s">
        <v>87</v>
      </c>
      <c r="B1" s="256"/>
      <c r="C1" s="256"/>
      <c r="D1" s="256"/>
      <c r="E1" s="94"/>
      <c r="F1" s="94"/>
      <c r="G1" s="94"/>
      <c r="H1" s="94"/>
    </row>
    <row r="2" spans="1:8">
      <c r="A2" s="438" t="s">
        <v>530</v>
      </c>
      <c r="B2" s="438"/>
      <c r="C2" s="438"/>
      <c r="D2" s="438"/>
      <c r="E2" s="94"/>
      <c r="F2" s="94"/>
      <c r="G2" s="94"/>
      <c r="H2" s="94"/>
    </row>
    <row r="3" spans="1:8">
      <c r="A3" s="438" t="s">
        <v>400</v>
      </c>
      <c r="B3" s="438"/>
      <c r="C3" s="438"/>
      <c r="D3" s="438"/>
      <c r="E3" s="94"/>
      <c r="F3" s="94"/>
      <c r="G3" s="94"/>
      <c r="H3" s="94"/>
    </row>
    <row r="4" spans="1:8">
      <c r="A4" s="209"/>
      <c r="B4" s="209"/>
      <c r="C4" s="210" t="s">
        <v>1</v>
      </c>
      <c r="D4" s="209">
        <v>1984</v>
      </c>
      <c r="E4" s="94"/>
      <c r="F4" s="94"/>
      <c r="G4" s="94"/>
      <c r="H4" s="94"/>
    </row>
    <row r="5" spans="1:8">
      <c r="A5" s="209"/>
      <c r="B5" s="209"/>
      <c r="C5" s="210" t="s">
        <v>2</v>
      </c>
      <c r="D5" s="209">
        <v>5</v>
      </c>
      <c r="E5" s="94"/>
      <c r="F5" s="94"/>
      <c r="G5" s="94"/>
      <c r="H5" s="94"/>
    </row>
    <row r="6" spans="1:8">
      <c r="A6" s="209"/>
      <c r="B6" s="209"/>
      <c r="C6" s="210" t="s">
        <v>3</v>
      </c>
      <c r="D6" s="209">
        <v>6</v>
      </c>
      <c r="E6" s="94"/>
      <c r="F6" s="94"/>
      <c r="G6" s="94"/>
      <c r="H6" s="94"/>
    </row>
    <row r="7" spans="1:8">
      <c r="A7" s="209"/>
      <c r="B7" s="209"/>
      <c r="C7" s="210" t="s">
        <v>4</v>
      </c>
      <c r="D7" s="209">
        <v>134</v>
      </c>
      <c r="E7" s="94"/>
      <c r="F7" s="94"/>
      <c r="G7" s="94"/>
      <c r="H7" s="94"/>
    </row>
    <row r="8" spans="1:8" ht="15.75" thickBot="1">
      <c r="A8" s="209"/>
      <c r="B8" s="209"/>
      <c r="C8" s="210" t="s">
        <v>202</v>
      </c>
      <c r="D8" s="209">
        <v>7409.1</v>
      </c>
      <c r="E8" s="94"/>
      <c r="F8" s="94"/>
      <c r="G8" s="94"/>
      <c r="H8" s="94"/>
    </row>
    <row r="9" spans="1:8" ht="24">
      <c r="A9" s="745" t="s">
        <v>8</v>
      </c>
      <c r="B9" s="745" t="s">
        <v>9</v>
      </c>
      <c r="C9" s="95" t="s">
        <v>152</v>
      </c>
      <c r="D9" s="95" t="s">
        <v>162</v>
      </c>
      <c r="E9" s="94"/>
      <c r="F9" s="94"/>
      <c r="G9" s="94"/>
      <c r="H9" s="94"/>
    </row>
    <row r="10" spans="1:8" ht="15.75" thickBot="1">
      <c r="A10" s="747"/>
      <c r="B10" s="747"/>
      <c r="C10" s="96" t="s">
        <v>160</v>
      </c>
      <c r="D10" s="96" t="s">
        <v>174</v>
      </c>
      <c r="E10" s="94"/>
      <c r="F10" s="94"/>
      <c r="G10" s="94"/>
      <c r="H10" s="94"/>
    </row>
    <row r="11" spans="1:8" ht="15.75" thickBot="1">
      <c r="A11" s="767" t="s">
        <v>10</v>
      </c>
      <c r="B11" s="768"/>
      <c r="C11" s="768"/>
      <c r="D11" s="769"/>
      <c r="E11" s="94"/>
      <c r="F11" s="94"/>
      <c r="G11" s="94"/>
      <c r="H11" s="94"/>
    </row>
    <row r="12" spans="1:8" ht="141" customHeight="1">
      <c r="A12" s="285" t="s">
        <v>482</v>
      </c>
      <c r="B12" s="745" t="s">
        <v>106</v>
      </c>
      <c r="C12" s="745">
        <v>1.02</v>
      </c>
      <c r="D12" s="745">
        <f>C12*12*D8</f>
        <v>90687.384000000005</v>
      </c>
      <c r="E12" s="94"/>
      <c r="F12" s="94"/>
      <c r="G12" s="94"/>
      <c r="H12" s="94"/>
    </row>
    <row r="13" spans="1:8" ht="144.75" thickBot="1">
      <c r="A13" s="288" t="s">
        <v>105</v>
      </c>
      <c r="B13" s="747"/>
      <c r="C13" s="747"/>
      <c r="D13" s="747"/>
      <c r="E13" s="94"/>
      <c r="F13" s="94"/>
      <c r="G13" s="94"/>
      <c r="H13" s="94"/>
    </row>
    <row r="14" spans="1:8" ht="15.75" thickBot="1">
      <c r="A14" s="770" t="s">
        <v>14</v>
      </c>
      <c r="B14" s="771"/>
      <c r="C14" s="771"/>
      <c r="D14" s="772"/>
      <c r="E14" s="94"/>
      <c r="F14" s="94"/>
      <c r="G14" s="94"/>
      <c r="H14" s="94"/>
    </row>
    <row r="15" spans="1:8" ht="15.75" thickBot="1">
      <c r="A15" s="773" t="s">
        <v>15</v>
      </c>
      <c r="B15" s="774"/>
      <c r="C15" s="774"/>
      <c r="D15" s="775"/>
      <c r="E15" s="94"/>
      <c r="F15" s="94"/>
      <c r="G15" s="94"/>
      <c r="H15" s="94"/>
    </row>
    <row r="16" spans="1:8" ht="24.75" thickBot="1">
      <c r="A16" s="288" t="s">
        <v>107</v>
      </c>
      <c r="B16" s="289" t="s">
        <v>17</v>
      </c>
      <c r="C16" s="745">
        <v>2.16</v>
      </c>
      <c r="D16" s="745">
        <f>C16*12*D8</f>
        <v>192043.87200000003</v>
      </c>
      <c r="E16" s="94"/>
      <c r="F16" s="94"/>
      <c r="G16" s="94"/>
      <c r="H16" s="94"/>
    </row>
    <row r="17" spans="1:8" ht="24.75" thickBot="1">
      <c r="A17" s="288" t="s">
        <v>108</v>
      </c>
      <c r="B17" s="289" t="s">
        <v>17</v>
      </c>
      <c r="C17" s="746"/>
      <c r="D17" s="746"/>
      <c r="E17" s="94"/>
      <c r="F17" s="94"/>
      <c r="G17" s="94"/>
      <c r="H17" s="94"/>
    </row>
    <row r="18" spans="1:8" ht="24.75" thickBot="1">
      <c r="A18" s="288" t="s">
        <v>109</v>
      </c>
      <c r="B18" s="289" t="s">
        <v>17</v>
      </c>
      <c r="C18" s="746"/>
      <c r="D18" s="746"/>
      <c r="E18" s="94"/>
      <c r="F18" s="94"/>
      <c r="G18" s="94"/>
      <c r="H18" s="94"/>
    </row>
    <row r="19" spans="1:8" ht="24.75" thickBot="1">
      <c r="A19" s="290" t="s">
        <v>20</v>
      </c>
      <c r="B19" s="96" t="s">
        <v>21</v>
      </c>
      <c r="C19" s="746"/>
      <c r="D19" s="746"/>
      <c r="E19" s="94"/>
      <c r="F19" s="94"/>
      <c r="G19" s="94"/>
      <c r="H19" s="94"/>
    </row>
    <row r="20" spans="1:8" ht="15.75" thickBot="1">
      <c r="A20" s="776" t="s">
        <v>22</v>
      </c>
      <c r="B20" s="777"/>
      <c r="C20" s="746"/>
      <c r="D20" s="746"/>
      <c r="E20" s="94"/>
      <c r="F20" s="94"/>
      <c r="G20" s="94"/>
      <c r="H20" s="94"/>
    </row>
    <row r="21" spans="1:8" ht="36.75" thickBot="1">
      <c r="A21" s="290" t="s">
        <v>110</v>
      </c>
      <c r="B21" s="96" t="s">
        <v>24</v>
      </c>
      <c r="C21" s="747"/>
      <c r="D21" s="747"/>
      <c r="E21" s="94"/>
      <c r="F21" s="94"/>
      <c r="G21" s="94"/>
      <c r="H21" s="94"/>
    </row>
    <row r="22" spans="1:8" ht="22.5" customHeight="1" thickBot="1">
      <c r="A22" s="776" t="s">
        <v>111</v>
      </c>
      <c r="B22" s="778"/>
      <c r="C22" s="778"/>
      <c r="D22" s="777"/>
      <c r="E22" s="94"/>
      <c r="F22" s="94"/>
      <c r="G22" s="94"/>
      <c r="H22" s="94"/>
    </row>
    <row r="23" spans="1:8" ht="24.75" thickBot="1">
      <c r="A23" s="292" t="s">
        <v>28</v>
      </c>
      <c r="B23" s="293" t="s">
        <v>29</v>
      </c>
      <c r="C23" s="745">
        <v>0.2</v>
      </c>
      <c r="D23" s="745">
        <f>C23*12*D8</f>
        <v>17781.840000000004</v>
      </c>
      <c r="E23" s="94"/>
      <c r="F23" s="94"/>
      <c r="G23" s="94"/>
      <c r="H23" s="94"/>
    </row>
    <row r="24" spans="1:8" ht="24.75" thickBot="1">
      <c r="A24" s="290" t="s">
        <v>26</v>
      </c>
      <c r="B24" s="96" t="s">
        <v>27</v>
      </c>
      <c r="C24" s="747"/>
      <c r="D24" s="747"/>
      <c r="E24" s="94"/>
      <c r="F24" s="94"/>
      <c r="G24" s="94"/>
      <c r="H24" s="94"/>
    </row>
    <row r="25" spans="1:8" ht="15.75" thickBot="1">
      <c r="A25" s="767" t="s">
        <v>112</v>
      </c>
      <c r="B25" s="768"/>
      <c r="C25" s="768"/>
      <c r="D25" s="769"/>
      <c r="E25" s="94"/>
      <c r="F25" s="94"/>
      <c r="G25" s="94"/>
      <c r="H25" s="94"/>
    </row>
    <row r="26" spans="1:8" ht="15.75" thickBot="1">
      <c r="A26" s="776" t="s">
        <v>113</v>
      </c>
      <c r="B26" s="778"/>
      <c r="C26" s="778"/>
      <c r="D26" s="777"/>
      <c r="E26" s="94"/>
      <c r="F26" s="94"/>
      <c r="G26" s="94"/>
      <c r="H26" s="94"/>
    </row>
    <row r="27" spans="1:8" ht="48.75" thickBot="1">
      <c r="A27" s="288" t="s">
        <v>114</v>
      </c>
      <c r="B27" s="96" t="s">
        <v>106</v>
      </c>
      <c r="C27" s="745">
        <v>0.61</v>
      </c>
      <c r="D27" s="745">
        <f>C27*12*D8</f>
        <v>54234.612000000008</v>
      </c>
      <c r="E27" s="94"/>
      <c r="F27" s="94"/>
      <c r="G27" s="94"/>
      <c r="H27" s="94"/>
    </row>
    <row r="28" spans="1:8" ht="15.75" thickBot="1">
      <c r="A28" s="288" t="s">
        <v>115</v>
      </c>
      <c r="B28" s="96" t="s">
        <v>34</v>
      </c>
      <c r="C28" s="746"/>
      <c r="D28" s="746"/>
      <c r="E28" s="94"/>
      <c r="F28" s="94"/>
      <c r="G28" s="94"/>
      <c r="H28" s="94"/>
    </row>
    <row r="29" spans="1:8" ht="24.75" thickBot="1">
      <c r="A29" s="288" t="s">
        <v>116</v>
      </c>
      <c r="B29" s="96" t="s">
        <v>34</v>
      </c>
      <c r="C29" s="746"/>
      <c r="D29" s="746"/>
      <c r="E29" s="94"/>
      <c r="F29" s="94"/>
      <c r="G29" s="94"/>
      <c r="H29" s="94"/>
    </row>
    <row r="30" spans="1:8" ht="48.75" thickBot="1">
      <c r="A30" s="288" t="s">
        <v>117</v>
      </c>
      <c r="B30" s="96" t="s">
        <v>106</v>
      </c>
      <c r="C30" s="746"/>
      <c r="D30" s="746"/>
      <c r="E30" s="94"/>
      <c r="F30" s="94"/>
      <c r="G30" s="94"/>
      <c r="H30" s="94"/>
    </row>
    <row r="31" spans="1:8" ht="15.75" thickBot="1">
      <c r="A31" s="288" t="s">
        <v>118</v>
      </c>
      <c r="B31" s="96" t="s">
        <v>34</v>
      </c>
      <c r="C31" s="746"/>
      <c r="D31" s="746"/>
      <c r="E31" s="94"/>
      <c r="F31" s="94"/>
      <c r="G31" s="94"/>
      <c r="H31" s="94"/>
    </row>
    <row r="32" spans="1:8" ht="48.75" thickBot="1">
      <c r="A32" s="290" t="s">
        <v>119</v>
      </c>
      <c r="B32" s="96" t="s">
        <v>106</v>
      </c>
      <c r="C32" s="747"/>
      <c r="D32" s="747"/>
      <c r="E32" s="94"/>
      <c r="F32" s="94"/>
      <c r="G32" s="94"/>
      <c r="H32" s="94"/>
    </row>
    <row r="33" spans="1:8" ht="15.75" thickBot="1">
      <c r="A33" s="776" t="s">
        <v>120</v>
      </c>
      <c r="B33" s="778"/>
      <c r="C33" s="778"/>
      <c r="D33" s="777"/>
      <c r="E33" s="94"/>
      <c r="F33" s="94"/>
      <c r="G33" s="94"/>
      <c r="H33" s="94"/>
    </row>
    <row r="34" spans="1:8" ht="48.75" thickBot="1">
      <c r="A34" s="288" t="s">
        <v>114</v>
      </c>
      <c r="B34" s="96" t="s">
        <v>106</v>
      </c>
      <c r="C34" s="745">
        <v>0.82</v>
      </c>
      <c r="D34" s="745">
        <f>C34*12*D8</f>
        <v>72905.544000000009</v>
      </c>
      <c r="E34" s="94"/>
      <c r="F34" s="94"/>
      <c r="G34" s="94"/>
      <c r="H34" s="94"/>
    </row>
    <row r="35" spans="1:8" ht="24.75" thickBot="1">
      <c r="A35" s="288" t="s">
        <v>121</v>
      </c>
      <c r="B35" s="96" t="s">
        <v>34</v>
      </c>
      <c r="C35" s="746"/>
      <c r="D35" s="746"/>
      <c r="E35" s="94"/>
      <c r="F35" s="94"/>
      <c r="G35" s="94"/>
      <c r="H35" s="94"/>
    </row>
    <row r="36" spans="1:8" ht="24.75" thickBot="1">
      <c r="A36" s="288" t="s">
        <v>122</v>
      </c>
      <c r="B36" s="96" t="s">
        <v>34</v>
      </c>
      <c r="C36" s="746"/>
      <c r="D36" s="746"/>
      <c r="E36" s="94"/>
      <c r="F36" s="94"/>
      <c r="G36" s="94"/>
      <c r="H36" s="94"/>
    </row>
    <row r="37" spans="1:8" ht="48.75" thickBot="1">
      <c r="A37" s="288" t="s">
        <v>42</v>
      </c>
      <c r="B37" s="96" t="s">
        <v>106</v>
      </c>
      <c r="C37" s="746"/>
      <c r="D37" s="746"/>
      <c r="E37" s="94"/>
      <c r="F37" s="94"/>
      <c r="G37" s="94"/>
      <c r="H37" s="94"/>
    </row>
    <row r="38" spans="1:8" ht="48.75" thickBot="1">
      <c r="A38" s="290" t="s">
        <v>123</v>
      </c>
      <c r="B38" s="96" t="s">
        <v>106</v>
      </c>
      <c r="C38" s="746"/>
      <c r="D38" s="746"/>
      <c r="E38" s="94"/>
      <c r="F38" s="94"/>
      <c r="G38" s="94"/>
      <c r="H38" s="94"/>
    </row>
    <row r="39" spans="1:8" ht="15.75" thickBot="1">
      <c r="A39" s="288" t="s">
        <v>118</v>
      </c>
      <c r="B39" s="96" t="s">
        <v>34</v>
      </c>
      <c r="C39" s="747"/>
      <c r="D39" s="747"/>
      <c r="E39" s="94"/>
      <c r="F39" s="94"/>
      <c r="G39" s="94"/>
      <c r="H39" s="94"/>
    </row>
    <row r="40" spans="1:8" ht="15.75" thickBot="1">
      <c r="A40" s="773" t="s">
        <v>124</v>
      </c>
      <c r="B40" s="774"/>
      <c r="C40" s="774"/>
      <c r="D40" s="775"/>
      <c r="E40" s="94"/>
      <c r="F40" s="94"/>
      <c r="G40" s="94"/>
      <c r="H40" s="94"/>
    </row>
    <row r="41" spans="1:8" ht="15.75" thickBot="1">
      <c r="A41" s="288" t="s">
        <v>45</v>
      </c>
      <c r="B41" s="96" t="s">
        <v>34</v>
      </c>
      <c r="C41" s="745">
        <v>0.72</v>
      </c>
      <c r="D41" s="745">
        <f>C41*12*D8</f>
        <v>64014.624000000011</v>
      </c>
      <c r="E41" s="94"/>
      <c r="F41" s="94"/>
      <c r="G41" s="94"/>
      <c r="H41" s="94"/>
    </row>
    <row r="42" spans="1:8" ht="15.75" thickBot="1">
      <c r="A42" s="288" t="s">
        <v>46</v>
      </c>
      <c r="B42" s="96" t="s">
        <v>34</v>
      </c>
      <c r="C42" s="747"/>
      <c r="D42" s="747"/>
      <c r="E42" s="94"/>
      <c r="F42" s="94"/>
      <c r="G42" s="94"/>
      <c r="H42" s="94"/>
    </row>
    <row r="43" spans="1:8" ht="48.75" thickBot="1">
      <c r="A43" s="290" t="s">
        <v>47</v>
      </c>
      <c r="B43" s="96" t="s">
        <v>106</v>
      </c>
      <c r="C43" s="97"/>
      <c r="D43" s="97"/>
      <c r="E43" s="94"/>
      <c r="F43" s="94"/>
      <c r="G43" s="94"/>
      <c r="H43" s="94"/>
    </row>
    <row r="44" spans="1:8" ht="15.75" thickBot="1">
      <c r="A44" s="776" t="s">
        <v>125</v>
      </c>
      <c r="B44" s="778"/>
      <c r="C44" s="778"/>
      <c r="D44" s="777"/>
      <c r="E44" s="94"/>
      <c r="F44" s="94"/>
      <c r="G44" s="94"/>
      <c r="H44" s="94"/>
    </row>
    <row r="45" spans="1:8" ht="24.75" thickBot="1">
      <c r="A45" s="288" t="s">
        <v>126</v>
      </c>
      <c r="B45" s="96" t="s">
        <v>29</v>
      </c>
      <c r="C45" s="745">
        <v>1.54</v>
      </c>
      <c r="D45" s="745">
        <f>C45*12*D8</f>
        <v>136920.16800000001</v>
      </c>
      <c r="E45" s="94"/>
      <c r="F45" s="94"/>
      <c r="G45" s="94"/>
      <c r="H45" s="94"/>
    </row>
    <row r="46" spans="1:8" ht="15.75" thickBot="1">
      <c r="A46" s="288" t="s">
        <v>127</v>
      </c>
      <c r="B46" s="96" t="s">
        <v>51</v>
      </c>
      <c r="C46" s="746"/>
      <c r="D46" s="746"/>
      <c r="E46" s="94"/>
      <c r="F46" s="94"/>
      <c r="G46" s="94"/>
      <c r="H46" s="94"/>
    </row>
    <row r="47" spans="1:8" ht="24.75" thickBot="1">
      <c r="A47" s="288" t="s">
        <v>116</v>
      </c>
      <c r="B47" s="96" t="s">
        <v>51</v>
      </c>
      <c r="C47" s="746"/>
      <c r="D47" s="746"/>
      <c r="E47" s="94"/>
      <c r="F47" s="94"/>
      <c r="G47" s="94"/>
      <c r="H47" s="94"/>
    </row>
    <row r="48" spans="1:8" ht="36.75" thickBot="1">
      <c r="A48" s="288" t="s">
        <v>128</v>
      </c>
      <c r="B48" s="96" t="s">
        <v>54</v>
      </c>
      <c r="C48" s="746"/>
      <c r="D48" s="746"/>
      <c r="E48" s="94"/>
      <c r="F48" s="94"/>
      <c r="G48" s="94"/>
      <c r="H48" s="94"/>
    </row>
    <row r="49" spans="1:8" ht="36.75" thickBot="1">
      <c r="A49" s="288" t="s">
        <v>129</v>
      </c>
      <c r="B49" s="96" t="s">
        <v>54</v>
      </c>
      <c r="C49" s="746"/>
      <c r="D49" s="746"/>
      <c r="E49" s="94"/>
      <c r="F49" s="94"/>
      <c r="G49" s="94"/>
      <c r="H49" s="94"/>
    </row>
    <row r="50" spans="1:8" ht="15.75" thickBot="1">
      <c r="A50" s="776" t="s">
        <v>56</v>
      </c>
      <c r="B50" s="777"/>
      <c r="C50" s="746"/>
      <c r="D50" s="746"/>
      <c r="E50" s="94"/>
      <c r="F50" s="94"/>
      <c r="G50" s="94"/>
      <c r="H50" s="94"/>
    </row>
    <row r="51" spans="1:8" ht="15.75" thickBot="1">
      <c r="A51" s="288" t="s">
        <v>130</v>
      </c>
      <c r="B51" s="96" t="s">
        <v>59</v>
      </c>
      <c r="C51" s="746"/>
      <c r="D51" s="746"/>
      <c r="E51" s="94"/>
      <c r="F51" s="94"/>
      <c r="G51" s="94"/>
      <c r="H51" s="94"/>
    </row>
    <row r="52" spans="1:8" ht="15.75" thickBot="1">
      <c r="A52" s="288" t="s">
        <v>131</v>
      </c>
      <c r="B52" s="96" t="s">
        <v>59</v>
      </c>
      <c r="C52" s="746"/>
      <c r="D52" s="746"/>
      <c r="E52" s="94"/>
      <c r="F52" s="94"/>
      <c r="G52" s="94"/>
      <c r="H52" s="94"/>
    </row>
    <row r="53" spans="1:8" ht="15.75" thickBot="1">
      <c r="A53" s="288" t="s">
        <v>132</v>
      </c>
      <c r="B53" s="96" t="s">
        <v>59</v>
      </c>
      <c r="C53" s="746"/>
      <c r="D53" s="746"/>
      <c r="E53" s="94"/>
      <c r="F53" s="94"/>
      <c r="G53" s="94"/>
      <c r="H53" s="94"/>
    </row>
    <row r="54" spans="1:8" ht="15.75" thickBot="1">
      <c r="A54" s="288" t="s">
        <v>133</v>
      </c>
      <c r="B54" s="96" t="s">
        <v>59</v>
      </c>
      <c r="C54" s="746"/>
      <c r="D54" s="746"/>
      <c r="E54" s="94"/>
      <c r="F54" s="94"/>
      <c r="G54" s="94"/>
      <c r="H54" s="94"/>
    </row>
    <row r="55" spans="1:8" ht="15.75" thickBot="1">
      <c r="A55" s="288" t="s">
        <v>134</v>
      </c>
      <c r="B55" s="96" t="s">
        <v>59</v>
      </c>
      <c r="C55" s="746"/>
      <c r="D55" s="746"/>
      <c r="E55" s="94"/>
      <c r="F55" s="94"/>
      <c r="G55" s="94"/>
      <c r="H55" s="94"/>
    </row>
    <row r="56" spans="1:8" ht="15.75" thickBot="1">
      <c r="A56" s="288" t="s">
        <v>63</v>
      </c>
      <c r="B56" s="96" t="s">
        <v>59</v>
      </c>
      <c r="C56" s="747"/>
      <c r="D56" s="747"/>
      <c r="E56" s="94"/>
      <c r="F56" s="94"/>
      <c r="G56" s="94"/>
      <c r="H56" s="94"/>
    </row>
    <row r="57" spans="1:8" ht="15.75" thickBot="1">
      <c r="A57" s="773" t="s">
        <v>135</v>
      </c>
      <c r="B57" s="774"/>
      <c r="C57" s="774"/>
      <c r="D57" s="775"/>
      <c r="E57" s="94"/>
      <c r="F57" s="94"/>
      <c r="G57" s="94"/>
      <c r="H57" s="94"/>
    </row>
    <row r="58" spans="1:8" ht="24.75" thickBot="1">
      <c r="A58" s="288" t="s">
        <v>66</v>
      </c>
      <c r="B58" s="96" t="s">
        <v>67</v>
      </c>
      <c r="C58" s="98"/>
      <c r="D58" s="98"/>
      <c r="E58" s="94"/>
      <c r="F58" s="94"/>
      <c r="G58" s="94"/>
      <c r="H58" s="94"/>
    </row>
    <row r="59" spans="1:8" ht="24.75" thickBot="1">
      <c r="A59" s="288" t="s">
        <v>136</v>
      </c>
      <c r="B59" s="96" t="s">
        <v>67</v>
      </c>
      <c r="C59" s="99">
        <v>1.22</v>
      </c>
      <c r="D59" s="99">
        <f>C59*12*D8</f>
        <v>108469.22400000002</v>
      </c>
      <c r="E59" s="94"/>
      <c r="F59" s="94"/>
      <c r="G59" s="94"/>
      <c r="H59" s="94"/>
    </row>
    <row r="60" spans="1:8" ht="24.75" thickBot="1">
      <c r="A60" s="288" t="s">
        <v>137</v>
      </c>
      <c r="B60" s="96" t="s">
        <v>51</v>
      </c>
      <c r="C60" s="98"/>
      <c r="D60" s="98"/>
      <c r="E60" s="94"/>
      <c r="F60" s="94"/>
      <c r="G60" s="94"/>
      <c r="H60" s="94"/>
    </row>
    <row r="61" spans="1:8" ht="24.75" thickBot="1">
      <c r="A61" s="288" t="s">
        <v>138</v>
      </c>
      <c r="B61" s="96" t="s">
        <v>67</v>
      </c>
      <c r="C61" s="98"/>
      <c r="D61" s="98"/>
      <c r="E61" s="94"/>
      <c r="F61" s="94"/>
      <c r="G61" s="94"/>
      <c r="H61" s="94"/>
    </row>
    <row r="62" spans="1:8" ht="48.75" thickBot="1">
      <c r="A62" s="290" t="s">
        <v>71</v>
      </c>
      <c r="B62" s="96" t="s">
        <v>106</v>
      </c>
      <c r="C62" s="98"/>
      <c r="D62" s="98"/>
      <c r="E62" s="94"/>
      <c r="F62" s="94"/>
      <c r="G62" s="94"/>
      <c r="H62" s="94"/>
    </row>
    <row r="63" spans="1:8" ht="15.75" thickBot="1">
      <c r="A63" s="290" t="s">
        <v>139</v>
      </c>
      <c r="B63" s="96" t="s">
        <v>51</v>
      </c>
      <c r="C63" s="97"/>
      <c r="D63" s="97"/>
      <c r="E63" s="94"/>
      <c r="F63" s="94"/>
      <c r="G63" s="94"/>
      <c r="H63" s="94"/>
    </row>
    <row r="64" spans="1:8" ht="15.75" thickBot="1">
      <c r="A64" s="776" t="s">
        <v>140</v>
      </c>
      <c r="B64" s="778"/>
      <c r="C64" s="778"/>
      <c r="D64" s="777"/>
      <c r="E64" s="94"/>
      <c r="F64" s="94"/>
      <c r="G64" s="94"/>
      <c r="H64" s="94"/>
    </row>
    <row r="65" spans="1:8" ht="48.75" thickBot="1">
      <c r="A65" s="290" t="s">
        <v>141</v>
      </c>
      <c r="B65" s="96" t="s">
        <v>142</v>
      </c>
      <c r="C65" s="96">
        <v>2.41</v>
      </c>
      <c r="D65" s="96">
        <f>C65*12*D8</f>
        <v>214271.17200000002</v>
      </c>
      <c r="E65" s="94"/>
      <c r="F65" s="94"/>
      <c r="G65" s="94"/>
      <c r="H65" s="94"/>
    </row>
    <row r="66" spans="1:8" ht="15.75" thickBot="1">
      <c r="A66" s="776" t="s">
        <v>143</v>
      </c>
      <c r="B66" s="778"/>
      <c r="C66" s="778"/>
      <c r="D66" s="777"/>
      <c r="E66" s="94"/>
      <c r="F66" s="94"/>
      <c r="G66" s="94"/>
      <c r="H66" s="94"/>
    </row>
    <row r="67" spans="1:8" ht="15.75" thickBot="1">
      <c r="A67" s="434" t="s">
        <v>144</v>
      </c>
      <c r="B67" s="105" t="s">
        <v>78</v>
      </c>
      <c r="C67" s="1110">
        <v>2.14</v>
      </c>
      <c r="D67" s="1110">
        <f>C67*12*D8</f>
        <v>190265.68799999999</v>
      </c>
      <c r="E67" s="209"/>
      <c r="F67" s="94"/>
      <c r="G67" s="94"/>
      <c r="H67" s="94"/>
    </row>
    <row r="68" spans="1:8" ht="15.75" thickBot="1">
      <c r="A68" s="434" t="s">
        <v>145</v>
      </c>
      <c r="B68" s="105" t="s">
        <v>78</v>
      </c>
      <c r="C68" s="1111"/>
      <c r="D68" s="1111"/>
      <c r="E68" s="209"/>
      <c r="F68" s="94"/>
      <c r="G68" s="94"/>
      <c r="H68" s="94"/>
    </row>
    <row r="69" spans="1:8" ht="15.75" thickBot="1">
      <c r="A69" s="434" t="s">
        <v>146</v>
      </c>
      <c r="B69" s="105" t="s">
        <v>147</v>
      </c>
      <c r="C69" s="1112"/>
      <c r="D69" s="1112"/>
      <c r="E69" s="209"/>
      <c r="F69" s="94"/>
      <c r="G69" s="94"/>
      <c r="H69" s="94"/>
    </row>
    <row r="70" spans="1:8" ht="15.75" thickBot="1">
      <c r="A70" s="1063" t="s">
        <v>84</v>
      </c>
      <c r="B70" s="1064"/>
      <c r="C70" s="1064"/>
      <c r="D70" s="1065"/>
      <c r="E70" s="209"/>
      <c r="F70" s="94"/>
      <c r="G70" s="94"/>
      <c r="H70" s="94"/>
    </row>
    <row r="71" spans="1:8" ht="15.75" thickBot="1">
      <c r="A71" s="493" t="s">
        <v>483</v>
      </c>
      <c r="B71" s="105"/>
      <c r="C71" s="105"/>
      <c r="D71" s="105"/>
      <c r="E71" s="209"/>
      <c r="F71" s="94"/>
      <c r="G71" s="94"/>
      <c r="H71" s="94"/>
    </row>
    <row r="72" spans="1:8" ht="15.75" thickBot="1">
      <c r="A72" s="434" t="s">
        <v>487</v>
      </c>
      <c r="B72" s="105"/>
      <c r="C72" s="105">
        <v>0.08</v>
      </c>
      <c r="D72" s="105">
        <f>C72*12*D8</f>
        <v>7112.7359999999999</v>
      </c>
      <c r="E72" s="209"/>
      <c r="F72" s="94"/>
      <c r="G72" s="94"/>
      <c r="H72" s="94"/>
    </row>
    <row r="73" spans="1:8" ht="15.75" thickBot="1">
      <c r="A73" s="290" t="s">
        <v>155</v>
      </c>
      <c r="B73" s="96"/>
      <c r="C73" s="96">
        <v>1.91</v>
      </c>
      <c r="D73" s="96">
        <f>C73*12*D8</f>
        <v>169816.57199999999</v>
      </c>
      <c r="E73" s="94"/>
      <c r="F73" s="94"/>
      <c r="G73" s="94"/>
      <c r="H73" s="94"/>
    </row>
    <row r="74" spans="1:8" ht="15.75" thickBot="1">
      <c r="A74" s="290" t="s">
        <v>484</v>
      </c>
      <c r="B74" s="96"/>
      <c r="C74" s="96">
        <v>0.01</v>
      </c>
      <c r="D74" s="96">
        <f>C74*12*D8</f>
        <v>889.09199999999998</v>
      </c>
      <c r="E74" s="94"/>
      <c r="F74" s="94"/>
      <c r="G74" s="94"/>
      <c r="H74" s="94"/>
    </row>
    <row r="75" spans="1:8" ht="15.75" thickBot="1">
      <c r="A75" s="290" t="s">
        <v>491</v>
      </c>
      <c r="B75" s="96"/>
      <c r="C75" s="96">
        <v>0.15</v>
      </c>
      <c r="D75" s="96">
        <f>C75*12*D8</f>
        <v>13336.38</v>
      </c>
      <c r="E75" s="94"/>
      <c r="F75" s="94"/>
      <c r="G75" s="94"/>
      <c r="H75" s="94"/>
    </row>
    <row r="76" spans="1:8" ht="15.75" thickBot="1">
      <c r="A76" s="290" t="s">
        <v>485</v>
      </c>
      <c r="B76" s="96"/>
      <c r="C76" s="96">
        <v>0.35</v>
      </c>
      <c r="D76" s="96">
        <f>C76*12*D8</f>
        <v>31118.219999999998</v>
      </c>
      <c r="E76" s="94"/>
      <c r="F76" s="94"/>
      <c r="G76" s="94"/>
      <c r="H76" s="94"/>
    </row>
    <row r="77" spans="1:8" ht="15.75" thickBot="1">
      <c r="A77" s="441" t="s">
        <v>486</v>
      </c>
      <c r="B77" s="96"/>
      <c r="C77" s="96"/>
      <c r="D77" s="96"/>
      <c r="E77" s="94"/>
      <c r="F77" s="94"/>
      <c r="G77" s="94"/>
      <c r="H77" s="94"/>
    </row>
    <row r="78" spans="1:8" ht="15.75" thickBot="1">
      <c r="A78" s="290" t="s">
        <v>488</v>
      </c>
      <c r="B78" s="294"/>
      <c r="C78" s="293">
        <v>0.82</v>
      </c>
      <c r="D78" s="293">
        <f>C78*12*D8</f>
        <v>72905.544000000009</v>
      </c>
      <c r="E78" s="94"/>
      <c r="F78" s="94"/>
      <c r="G78" s="94"/>
      <c r="H78" s="94"/>
    </row>
    <row r="79" spans="1:8" ht="15.75" thickBot="1">
      <c r="A79" s="292" t="s">
        <v>489</v>
      </c>
      <c r="B79" s="293"/>
      <c r="C79" s="293">
        <v>0.2</v>
      </c>
      <c r="D79" s="293">
        <f>C79*12*D8</f>
        <v>17781.840000000004</v>
      </c>
      <c r="E79" s="94"/>
      <c r="F79" s="94"/>
      <c r="G79" s="94"/>
      <c r="H79" s="94"/>
    </row>
    <row r="80" spans="1:8" ht="15.75" thickBot="1">
      <c r="A80" s="292" t="s">
        <v>481</v>
      </c>
      <c r="B80" s="99"/>
      <c r="C80" s="99">
        <v>0.08</v>
      </c>
      <c r="D80" s="99">
        <f>C80*12*D8</f>
        <v>7112.7359999999999</v>
      </c>
      <c r="E80" s="94"/>
      <c r="F80" s="94"/>
      <c r="G80" s="94"/>
      <c r="H80" s="94"/>
    </row>
    <row r="81" spans="1:8" ht="15.75" thickBot="1">
      <c r="A81" s="290" t="s">
        <v>490</v>
      </c>
      <c r="B81" s="294"/>
      <c r="C81" s="294">
        <v>0.48</v>
      </c>
      <c r="D81" s="294">
        <f>C81*12*D8</f>
        <v>42676.415999999997</v>
      </c>
      <c r="E81" s="94"/>
      <c r="F81" s="94"/>
      <c r="G81" s="94"/>
      <c r="H81" s="94"/>
    </row>
    <row r="82" spans="1:8" ht="15.75" thickBot="1">
      <c r="A82" s="441" t="s">
        <v>492</v>
      </c>
      <c r="B82" s="96"/>
      <c r="C82" s="96"/>
      <c r="D82" s="96"/>
      <c r="E82" s="94"/>
      <c r="F82" s="94"/>
      <c r="G82" s="94"/>
      <c r="H82" s="94"/>
    </row>
    <row r="83" spans="1:8" ht="15.75" thickBot="1">
      <c r="A83" s="290" t="s">
        <v>493</v>
      </c>
      <c r="B83" s="96"/>
      <c r="C83" s="96">
        <v>0.17</v>
      </c>
      <c r="D83" s="96">
        <f>C83*12*D8</f>
        <v>15114.564</v>
      </c>
      <c r="E83" s="94"/>
      <c r="F83" s="94"/>
      <c r="G83" s="94"/>
      <c r="H83" s="94"/>
    </row>
    <row r="84" spans="1:8" ht="15.75" thickBot="1">
      <c r="A84" s="290" t="s">
        <v>494</v>
      </c>
      <c r="B84" s="96"/>
      <c r="C84" s="96">
        <v>7.0000000000000007E-2</v>
      </c>
      <c r="D84" s="96">
        <f>C84*12*D8</f>
        <v>6223.6440000000011</v>
      </c>
      <c r="E84" s="94"/>
      <c r="F84" s="94"/>
      <c r="G84" s="94"/>
      <c r="H84" s="94"/>
    </row>
    <row r="85" spans="1:8" ht="15.75" thickBot="1">
      <c r="A85" s="290" t="s">
        <v>495</v>
      </c>
      <c r="B85" s="96"/>
      <c r="C85" s="96">
        <v>0.11</v>
      </c>
      <c r="D85" s="96">
        <f>C85*12*D8</f>
        <v>9780.0120000000006</v>
      </c>
      <c r="E85" s="94"/>
      <c r="F85" s="94"/>
      <c r="G85" s="94"/>
      <c r="H85" s="94"/>
    </row>
    <row r="86" spans="1:8" ht="72.75" thickBot="1">
      <c r="A86" s="290" t="s">
        <v>167</v>
      </c>
      <c r="B86" s="96" t="s">
        <v>106</v>
      </c>
      <c r="C86" s="96">
        <v>4.3499999999999996</v>
      </c>
      <c r="D86" s="96">
        <f>C86*12*D8</f>
        <v>386755.01999999996</v>
      </c>
      <c r="E86" s="94"/>
      <c r="F86" s="94"/>
      <c r="G86" s="94"/>
      <c r="H86" s="94"/>
    </row>
    <row r="87" spans="1:8" ht="15.75" thickBot="1">
      <c r="A87" s="942" t="s">
        <v>149</v>
      </c>
      <c r="B87" s="943"/>
      <c r="C87" s="418">
        <f>SUM(C12,C16,C23,C27,C34,C41,C45,C59,C65,C67,C72:C86)</f>
        <v>21.619999999999997</v>
      </c>
      <c r="D87" s="418">
        <f>SUM(D12,D16,D23,D27,D34,D41,D45,D59,D65,D67,D72:D86)</f>
        <v>1922216.9040000003</v>
      </c>
      <c r="E87" s="94"/>
      <c r="F87" s="94"/>
      <c r="G87" s="94"/>
      <c r="H87" s="94"/>
    </row>
    <row r="88" spans="1:8" ht="15.75">
      <c r="A88" s="71"/>
    </row>
    <row r="89" spans="1:8" ht="15.75">
      <c r="A89" s="65"/>
    </row>
    <row r="90" spans="1:8" ht="15.75">
      <c r="A90" s="169"/>
    </row>
    <row r="91" spans="1:8" ht="15.75">
      <c r="A91" s="169"/>
    </row>
    <row r="92" spans="1:8" ht="15.75">
      <c r="A92" s="169"/>
    </row>
    <row r="93" spans="1:8" ht="15.75">
      <c r="A93" s="169"/>
    </row>
  </sheetData>
  <mergeCells count="35">
    <mergeCell ref="A14:D14"/>
    <mergeCell ref="A9:A10"/>
    <mergeCell ref="B9:B10"/>
    <mergeCell ref="A11:D11"/>
    <mergeCell ref="B12:B13"/>
    <mergeCell ref="D12:D13"/>
    <mergeCell ref="D41:D42"/>
    <mergeCell ref="C41:C42"/>
    <mergeCell ref="A15:D15"/>
    <mergeCell ref="D16:D21"/>
    <mergeCell ref="A20:B20"/>
    <mergeCell ref="A22:D22"/>
    <mergeCell ref="D23:D24"/>
    <mergeCell ref="A25:D25"/>
    <mergeCell ref="A26:D26"/>
    <mergeCell ref="D27:D32"/>
    <mergeCell ref="A33:D33"/>
    <mergeCell ref="D34:D39"/>
    <mergeCell ref="A40:D40"/>
    <mergeCell ref="C67:C69"/>
    <mergeCell ref="D67:D69"/>
    <mergeCell ref="A70:D70"/>
    <mergeCell ref="A87:B87"/>
    <mergeCell ref="C12:C13"/>
    <mergeCell ref="C16:C21"/>
    <mergeCell ref="C23:C24"/>
    <mergeCell ref="C27:C32"/>
    <mergeCell ref="C34:C39"/>
    <mergeCell ref="A44:D44"/>
    <mergeCell ref="D45:D56"/>
    <mergeCell ref="A50:B50"/>
    <mergeCell ref="A57:D57"/>
    <mergeCell ref="A64:D64"/>
    <mergeCell ref="A66:D66"/>
    <mergeCell ref="C45:C5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82"/>
  <sheetViews>
    <sheetView topLeftCell="A67" workbookViewId="0">
      <selection activeCell="D79" sqref="D79"/>
    </sheetView>
  </sheetViews>
  <sheetFormatPr defaultRowHeight="15"/>
  <cols>
    <col min="1" max="1" width="45.85546875" style="94" customWidth="1"/>
    <col min="2" max="2" width="15" style="94" customWidth="1"/>
    <col min="3" max="3" width="10.85546875" style="94" customWidth="1"/>
    <col min="4" max="4" width="11.7109375" style="94" customWidth="1"/>
    <col min="5" max="6" width="9.140625" style="94"/>
    <col min="7" max="7" width="10.5703125" style="94" bestFit="1" customWidth="1"/>
    <col min="8" max="9" width="9.140625" style="94"/>
  </cols>
  <sheetData>
    <row r="1" spans="1:4">
      <c r="A1" s="256" t="s">
        <v>87</v>
      </c>
      <c r="B1" s="256"/>
      <c r="C1" s="256"/>
      <c r="D1" s="256"/>
    </row>
    <row r="2" spans="1:4">
      <c r="A2" s="438" t="s">
        <v>496</v>
      </c>
      <c r="B2" s="438"/>
      <c r="C2" s="438"/>
      <c r="D2" s="438"/>
    </row>
    <row r="3" spans="1:4">
      <c r="A3" s="438" t="s">
        <v>400</v>
      </c>
      <c r="B3" s="438"/>
      <c r="C3" s="438"/>
      <c r="D3" s="438"/>
    </row>
    <row r="4" spans="1:4">
      <c r="A4" s="209"/>
      <c r="B4" s="209"/>
      <c r="C4" s="210" t="s">
        <v>1</v>
      </c>
      <c r="D4" s="209">
        <v>1983</v>
      </c>
    </row>
    <row r="5" spans="1:4">
      <c r="A5" s="209"/>
      <c r="B5" s="209"/>
      <c r="C5" s="210" t="s">
        <v>2</v>
      </c>
      <c r="D5" s="209">
        <v>5</v>
      </c>
    </row>
    <row r="6" spans="1:4">
      <c r="A6" s="209"/>
      <c r="B6" s="209"/>
      <c r="C6" s="210" t="s">
        <v>3</v>
      </c>
      <c r="D6" s="209">
        <v>13</v>
      </c>
    </row>
    <row r="7" spans="1:4">
      <c r="A7" s="209"/>
      <c r="B7" s="209"/>
      <c r="C7" s="210" t="s">
        <v>4</v>
      </c>
      <c r="D7" s="209">
        <v>179</v>
      </c>
    </row>
    <row r="8" spans="1:4">
      <c r="A8" s="209"/>
      <c r="B8" s="209"/>
      <c r="C8" s="210" t="s">
        <v>202</v>
      </c>
      <c r="D8" s="209">
        <v>10188.700000000001</v>
      </c>
    </row>
    <row r="9" spans="1:4" ht="15.75" thickBot="1">
      <c r="A9" s="209"/>
      <c r="B9" s="209"/>
      <c r="C9" s="210" t="s">
        <v>180</v>
      </c>
      <c r="D9" s="209">
        <v>1168.9000000000001</v>
      </c>
    </row>
    <row r="10" spans="1:4" ht="24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4" ht="15.75" thickBot="1">
      <c r="A11" s="747"/>
      <c r="B11" s="747"/>
      <c r="C11" s="96" t="s">
        <v>160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68">
      <c r="A13" s="285" t="s">
        <v>158</v>
      </c>
      <c r="B13" s="745" t="s">
        <v>106</v>
      </c>
      <c r="C13" s="745">
        <v>1.04</v>
      </c>
      <c r="D13" s="745">
        <f>C13*12*D8</f>
        <v>127154.97600000001</v>
      </c>
    </row>
    <row r="14" spans="1:4" ht="156.75" thickBot="1">
      <c r="A14" s="288" t="s">
        <v>105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24.75" thickBot="1">
      <c r="A17" s="288" t="s">
        <v>107</v>
      </c>
      <c r="B17" s="289" t="s">
        <v>17</v>
      </c>
      <c r="C17" s="745">
        <v>2.16</v>
      </c>
      <c r="D17" s="745">
        <f>C17*12*D8</f>
        <v>264091.10400000005</v>
      </c>
    </row>
    <row r="18" spans="1:4" ht="15.75" thickBot="1">
      <c r="A18" s="288" t="s">
        <v>108</v>
      </c>
      <c r="B18" s="289" t="s">
        <v>17</v>
      </c>
      <c r="C18" s="746"/>
      <c r="D18" s="746"/>
    </row>
    <row r="19" spans="1:4" ht="15.75" thickBot="1">
      <c r="A19" s="288" t="s">
        <v>109</v>
      </c>
      <c r="B19" s="289" t="s">
        <v>17</v>
      </c>
      <c r="C19" s="746"/>
      <c r="D19" s="746"/>
    </row>
    <row r="20" spans="1:4" ht="15.75" thickBot="1">
      <c r="A20" s="290" t="s">
        <v>20</v>
      </c>
      <c r="B20" s="96" t="s">
        <v>21</v>
      </c>
      <c r="C20" s="746"/>
      <c r="D20" s="746"/>
    </row>
    <row r="21" spans="1:4" ht="15.75" thickBot="1">
      <c r="A21" s="776" t="s">
        <v>22</v>
      </c>
      <c r="B21" s="777"/>
      <c r="C21" s="746"/>
      <c r="D21" s="746"/>
    </row>
    <row r="22" spans="1:4" ht="24.75" thickBot="1">
      <c r="A22" s="290" t="s">
        <v>110</v>
      </c>
      <c r="B22" s="96" t="s">
        <v>24</v>
      </c>
      <c r="C22" s="747"/>
      <c r="D22" s="747"/>
    </row>
    <row r="23" spans="1:4" ht="22.5" customHeight="1" thickBot="1">
      <c r="A23" s="776" t="s">
        <v>111</v>
      </c>
      <c r="B23" s="778"/>
      <c r="C23" s="778"/>
      <c r="D23" s="777"/>
    </row>
    <row r="24" spans="1:4" ht="15.75" thickBot="1">
      <c r="A24" s="292" t="s">
        <v>28</v>
      </c>
      <c r="B24" s="293" t="s">
        <v>29</v>
      </c>
      <c r="C24" s="745">
        <v>0.2</v>
      </c>
      <c r="D24" s="745">
        <f>C24*12*D8</f>
        <v>24452.880000000005</v>
      </c>
    </row>
    <row r="25" spans="1:4" ht="15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24.75" thickBot="1">
      <c r="A28" s="288" t="s">
        <v>114</v>
      </c>
      <c r="B28" s="96" t="s">
        <v>106</v>
      </c>
      <c r="C28" s="745">
        <v>0.61</v>
      </c>
      <c r="D28" s="745">
        <f>C28*12*D8</f>
        <v>74581.284000000014</v>
      </c>
    </row>
    <row r="29" spans="1:4" ht="24.75" thickBot="1">
      <c r="A29" s="288" t="s">
        <v>115</v>
      </c>
      <c r="B29" s="96" t="s">
        <v>34</v>
      </c>
      <c r="C29" s="746"/>
      <c r="D29" s="746"/>
    </row>
    <row r="30" spans="1:4" ht="24.75" thickBot="1">
      <c r="A30" s="288" t="s">
        <v>116</v>
      </c>
      <c r="B30" s="96" t="s">
        <v>34</v>
      </c>
      <c r="C30" s="746"/>
      <c r="D30" s="746"/>
    </row>
    <row r="31" spans="1:4" ht="24.75" thickBot="1">
      <c r="A31" s="288" t="s">
        <v>117</v>
      </c>
      <c r="B31" s="96" t="s">
        <v>106</v>
      </c>
      <c r="C31" s="746"/>
      <c r="D31" s="746"/>
    </row>
    <row r="32" spans="1:4" ht="15.75" thickBot="1">
      <c r="A32" s="288" t="s">
        <v>118</v>
      </c>
      <c r="B32" s="96" t="s">
        <v>34</v>
      </c>
      <c r="C32" s="746"/>
      <c r="D32" s="746"/>
    </row>
    <row r="33" spans="1:4" ht="24.75" thickBot="1">
      <c r="A33" s="290" t="s">
        <v>119</v>
      </c>
      <c r="B33" s="96" t="s">
        <v>106</v>
      </c>
      <c r="C33" s="747"/>
      <c r="D33" s="747"/>
    </row>
    <row r="34" spans="1:4" ht="15.75" thickBot="1">
      <c r="A34" s="776" t="s">
        <v>120</v>
      </c>
      <c r="B34" s="778"/>
      <c r="C34" s="778"/>
      <c r="D34" s="777"/>
    </row>
    <row r="35" spans="1:4" ht="24.75" thickBot="1">
      <c r="A35" s="288" t="s">
        <v>114</v>
      </c>
      <c r="B35" s="96" t="s">
        <v>106</v>
      </c>
      <c r="C35" s="745">
        <v>0.98</v>
      </c>
      <c r="D35" s="745">
        <f>C35*12*D8</f>
        <v>119819.11200000001</v>
      </c>
    </row>
    <row r="36" spans="1:4" ht="24.75" thickBot="1">
      <c r="A36" s="288" t="s">
        <v>121</v>
      </c>
      <c r="B36" s="96" t="s">
        <v>34</v>
      </c>
      <c r="C36" s="746"/>
      <c r="D36" s="746"/>
    </row>
    <row r="37" spans="1:4" ht="24.75" thickBot="1">
      <c r="A37" s="288" t="s">
        <v>122</v>
      </c>
      <c r="B37" s="96" t="s">
        <v>34</v>
      </c>
      <c r="C37" s="746"/>
      <c r="D37" s="746"/>
    </row>
    <row r="38" spans="1:4" ht="24.75" thickBot="1">
      <c r="A38" s="288" t="s">
        <v>42</v>
      </c>
      <c r="B38" s="96" t="s">
        <v>106</v>
      </c>
      <c r="C38" s="746"/>
      <c r="D38" s="746"/>
    </row>
    <row r="39" spans="1:4" ht="24.75" thickBot="1">
      <c r="A39" s="290" t="s">
        <v>123</v>
      </c>
      <c r="B39" s="96" t="s">
        <v>106</v>
      </c>
      <c r="C39" s="746"/>
      <c r="D39" s="746"/>
    </row>
    <row r="40" spans="1:4" ht="15.75" thickBot="1">
      <c r="A40" s="288" t="s">
        <v>118</v>
      </c>
      <c r="B40" s="96" t="s">
        <v>34</v>
      </c>
      <c r="C40" s="747"/>
      <c r="D40" s="747"/>
    </row>
    <row r="41" spans="1:4" ht="15.75" thickBot="1">
      <c r="A41" s="773" t="s">
        <v>124</v>
      </c>
      <c r="B41" s="774"/>
      <c r="C41" s="774"/>
      <c r="D41" s="775"/>
    </row>
    <row r="42" spans="1:4" ht="15.75" thickBot="1">
      <c r="A42" s="288" t="s">
        <v>45</v>
      </c>
      <c r="B42" s="96" t="s">
        <v>34</v>
      </c>
      <c r="C42" s="745">
        <v>0.81</v>
      </c>
      <c r="D42" s="745">
        <f>C42*12*D8</f>
        <v>99034.164000000019</v>
      </c>
    </row>
    <row r="43" spans="1:4" ht="15.75" thickBot="1">
      <c r="A43" s="288" t="s">
        <v>46</v>
      </c>
      <c r="B43" s="96" t="s">
        <v>34</v>
      </c>
      <c r="C43" s="747"/>
      <c r="D43" s="747"/>
    </row>
    <row r="44" spans="1:4" ht="24.75" thickBot="1">
      <c r="A44" s="290" t="s">
        <v>47</v>
      </c>
      <c r="B44" s="96" t="s">
        <v>106</v>
      </c>
      <c r="C44" s="97"/>
      <c r="D44" s="97"/>
    </row>
    <row r="45" spans="1:4" ht="15.75" thickBot="1">
      <c r="A45" s="776" t="s">
        <v>125</v>
      </c>
      <c r="B45" s="778"/>
      <c r="C45" s="778"/>
      <c r="D45" s="777"/>
    </row>
    <row r="46" spans="1:4" ht="36.75" thickBot="1">
      <c r="A46" s="288" t="s">
        <v>126</v>
      </c>
      <c r="B46" s="96" t="s">
        <v>29</v>
      </c>
      <c r="C46" s="745">
        <v>2.98</v>
      </c>
      <c r="D46" s="745">
        <f>C46*12*D8</f>
        <v>364347.91200000001</v>
      </c>
    </row>
    <row r="47" spans="1:4" ht="15.75" thickBot="1">
      <c r="A47" s="288" t="s">
        <v>127</v>
      </c>
      <c r="B47" s="96" t="s">
        <v>51</v>
      </c>
      <c r="C47" s="746"/>
      <c r="D47" s="746"/>
    </row>
    <row r="48" spans="1:4" ht="24.75" thickBot="1">
      <c r="A48" s="288" t="s">
        <v>116</v>
      </c>
      <c r="B48" s="96" t="s">
        <v>51</v>
      </c>
      <c r="C48" s="746"/>
      <c r="D48" s="746"/>
    </row>
    <row r="49" spans="1:4" ht="24.75" thickBot="1">
      <c r="A49" s="288" t="s">
        <v>128</v>
      </c>
      <c r="B49" s="96" t="s">
        <v>54</v>
      </c>
      <c r="C49" s="746"/>
      <c r="D49" s="746"/>
    </row>
    <row r="50" spans="1:4" ht="48.75" thickBot="1">
      <c r="A50" s="288" t="s">
        <v>129</v>
      </c>
      <c r="B50" s="96" t="s">
        <v>54</v>
      </c>
      <c r="C50" s="746"/>
      <c r="D50" s="746"/>
    </row>
    <row r="51" spans="1:4" ht="15.75" thickBot="1">
      <c r="A51" s="776" t="s">
        <v>56</v>
      </c>
      <c r="B51" s="777"/>
      <c r="C51" s="746"/>
      <c r="D51" s="746"/>
    </row>
    <row r="52" spans="1:4" ht="15.75" thickBot="1">
      <c r="A52" s="288" t="s">
        <v>130</v>
      </c>
      <c r="B52" s="96" t="s">
        <v>59</v>
      </c>
      <c r="C52" s="746"/>
      <c r="D52" s="746"/>
    </row>
    <row r="53" spans="1:4" ht="15.75" thickBot="1">
      <c r="A53" s="288" t="s">
        <v>131</v>
      </c>
      <c r="B53" s="96" t="s">
        <v>59</v>
      </c>
      <c r="C53" s="746"/>
      <c r="D53" s="746"/>
    </row>
    <row r="54" spans="1:4" ht="15.75" thickBot="1">
      <c r="A54" s="288" t="s">
        <v>132</v>
      </c>
      <c r="B54" s="96" t="s">
        <v>59</v>
      </c>
      <c r="C54" s="746"/>
      <c r="D54" s="746"/>
    </row>
    <row r="55" spans="1:4" ht="15.75" thickBot="1">
      <c r="A55" s="288" t="s">
        <v>133</v>
      </c>
      <c r="B55" s="96" t="s">
        <v>59</v>
      </c>
      <c r="C55" s="746"/>
      <c r="D55" s="746"/>
    </row>
    <row r="56" spans="1:4" ht="15.75" thickBot="1">
      <c r="A56" s="288" t="s">
        <v>134</v>
      </c>
      <c r="B56" s="96" t="s">
        <v>59</v>
      </c>
      <c r="C56" s="746"/>
      <c r="D56" s="746"/>
    </row>
    <row r="57" spans="1:4" ht="15.75" thickBot="1">
      <c r="A57" s="288" t="s">
        <v>63</v>
      </c>
      <c r="B57" s="96" t="s">
        <v>59</v>
      </c>
      <c r="C57" s="747"/>
      <c r="D57" s="747"/>
    </row>
    <row r="58" spans="1:4" ht="15.75" thickBot="1">
      <c r="A58" s="773" t="s">
        <v>135</v>
      </c>
      <c r="B58" s="774"/>
      <c r="C58" s="774"/>
      <c r="D58" s="775"/>
    </row>
    <row r="59" spans="1:4" ht="15.75" thickBot="1">
      <c r="A59" s="288" t="s">
        <v>66</v>
      </c>
      <c r="B59" s="96" t="s">
        <v>67</v>
      </c>
      <c r="C59" s="98"/>
      <c r="D59" s="98"/>
    </row>
    <row r="60" spans="1:4" ht="24.75" thickBot="1">
      <c r="A60" s="288" t="s">
        <v>136</v>
      </c>
      <c r="B60" s="96" t="s">
        <v>67</v>
      </c>
      <c r="C60" s="99">
        <v>1.98</v>
      </c>
      <c r="D60" s="99">
        <f>C60*12*D8</f>
        <v>242083.51199999999</v>
      </c>
    </row>
    <row r="61" spans="1:4" ht="36.75" thickBot="1">
      <c r="A61" s="288" t="s">
        <v>137</v>
      </c>
      <c r="B61" s="96" t="s">
        <v>51</v>
      </c>
      <c r="C61" s="98"/>
      <c r="D61" s="98"/>
    </row>
    <row r="62" spans="1:4" ht="15.75" thickBot="1">
      <c r="A62" s="288" t="s">
        <v>138</v>
      </c>
      <c r="B62" s="96" t="s">
        <v>67</v>
      </c>
      <c r="C62" s="98"/>
      <c r="D62" s="98"/>
    </row>
    <row r="63" spans="1:4" ht="24.75" thickBot="1">
      <c r="A63" s="290" t="s">
        <v>71</v>
      </c>
      <c r="B63" s="96" t="s">
        <v>106</v>
      </c>
      <c r="C63" s="98"/>
      <c r="D63" s="98"/>
    </row>
    <row r="64" spans="1:4" ht="15.75" thickBot="1">
      <c r="A64" s="290" t="s">
        <v>139</v>
      </c>
      <c r="B64" s="96" t="s">
        <v>51</v>
      </c>
      <c r="C64" s="97"/>
      <c r="D64" s="97"/>
    </row>
    <row r="65" spans="1:4" ht="15.75" thickBot="1">
      <c r="A65" s="776" t="s">
        <v>140</v>
      </c>
      <c r="B65" s="778"/>
      <c r="C65" s="778"/>
      <c r="D65" s="777"/>
    </row>
    <row r="66" spans="1:4" ht="60.75" thickBot="1">
      <c r="A66" s="290" t="s">
        <v>141</v>
      </c>
      <c r="B66" s="96" t="s">
        <v>142</v>
      </c>
      <c r="C66" s="96">
        <v>2.41</v>
      </c>
      <c r="D66" s="96">
        <f>C66*12*D8</f>
        <v>294657.20400000003</v>
      </c>
    </row>
    <row r="67" spans="1:4" ht="15.75" thickBot="1">
      <c r="A67" s="776" t="s">
        <v>143</v>
      </c>
      <c r="B67" s="778"/>
      <c r="C67" s="778"/>
      <c r="D67" s="777"/>
    </row>
    <row r="68" spans="1:4" ht="24.75" thickBot="1">
      <c r="A68" s="290" t="s">
        <v>144</v>
      </c>
      <c r="B68" s="96" t="s">
        <v>78</v>
      </c>
      <c r="C68" s="745">
        <v>2.14</v>
      </c>
      <c r="D68" s="745">
        <f>C68*12*D8</f>
        <v>261645.81600000002</v>
      </c>
    </row>
    <row r="69" spans="1:4" ht="15.75" thickBot="1">
      <c r="A69" s="290" t="s">
        <v>145</v>
      </c>
      <c r="B69" s="96" t="s">
        <v>78</v>
      </c>
      <c r="C69" s="746"/>
      <c r="D69" s="746"/>
    </row>
    <row r="70" spans="1:4" ht="15.75" thickBot="1">
      <c r="A70" s="290" t="s">
        <v>146</v>
      </c>
      <c r="B70" s="96" t="s">
        <v>147</v>
      </c>
      <c r="C70" s="747"/>
      <c r="D70" s="747"/>
    </row>
    <row r="71" spans="1:4" ht="15.75" thickBot="1">
      <c r="A71" s="776" t="s">
        <v>84</v>
      </c>
      <c r="B71" s="778"/>
      <c r="C71" s="778"/>
      <c r="D71" s="777"/>
    </row>
    <row r="72" spans="1:4" ht="15.75" thickBot="1">
      <c r="A72" s="434" t="s">
        <v>497</v>
      </c>
      <c r="B72" s="96"/>
      <c r="C72" s="96">
        <v>0.51</v>
      </c>
      <c r="D72" s="96">
        <f>C72*12*D8</f>
        <v>62354.844000000005</v>
      </c>
    </row>
    <row r="73" spans="1:4" ht="24.75" thickBot="1">
      <c r="A73" s="290" t="s">
        <v>498</v>
      </c>
      <c r="B73" s="96"/>
      <c r="C73" s="96">
        <v>0.01</v>
      </c>
      <c r="D73" s="96">
        <f>C73*12*D8</f>
        <v>1222.644</v>
      </c>
    </row>
    <row r="74" spans="1:4" ht="15.75" thickBot="1">
      <c r="A74" s="290" t="s">
        <v>499</v>
      </c>
      <c r="B74" s="96"/>
      <c r="C74" s="96">
        <v>0.01</v>
      </c>
      <c r="D74" s="96">
        <f>C74*12*D8</f>
        <v>1222.644</v>
      </c>
    </row>
    <row r="75" spans="1:4" ht="15.75" thickBot="1">
      <c r="A75" s="290" t="s">
        <v>500</v>
      </c>
      <c r="B75" s="96"/>
      <c r="C75" s="96">
        <v>0.16</v>
      </c>
      <c r="D75" s="96">
        <f>C75*12*D8</f>
        <v>19562.304</v>
      </c>
    </row>
    <row r="76" spans="1:4" ht="15.75" thickBot="1">
      <c r="A76" s="290" t="s">
        <v>501</v>
      </c>
      <c r="B76" s="96"/>
      <c r="C76" s="96">
        <v>1.06</v>
      </c>
      <c r="D76" s="96">
        <f>C76*12*D8</f>
        <v>129600.26400000001</v>
      </c>
    </row>
    <row r="77" spans="1:4" ht="24.75" thickBot="1">
      <c r="A77" s="290" t="s">
        <v>502</v>
      </c>
      <c r="B77" s="96"/>
      <c r="C77" s="96">
        <v>0.1</v>
      </c>
      <c r="D77" s="96">
        <f>C77*12*D8</f>
        <v>12226.440000000002</v>
      </c>
    </row>
    <row r="78" spans="1:4" ht="15.75" thickBot="1">
      <c r="A78" s="290" t="s">
        <v>503</v>
      </c>
      <c r="B78" s="96"/>
      <c r="C78" s="96">
        <v>0.11</v>
      </c>
      <c r="D78" s="96">
        <f>C78*12*D8</f>
        <v>13449.084000000001</v>
      </c>
    </row>
    <row r="79" spans="1:4" ht="84.75" thickBot="1">
      <c r="A79" s="290" t="s">
        <v>167</v>
      </c>
      <c r="B79" s="96" t="s">
        <v>106</v>
      </c>
      <c r="C79" s="96">
        <v>4.3499999999999996</v>
      </c>
      <c r="D79" s="96">
        <f>C79*12*D8</f>
        <v>531850.14</v>
      </c>
    </row>
    <row r="80" spans="1:4" ht="15.75" thickBot="1">
      <c r="A80" s="942" t="s">
        <v>149</v>
      </c>
      <c r="B80" s="943"/>
      <c r="C80" s="418">
        <f>SUM(C13,C17,C24,C28,C35,C42,C46,C60,C66,C68,C72:C79)</f>
        <v>21.619999999999997</v>
      </c>
      <c r="D80" s="418">
        <f>SUM(D13,D17,D24,D28,D35,D42,D46,D60,D66,D68,D72:D79)</f>
        <v>2643356.3280000002</v>
      </c>
    </row>
    <row r="81" spans="1:1">
      <c r="A81" s="471"/>
    </row>
    <row r="82" spans="1:1">
      <c r="A82" s="494"/>
    </row>
  </sheetData>
  <mergeCells count="35">
    <mergeCell ref="C68:C70"/>
    <mergeCell ref="D68:D70"/>
    <mergeCell ref="A71:D71"/>
    <mergeCell ref="A80:B80"/>
    <mergeCell ref="C13:C14"/>
    <mergeCell ref="C17:C22"/>
    <mergeCell ref="C24:C25"/>
    <mergeCell ref="C28:C33"/>
    <mergeCell ref="C35:C40"/>
    <mergeCell ref="A45:D45"/>
    <mergeCell ref="D46:D57"/>
    <mergeCell ref="A51:B51"/>
    <mergeCell ref="A58:D58"/>
    <mergeCell ref="A65:D65"/>
    <mergeCell ref="A67:D67"/>
    <mergeCell ref="C46:C57"/>
    <mergeCell ref="D42:D43"/>
    <mergeCell ref="C42:C43"/>
    <mergeCell ref="A16:D16"/>
    <mergeCell ref="D17:D22"/>
    <mergeCell ref="A21:B21"/>
    <mergeCell ref="A23:D23"/>
    <mergeCell ref="D24:D25"/>
    <mergeCell ref="A26:D26"/>
    <mergeCell ref="A27:D27"/>
    <mergeCell ref="D28:D33"/>
    <mergeCell ref="A34:D34"/>
    <mergeCell ref="D35:D40"/>
    <mergeCell ref="A41:D41"/>
    <mergeCell ref="A15:D15"/>
    <mergeCell ref="A10:A11"/>
    <mergeCell ref="B10:B11"/>
    <mergeCell ref="A12:D12"/>
    <mergeCell ref="B13:B14"/>
    <mergeCell ref="D13:D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H73"/>
  <sheetViews>
    <sheetView topLeftCell="A55" workbookViewId="0">
      <selection activeCell="G13" sqref="G13"/>
    </sheetView>
  </sheetViews>
  <sheetFormatPr defaultRowHeight="15"/>
  <cols>
    <col min="1" max="1" width="42.140625" style="37" customWidth="1"/>
    <col min="2" max="2" width="20.5703125" style="37" customWidth="1"/>
    <col min="3" max="4" width="9.140625" style="37"/>
  </cols>
  <sheetData>
    <row r="1" spans="1:8" ht="30" customHeight="1">
      <c r="A1" s="1106" t="s">
        <v>218</v>
      </c>
      <c r="B1" s="762"/>
      <c r="C1" s="652"/>
      <c r="D1" s="94"/>
      <c r="E1" s="17"/>
      <c r="F1" s="17"/>
      <c r="G1" s="17"/>
      <c r="H1" s="17"/>
    </row>
    <row r="2" spans="1:8">
      <c r="A2" s="480" t="s">
        <v>505</v>
      </c>
      <c r="B2" s="94"/>
      <c r="C2" s="94"/>
      <c r="D2" s="94"/>
      <c r="E2" s="17"/>
      <c r="F2" s="17"/>
      <c r="G2" s="17"/>
      <c r="H2" s="17"/>
    </row>
    <row r="3" spans="1:8">
      <c r="A3" s="480" t="s">
        <v>397</v>
      </c>
      <c r="B3" s="94"/>
      <c r="C3" s="94"/>
      <c r="D3" s="94"/>
      <c r="E3" s="17"/>
      <c r="F3" s="17"/>
      <c r="G3" s="17"/>
      <c r="H3" s="17"/>
    </row>
    <row r="4" spans="1:8">
      <c r="A4" s="46"/>
      <c r="B4" s="94"/>
      <c r="C4" s="46" t="s">
        <v>1</v>
      </c>
      <c r="D4" s="47">
        <v>1979</v>
      </c>
      <c r="E4" s="17"/>
      <c r="F4" s="17"/>
      <c r="G4" s="17"/>
      <c r="H4" s="17"/>
    </row>
    <row r="5" spans="1:8">
      <c r="A5" s="46"/>
      <c r="B5" s="94"/>
      <c r="C5" s="46" t="s">
        <v>2</v>
      </c>
      <c r="D5" s="47">
        <v>2</v>
      </c>
      <c r="E5" s="17"/>
      <c r="F5" s="17"/>
      <c r="G5" s="17"/>
      <c r="H5" s="17"/>
    </row>
    <row r="6" spans="1:8">
      <c r="A6" s="210"/>
      <c r="B6" s="209"/>
      <c r="C6" s="210" t="s">
        <v>3</v>
      </c>
      <c r="D6" s="495">
        <v>3</v>
      </c>
      <c r="E6" s="17"/>
      <c r="F6" s="17"/>
      <c r="G6" s="17"/>
      <c r="H6" s="17"/>
    </row>
    <row r="7" spans="1:8">
      <c r="A7" s="210"/>
      <c r="B7" s="209"/>
      <c r="C7" s="210" t="s">
        <v>4</v>
      </c>
      <c r="D7" s="495">
        <v>18</v>
      </c>
      <c r="E7" s="17"/>
      <c r="F7" s="17"/>
      <c r="G7" s="17"/>
      <c r="H7" s="17"/>
    </row>
    <row r="8" spans="1:8">
      <c r="A8" s="210"/>
      <c r="B8" s="209"/>
      <c r="C8" s="210" t="s">
        <v>97</v>
      </c>
      <c r="D8" s="495">
        <v>965.9</v>
      </c>
      <c r="E8" s="17"/>
      <c r="F8" s="17"/>
      <c r="G8" s="17"/>
      <c r="H8" s="17"/>
    </row>
    <row r="9" spans="1:8" ht="15.75" thickBot="1">
      <c r="A9" s="210"/>
      <c r="B9" s="209"/>
      <c r="C9" s="210" t="s">
        <v>180</v>
      </c>
      <c r="D9" s="495">
        <v>71.400000000000006</v>
      </c>
      <c r="E9" s="17"/>
      <c r="F9" s="17"/>
      <c r="G9" s="17"/>
      <c r="H9" s="17"/>
    </row>
    <row r="10" spans="1:8" ht="24">
      <c r="A10" s="745" t="s">
        <v>8</v>
      </c>
      <c r="B10" s="745" t="s">
        <v>9</v>
      </c>
      <c r="C10" s="95" t="s">
        <v>152</v>
      </c>
      <c r="D10" s="95" t="s">
        <v>162</v>
      </c>
      <c r="E10" s="17"/>
      <c r="F10" s="17"/>
      <c r="G10" s="17"/>
      <c r="H10" s="17"/>
    </row>
    <row r="11" spans="1:8" ht="15.75" thickBot="1">
      <c r="A11" s="747"/>
      <c r="B11" s="747"/>
      <c r="C11" s="96" t="s">
        <v>474</v>
      </c>
      <c r="D11" s="96" t="s">
        <v>174</v>
      </c>
      <c r="E11" s="17"/>
      <c r="F11" s="17"/>
      <c r="G11" s="17"/>
      <c r="H11" s="17"/>
    </row>
    <row r="12" spans="1:8" ht="15.75" thickBot="1">
      <c r="A12" s="767" t="s">
        <v>10</v>
      </c>
      <c r="B12" s="768"/>
      <c r="C12" s="768"/>
      <c r="D12" s="769"/>
      <c r="E12" s="17"/>
      <c r="F12" s="17"/>
      <c r="G12" s="17"/>
      <c r="H12" s="17"/>
    </row>
    <row r="13" spans="1:8" ht="171" customHeight="1">
      <c r="A13" s="285" t="s">
        <v>104</v>
      </c>
      <c r="B13" s="745" t="s">
        <v>106</v>
      </c>
      <c r="C13" s="745">
        <v>1.02</v>
      </c>
      <c r="D13" s="745">
        <f>C13*12*D8</f>
        <v>11822.616</v>
      </c>
      <c r="E13" s="17"/>
      <c r="F13" s="17"/>
      <c r="G13" s="17"/>
      <c r="H13" s="17"/>
    </row>
    <row r="14" spans="1:8" ht="180.75" thickBot="1">
      <c r="A14" s="288" t="s">
        <v>177</v>
      </c>
      <c r="B14" s="747"/>
      <c r="C14" s="747"/>
      <c r="D14" s="747"/>
      <c r="E14" s="17"/>
      <c r="F14" s="17"/>
      <c r="G14" s="17"/>
      <c r="H14" s="17"/>
    </row>
    <row r="15" spans="1:8" ht="15.75" thickBot="1">
      <c r="A15" s="770" t="s">
        <v>14</v>
      </c>
      <c r="B15" s="771"/>
      <c r="C15" s="771"/>
      <c r="D15" s="772"/>
      <c r="E15" s="17"/>
      <c r="F15" s="17"/>
      <c r="G15" s="17"/>
      <c r="H15" s="17"/>
    </row>
    <row r="16" spans="1:8" ht="15.75" thickBot="1">
      <c r="A16" s="773" t="s">
        <v>15</v>
      </c>
      <c r="B16" s="774"/>
      <c r="C16" s="774"/>
      <c r="D16" s="775"/>
      <c r="E16" s="17"/>
      <c r="F16" s="17"/>
      <c r="G16" s="17"/>
      <c r="H16" s="17"/>
    </row>
    <row r="17" spans="1:8" ht="24.75" thickBot="1">
      <c r="A17" s="288" t="s">
        <v>107</v>
      </c>
      <c r="B17" s="289" t="s">
        <v>17</v>
      </c>
      <c r="C17" s="98"/>
      <c r="D17" s="98"/>
      <c r="E17" s="17"/>
      <c r="F17" s="17"/>
      <c r="G17" s="17"/>
      <c r="H17" s="17"/>
    </row>
    <row r="18" spans="1:8" ht="24.75" thickBot="1">
      <c r="A18" s="288" t="s">
        <v>108</v>
      </c>
      <c r="B18" s="289" t="s">
        <v>17</v>
      </c>
      <c r="C18" s="98"/>
      <c r="D18" s="98"/>
      <c r="E18" s="17"/>
      <c r="F18" s="17"/>
      <c r="G18" s="17"/>
      <c r="H18" s="17"/>
    </row>
    <row r="19" spans="1:8" ht="15.75" thickBot="1">
      <c r="A19" s="288" t="s">
        <v>109</v>
      </c>
      <c r="B19" s="289" t="s">
        <v>17</v>
      </c>
      <c r="C19" s="99">
        <v>2.16</v>
      </c>
      <c r="D19" s="99">
        <f>C19*12*D8</f>
        <v>25036.128000000001</v>
      </c>
      <c r="E19" s="17"/>
      <c r="F19" s="17"/>
      <c r="G19" s="17"/>
      <c r="H19" s="17"/>
    </row>
    <row r="20" spans="1:8" ht="15.75" thickBot="1">
      <c r="A20" s="290" t="s">
        <v>20</v>
      </c>
      <c r="B20" s="96" t="s">
        <v>21</v>
      </c>
      <c r="C20" s="98"/>
      <c r="D20" s="98"/>
      <c r="E20" s="17"/>
      <c r="F20" s="17"/>
      <c r="G20" s="17"/>
      <c r="H20" s="17"/>
    </row>
    <row r="21" spans="1:8" ht="15.75" thickBot="1">
      <c r="A21" s="776" t="s">
        <v>22</v>
      </c>
      <c r="B21" s="777"/>
      <c r="C21" s="98"/>
      <c r="D21" s="98"/>
      <c r="E21" s="17"/>
      <c r="F21" s="17"/>
      <c r="G21" s="17"/>
      <c r="H21" s="17"/>
    </row>
    <row r="22" spans="1:8" ht="24.75" thickBot="1">
      <c r="A22" s="290" t="s">
        <v>110</v>
      </c>
      <c r="B22" s="96" t="s">
        <v>24</v>
      </c>
      <c r="C22" s="97"/>
      <c r="D22" s="97"/>
      <c r="E22" s="17"/>
      <c r="F22" s="17"/>
      <c r="G22" s="17"/>
      <c r="H22" s="17"/>
    </row>
    <row r="23" spans="1:8" ht="22.5" customHeight="1" thickBot="1">
      <c r="A23" s="776" t="s">
        <v>111</v>
      </c>
      <c r="B23" s="778"/>
      <c r="C23" s="778"/>
      <c r="D23" s="777"/>
      <c r="E23" s="17"/>
      <c r="F23" s="17"/>
      <c r="G23" s="17"/>
      <c r="H23" s="17"/>
    </row>
    <row r="24" spans="1:8" ht="15.75" thickBot="1">
      <c r="A24" s="292" t="s">
        <v>28</v>
      </c>
      <c r="B24" s="293" t="s">
        <v>29</v>
      </c>
      <c r="C24" s="745">
        <v>0.2</v>
      </c>
      <c r="D24" s="745">
        <f>C24*12*D8</f>
        <v>2318.1600000000003</v>
      </c>
      <c r="E24" s="17"/>
      <c r="F24" s="17"/>
      <c r="G24" s="17"/>
      <c r="H24" s="17"/>
    </row>
    <row r="25" spans="1:8" ht="15.75" thickBot="1">
      <c r="A25" s="290" t="s">
        <v>26</v>
      </c>
      <c r="B25" s="96" t="s">
        <v>27</v>
      </c>
      <c r="C25" s="747"/>
      <c r="D25" s="747"/>
      <c r="E25" s="17"/>
      <c r="F25" s="17"/>
      <c r="G25" s="17"/>
      <c r="H25" s="17"/>
    </row>
    <row r="26" spans="1:8" ht="15.75" thickBot="1">
      <c r="A26" s="767" t="s">
        <v>112</v>
      </c>
      <c r="B26" s="768"/>
      <c r="C26" s="768"/>
      <c r="D26" s="769"/>
      <c r="E26" s="17"/>
      <c r="F26" s="17"/>
      <c r="G26" s="17"/>
      <c r="H26" s="17"/>
    </row>
    <row r="27" spans="1:8" ht="15.75" thickBot="1">
      <c r="A27" s="776" t="s">
        <v>113</v>
      </c>
      <c r="B27" s="778"/>
      <c r="C27" s="778"/>
      <c r="D27" s="777"/>
      <c r="E27" s="17"/>
      <c r="F27" s="17"/>
      <c r="G27" s="17"/>
      <c r="H27" s="17"/>
    </row>
    <row r="28" spans="1:8" ht="24.75" thickBot="1">
      <c r="A28" s="288" t="s">
        <v>114</v>
      </c>
      <c r="B28" s="96" t="s">
        <v>106</v>
      </c>
      <c r="C28" s="98"/>
      <c r="D28" s="98"/>
      <c r="E28" s="17"/>
      <c r="F28" s="17"/>
      <c r="G28" s="17"/>
      <c r="H28" s="17"/>
    </row>
    <row r="29" spans="1:8" ht="24.75" thickBot="1">
      <c r="A29" s="288" t="s">
        <v>115</v>
      </c>
      <c r="B29" s="96" t="s">
        <v>34</v>
      </c>
      <c r="C29" s="98"/>
      <c r="D29" s="98"/>
      <c r="E29" s="17"/>
      <c r="F29" s="17"/>
      <c r="G29" s="17"/>
      <c r="H29" s="17"/>
    </row>
    <row r="30" spans="1:8" ht="24.75" thickBot="1">
      <c r="A30" s="288" t="s">
        <v>116</v>
      </c>
      <c r="B30" s="96" t="s">
        <v>34</v>
      </c>
      <c r="C30" s="98"/>
      <c r="D30" s="98"/>
      <c r="E30" s="17"/>
      <c r="F30" s="17"/>
      <c r="G30" s="17"/>
      <c r="H30" s="17"/>
    </row>
    <row r="31" spans="1:8" ht="24.75" thickBot="1">
      <c r="A31" s="288" t="s">
        <v>117</v>
      </c>
      <c r="B31" s="96" t="s">
        <v>106</v>
      </c>
      <c r="C31" s="99">
        <v>0.38</v>
      </c>
      <c r="D31" s="99">
        <f>C31*12*D8</f>
        <v>4404.5040000000008</v>
      </c>
      <c r="E31" s="17"/>
      <c r="F31" s="17"/>
      <c r="G31" s="17"/>
      <c r="H31" s="17"/>
    </row>
    <row r="32" spans="1:8" ht="15.75" thickBot="1">
      <c r="A32" s="288" t="s">
        <v>118</v>
      </c>
      <c r="B32" s="96" t="s">
        <v>34</v>
      </c>
      <c r="C32" s="98"/>
      <c r="D32" s="98"/>
      <c r="E32" s="17"/>
      <c r="F32" s="17"/>
      <c r="G32" s="17"/>
      <c r="H32" s="17"/>
    </row>
    <row r="33" spans="1:8" ht="24.75" thickBot="1">
      <c r="A33" s="290" t="s">
        <v>119</v>
      </c>
      <c r="B33" s="96" t="s">
        <v>106</v>
      </c>
      <c r="C33" s="97"/>
      <c r="D33" s="97"/>
      <c r="E33" s="17"/>
      <c r="F33" s="17"/>
      <c r="G33" s="17"/>
      <c r="H33" s="17"/>
    </row>
    <row r="34" spans="1:8" ht="15.75" thickBot="1">
      <c r="A34" s="773" t="s">
        <v>124</v>
      </c>
      <c r="B34" s="774"/>
      <c r="C34" s="774"/>
      <c r="D34" s="775"/>
      <c r="E34" s="17"/>
      <c r="F34" s="17"/>
      <c r="G34" s="17"/>
      <c r="H34" s="17"/>
    </row>
    <row r="35" spans="1:8" ht="24.75" thickBot="1">
      <c r="A35" s="288" t="s">
        <v>45</v>
      </c>
      <c r="B35" s="96" t="s">
        <v>106</v>
      </c>
      <c r="C35" s="98"/>
      <c r="D35" s="98"/>
      <c r="E35" s="17"/>
      <c r="F35" s="17"/>
      <c r="G35" s="17"/>
      <c r="H35" s="17"/>
    </row>
    <row r="36" spans="1:8" ht="24.75" thickBot="1">
      <c r="A36" s="288" t="s">
        <v>46</v>
      </c>
      <c r="B36" s="96" t="s">
        <v>106</v>
      </c>
      <c r="C36" s="99">
        <v>0.64</v>
      </c>
      <c r="D36" s="99">
        <f>C36*12*D8</f>
        <v>7418.1119999999992</v>
      </c>
      <c r="E36" s="17"/>
      <c r="F36" s="17"/>
      <c r="G36" s="17"/>
      <c r="H36" s="17"/>
    </row>
    <row r="37" spans="1:8" ht="24.75" thickBot="1">
      <c r="A37" s="290" t="s">
        <v>47</v>
      </c>
      <c r="B37" s="96" t="s">
        <v>106</v>
      </c>
      <c r="C37" s="97"/>
      <c r="D37" s="97"/>
      <c r="E37" s="17"/>
      <c r="F37" s="17"/>
      <c r="G37" s="17"/>
      <c r="H37" s="17"/>
    </row>
    <row r="38" spans="1:8" ht="15.75" thickBot="1">
      <c r="A38" s="776" t="s">
        <v>125</v>
      </c>
      <c r="B38" s="778"/>
      <c r="C38" s="778"/>
      <c r="D38" s="777"/>
      <c r="E38" s="17"/>
      <c r="F38" s="17"/>
      <c r="G38" s="17"/>
      <c r="H38" s="17"/>
    </row>
    <row r="39" spans="1:8" ht="36.75" thickBot="1">
      <c r="A39" s="288" t="s">
        <v>126</v>
      </c>
      <c r="B39" s="96" t="s">
        <v>29</v>
      </c>
      <c r="C39" s="745">
        <v>1.26</v>
      </c>
      <c r="D39" s="745">
        <f>C39*12*D8</f>
        <v>14604.408000000001</v>
      </c>
      <c r="E39" s="17"/>
      <c r="F39" s="17"/>
      <c r="G39" s="17"/>
      <c r="H39" s="17"/>
    </row>
    <row r="40" spans="1:8" ht="15.75" thickBot="1">
      <c r="A40" s="288" t="s">
        <v>127</v>
      </c>
      <c r="B40" s="96" t="s">
        <v>51</v>
      </c>
      <c r="C40" s="746"/>
      <c r="D40" s="746"/>
      <c r="E40" s="17"/>
      <c r="F40" s="17"/>
      <c r="G40" s="17"/>
      <c r="H40" s="17"/>
    </row>
    <row r="41" spans="1:8" ht="24.75" thickBot="1">
      <c r="A41" s="288" t="s">
        <v>116</v>
      </c>
      <c r="B41" s="96" t="s">
        <v>51</v>
      </c>
      <c r="C41" s="746"/>
      <c r="D41" s="746"/>
      <c r="E41" s="17"/>
      <c r="F41" s="17"/>
      <c r="G41" s="17"/>
      <c r="H41" s="17"/>
    </row>
    <row r="42" spans="1:8" ht="15.75" thickBot="1">
      <c r="A42" s="288" t="s">
        <v>128</v>
      </c>
      <c r="B42" s="96" t="s">
        <v>54</v>
      </c>
      <c r="C42" s="746"/>
      <c r="D42" s="746"/>
      <c r="E42" s="17"/>
      <c r="F42" s="17"/>
      <c r="G42" s="17"/>
      <c r="H42" s="17"/>
    </row>
    <row r="43" spans="1:8" ht="48.75" thickBot="1">
      <c r="A43" s="288" t="s">
        <v>129</v>
      </c>
      <c r="B43" s="96" t="s">
        <v>54</v>
      </c>
      <c r="C43" s="746"/>
      <c r="D43" s="746"/>
      <c r="E43" s="17"/>
      <c r="F43" s="17"/>
      <c r="G43" s="17"/>
      <c r="H43" s="17"/>
    </row>
    <row r="44" spans="1:8" ht="15.75" thickBot="1">
      <c r="A44" s="477" t="s">
        <v>56</v>
      </c>
      <c r="B44" s="96"/>
      <c r="C44" s="746"/>
      <c r="D44" s="746"/>
      <c r="E44" s="17"/>
      <c r="F44" s="17"/>
      <c r="G44" s="17"/>
      <c r="H44" s="17"/>
    </row>
    <row r="45" spans="1:8" ht="15.75" thickBot="1">
      <c r="A45" s="288" t="s">
        <v>130</v>
      </c>
      <c r="B45" s="96" t="s">
        <v>59</v>
      </c>
      <c r="C45" s="746"/>
      <c r="D45" s="746"/>
      <c r="E45" s="17"/>
      <c r="F45" s="17"/>
      <c r="G45" s="17"/>
      <c r="H45" s="17"/>
    </row>
    <row r="46" spans="1:8" ht="15.75" thickBot="1">
      <c r="A46" s="288" t="s">
        <v>131</v>
      </c>
      <c r="B46" s="96" t="s">
        <v>59</v>
      </c>
      <c r="C46" s="746"/>
      <c r="D46" s="746"/>
      <c r="E46" s="17"/>
      <c r="F46" s="17"/>
      <c r="G46" s="17"/>
      <c r="H46" s="17"/>
    </row>
    <row r="47" spans="1:8" ht="15.75" thickBot="1">
      <c r="A47" s="288" t="s">
        <v>132</v>
      </c>
      <c r="B47" s="96" t="s">
        <v>59</v>
      </c>
      <c r="C47" s="746"/>
      <c r="D47" s="746"/>
      <c r="E47" s="17"/>
      <c r="F47" s="17"/>
      <c r="G47" s="17"/>
      <c r="H47" s="17"/>
    </row>
    <row r="48" spans="1:8" ht="15.75" thickBot="1">
      <c r="A48" s="288" t="s">
        <v>133</v>
      </c>
      <c r="B48" s="96" t="s">
        <v>59</v>
      </c>
      <c r="C48" s="746"/>
      <c r="D48" s="746"/>
      <c r="E48" s="17"/>
      <c r="F48" s="17"/>
      <c r="G48" s="17"/>
      <c r="H48" s="17"/>
    </row>
    <row r="49" spans="1:8" ht="15.75" thickBot="1">
      <c r="A49" s="288" t="s">
        <v>134</v>
      </c>
      <c r="B49" s="96" t="s">
        <v>59</v>
      </c>
      <c r="C49" s="746"/>
      <c r="D49" s="746"/>
      <c r="E49" s="17"/>
      <c r="F49" s="17"/>
      <c r="G49" s="17"/>
      <c r="H49" s="17"/>
    </row>
    <row r="50" spans="1:8" ht="15.75" thickBot="1">
      <c r="A50" s="288" t="s">
        <v>63</v>
      </c>
      <c r="B50" s="96" t="s">
        <v>59</v>
      </c>
      <c r="C50" s="747"/>
      <c r="D50" s="747"/>
      <c r="E50" s="17"/>
      <c r="F50" s="17"/>
      <c r="G50" s="17"/>
      <c r="H50" s="17"/>
    </row>
    <row r="51" spans="1:8" ht="15.75" thickBot="1">
      <c r="A51" s="773" t="s">
        <v>135</v>
      </c>
      <c r="B51" s="774"/>
      <c r="C51" s="774"/>
      <c r="D51" s="775"/>
      <c r="E51" s="17"/>
      <c r="F51" s="17"/>
      <c r="G51" s="17"/>
      <c r="H51" s="17"/>
    </row>
    <row r="52" spans="1:8" ht="15.75" thickBot="1">
      <c r="A52" s="288" t="s">
        <v>66</v>
      </c>
      <c r="B52" s="96" t="s">
        <v>67</v>
      </c>
      <c r="C52" s="98"/>
      <c r="D52" s="98"/>
      <c r="E52" s="17"/>
      <c r="F52" s="17"/>
      <c r="G52" s="17"/>
      <c r="H52" s="17"/>
    </row>
    <row r="53" spans="1:8" ht="24.75" thickBot="1">
      <c r="A53" s="288" t="s">
        <v>136</v>
      </c>
      <c r="B53" s="96" t="s">
        <v>67</v>
      </c>
      <c r="C53" s="98"/>
      <c r="D53" s="98"/>
      <c r="E53" s="17"/>
      <c r="F53" s="17"/>
      <c r="G53" s="17"/>
      <c r="H53" s="17"/>
    </row>
    <row r="54" spans="1:8" ht="36.75" thickBot="1">
      <c r="A54" s="288" t="s">
        <v>137</v>
      </c>
      <c r="B54" s="96" t="s">
        <v>51</v>
      </c>
      <c r="C54" s="98"/>
      <c r="D54" s="98"/>
      <c r="E54" s="17"/>
      <c r="F54" s="17"/>
      <c r="G54" s="17"/>
      <c r="H54" s="17"/>
    </row>
    <row r="55" spans="1:8" ht="24.75" thickBot="1">
      <c r="A55" s="288" t="s">
        <v>138</v>
      </c>
      <c r="B55" s="96" t="s">
        <v>67</v>
      </c>
      <c r="C55" s="99">
        <v>0.42</v>
      </c>
      <c r="D55" s="99">
        <f>C55*12*D8</f>
        <v>4868.1359999999995</v>
      </c>
      <c r="E55" s="17"/>
      <c r="F55" s="17"/>
      <c r="G55" s="17"/>
      <c r="H55" s="17"/>
    </row>
    <row r="56" spans="1:8" ht="24.75" thickBot="1">
      <c r="A56" s="290" t="s">
        <v>71</v>
      </c>
      <c r="B56" s="96" t="s">
        <v>106</v>
      </c>
      <c r="C56" s="98"/>
      <c r="D56" s="98"/>
      <c r="E56" s="17"/>
      <c r="F56" s="17"/>
      <c r="G56" s="17"/>
      <c r="H56" s="17"/>
    </row>
    <row r="57" spans="1:8" ht="15.75" thickBot="1">
      <c r="A57" s="290" t="s">
        <v>139</v>
      </c>
      <c r="B57" s="96" t="s">
        <v>51</v>
      </c>
      <c r="C57" s="97"/>
      <c r="D57" s="97"/>
      <c r="E57" s="17"/>
      <c r="F57" s="17"/>
      <c r="G57" s="17"/>
      <c r="H57" s="17"/>
    </row>
    <row r="58" spans="1:8" ht="15.75" thickBot="1">
      <c r="A58" s="776" t="s">
        <v>140</v>
      </c>
      <c r="B58" s="778"/>
      <c r="C58" s="778"/>
      <c r="D58" s="777"/>
      <c r="E58" s="17"/>
      <c r="F58" s="17"/>
      <c r="G58" s="17"/>
      <c r="H58" s="17"/>
    </row>
    <row r="59" spans="1:8" ht="60.75" thickBot="1">
      <c r="A59" s="290" t="s">
        <v>141</v>
      </c>
      <c r="B59" s="96" t="s">
        <v>142</v>
      </c>
      <c r="C59" s="96">
        <v>2.41</v>
      </c>
      <c r="D59" s="96">
        <f>C59*12*D8</f>
        <v>27933.828000000001</v>
      </c>
      <c r="E59" s="17"/>
      <c r="F59" s="17"/>
      <c r="G59" s="17"/>
      <c r="H59" s="17"/>
    </row>
    <row r="60" spans="1:8" ht="15.75" thickBot="1">
      <c r="A60" s="776" t="s">
        <v>143</v>
      </c>
      <c r="B60" s="778"/>
      <c r="C60" s="778"/>
      <c r="D60" s="777"/>
      <c r="E60" s="17"/>
      <c r="F60" s="17"/>
      <c r="G60" s="17"/>
      <c r="H60" s="17"/>
    </row>
    <row r="61" spans="1:8" ht="24.75" thickBot="1">
      <c r="A61" s="290" t="s">
        <v>144</v>
      </c>
      <c r="B61" s="96" t="s">
        <v>78</v>
      </c>
      <c r="C61" s="99"/>
      <c r="D61" s="99"/>
      <c r="E61" s="17"/>
      <c r="F61" s="17"/>
      <c r="G61" s="17"/>
      <c r="H61" s="17"/>
    </row>
    <row r="62" spans="1:8" ht="24.75" thickBot="1">
      <c r="A62" s="290" t="s">
        <v>145</v>
      </c>
      <c r="B62" s="96" t="s">
        <v>78</v>
      </c>
      <c r="C62" s="99">
        <v>2.14</v>
      </c>
      <c r="D62" s="99">
        <f>C62*12*D8</f>
        <v>24804.311999999998</v>
      </c>
      <c r="E62" s="17"/>
      <c r="F62" s="17"/>
      <c r="G62" s="17"/>
      <c r="H62" s="17"/>
    </row>
    <row r="63" spans="1:8" ht="24.75" thickBot="1">
      <c r="A63" s="290" t="s">
        <v>146</v>
      </c>
      <c r="B63" s="96" t="s">
        <v>147</v>
      </c>
      <c r="C63" s="97"/>
      <c r="D63" s="97"/>
      <c r="E63" s="17"/>
      <c r="F63" s="17"/>
      <c r="G63" s="17"/>
      <c r="H63" s="17"/>
    </row>
    <row r="64" spans="1:8" ht="15.75" thickBot="1">
      <c r="A64" s="776" t="s">
        <v>84</v>
      </c>
      <c r="B64" s="778"/>
      <c r="C64" s="778"/>
      <c r="D64" s="777"/>
      <c r="E64" s="17"/>
      <c r="F64" s="17"/>
      <c r="G64" s="17"/>
      <c r="H64" s="17"/>
    </row>
    <row r="65" spans="1:8" ht="15.75" thickBot="1">
      <c r="A65" s="434" t="s">
        <v>504</v>
      </c>
      <c r="B65" s="96"/>
      <c r="C65" s="96">
        <v>0.75</v>
      </c>
      <c r="D65" s="96">
        <f>C65*12*D8</f>
        <v>8693.1</v>
      </c>
      <c r="E65" s="17"/>
      <c r="F65" s="17"/>
      <c r="G65" s="17"/>
      <c r="H65" s="17"/>
    </row>
    <row r="66" spans="1:8" ht="24.75" thickBot="1">
      <c r="A66" s="434" t="s">
        <v>506</v>
      </c>
      <c r="B66" s="96"/>
      <c r="C66" s="96">
        <v>0.82</v>
      </c>
      <c r="D66" s="96">
        <f>C66*12*D8</f>
        <v>9504.4560000000001</v>
      </c>
      <c r="E66" s="17"/>
      <c r="F66" s="17"/>
      <c r="G66" s="17"/>
      <c r="H66" s="17"/>
    </row>
    <row r="67" spans="1:8" ht="18" customHeight="1" thickBot="1">
      <c r="A67" s="497" t="s">
        <v>507</v>
      </c>
      <c r="B67" s="496"/>
      <c r="C67" s="496">
        <v>2.9</v>
      </c>
      <c r="D67" s="496">
        <f>C67*12*D8</f>
        <v>33613.32</v>
      </c>
      <c r="E67" s="17"/>
      <c r="F67" s="17"/>
      <c r="G67" s="17"/>
      <c r="H67" s="17"/>
    </row>
    <row r="68" spans="1:8" ht="15.75" thickBot="1">
      <c r="A68" s="434" t="s">
        <v>508</v>
      </c>
      <c r="B68" s="96"/>
      <c r="C68" s="96">
        <v>0.04</v>
      </c>
      <c r="D68" s="96">
        <f>C68*12*D8</f>
        <v>463.63199999999995</v>
      </c>
      <c r="E68" s="17"/>
      <c r="F68" s="17"/>
      <c r="G68" s="17"/>
      <c r="H68" s="17"/>
    </row>
    <row r="69" spans="1:8" ht="84.75" thickBot="1">
      <c r="A69" s="290" t="s">
        <v>167</v>
      </c>
      <c r="B69" s="96" t="s">
        <v>106</v>
      </c>
      <c r="C69" s="96">
        <v>4.22</v>
      </c>
      <c r="D69" s="96">
        <f>C69*12*D8</f>
        <v>48913.175999999999</v>
      </c>
      <c r="E69" s="17"/>
      <c r="F69" s="17"/>
      <c r="G69" s="17"/>
      <c r="H69" s="17"/>
    </row>
    <row r="70" spans="1:8" ht="15.75" thickBot="1">
      <c r="A70" s="942" t="s">
        <v>149</v>
      </c>
      <c r="B70" s="943"/>
      <c r="C70" s="418">
        <f>SUM(C13,C19,C24,C31,C36,C39,C55,C59,C62,C65:C69)</f>
        <v>19.36</v>
      </c>
      <c r="D70" s="418">
        <f>SUM(D13,D19,D24,D31,D36,D39,D55,D59,D62,D65:D69)</f>
        <v>224397.88800000004</v>
      </c>
      <c r="E70" s="17"/>
      <c r="F70" s="17"/>
      <c r="G70" s="17"/>
      <c r="H70" s="17"/>
    </row>
    <row r="71" spans="1:8">
      <c r="A71" s="471"/>
      <c r="B71" s="94"/>
      <c r="C71" s="94"/>
      <c r="D71" s="94"/>
      <c r="E71" s="17"/>
      <c r="F71" s="17"/>
      <c r="G71" s="17"/>
      <c r="H71" s="17"/>
    </row>
    <row r="72" spans="1:8">
      <c r="A72" s="94"/>
      <c r="B72" s="94"/>
      <c r="C72" s="94"/>
      <c r="D72" s="94"/>
      <c r="E72" s="17"/>
      <c r="F72" s="17"/>
      <c r="G72" s="17"/>
      <c r="H72" s="17"/>
    </row>
    <row r="73" spans="1:8">
      <c r="A73" s="94"/>
      <c r="B73" s="94"/>
      <c r="C73" s="94"/>
      <c r="D73" s="94"/>
      <c r="E73" s="17"/>
      <c r="F73" s="17"/>
      <c r="G73" s="17"/>
      <c r="H73" s="17"/>
    </row>
  </sheetData>
  <mergeCells count="24">
    <mergeCell ref="A70:B70"/>
    <mergeCell ref="A1:C1"/>
    <mergeCell ref="A16:D16"/>
    <mergeCell ref="A21:B21"/>
    <mergeCell ref="A23:D23"/>
    <mergeCell ref="D24:D25"/>
    <mergeCell ref="A26:D26"/>
    <mergeCell ref="C24:C25"/>
    <mergeCell ref="C39:C50"/>
    <mergeCell ref="A34:D34"/>
    <mergeCell ref="A38:D38"/>
    <mergeCell ref="D39:D50"/>
    <mergeCell ref="A51:D51"/>
    <mergeCell ref="A58:D58"/>
    <mergeCell ref="A60:D60"/>
    <mergeCell ref="A27:D27"/>
    <mergeCell ref="A64:D64"/>
    <mergeCell ref="A15:D15"/>
    <mergeCell ref="A10:A11"/>
    <mergeCell ref="B10:B11"/>
    <mergeCell ref="A12:D12"/>
    <mergeCell ref="B13:B14"/>
    <mergeCell ref="D13:D14"/>
    <mergeCell ref="C13:C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H75"/>
  <sheetViews>
    <sheetView topLeftCell="A49" workbookViewId="0">
      <selection activeCell="D69" sqref="D69"/>
    </sheetView>
  </sheetViews>
  <sheetFormatPr defaultRowHeight="15"/>
  <cols>
    <col min="1" max="1" width="45.5703125" style="94" customWidth="1"/>
    <col min="2" max="2" width="17" style="94" customWidth="1"/>
    <col min="3" max="3" width="9.7109375" style="94" customWidth="1"/>
    <col min="4" max="4" width="10.7109375" style="94" bestFit="1" customWidth="1"/>
    <col min="5" max="7" width="9.140625" style="51"/>
    <col min="8" max="8" width="9.140625" style="37"/>
  </cols>
  <sheetData>
    <row r="1" spans="1:4" ht="17.25" customHeight="1">
      <c r="A1" s="1106" t="s">
        <v>218</v>
      </c>
      <c r="B1" s="762"/>
      <c r="C1" s="652"/>
    </row>
    <row r="2" spans="1:4">
      <c r="A2" s="480" t="s">
        <v>509</v>
      </c>
    </row>
    <row r="3" spans="1:4">
      <c r="A3" s="480" t="s">
        <v>397</v>
      </c>
    </row>
    <row r="4" spans="1:4">
      <c r="A4" s="46"/>
      <c r="C4" s="46" t="s">
        <v>1</v>
      </c>
      <c r="D4" s="94">
        <v>1978</v>
      </c>
    </row>
    <row r="5" spans="1:4">
      <c r="A5" s="46"/>
      <c r="C5" s="46" t="s">
        <v>2</v>
      </c>
      <c r="D5" s="94">
        <v>3</v>
      </c>
    </row>
    <row r="6" spans="1:4">
      <c r="A6" s="46"/>
      <c r="C6" s="46" t="s">
        <v>3</v>
      </c>
      <c r="D6" s="94">
        <v>3</v>
      </c>
    </row>
    <row r="7" spans="1:4">
      <c r="A7" s="46"/>
      <c r="C7" s="46" t="s">
        <v>4</v>
      </c>
      <c r="D7" s="94">
        <v>27</v>
      </c>
    </row>
    <row r="8" spans="1:4">
      <c r="A8" s="46"/>
      <c r="C8" s="46" t="s">
        <v>97</v>
      </c>
      <c r="D8" s="94">
        <v>1295.2</v>
      </c>
    </row>
    <row r="9" spans="1:4" ht="15.75" thickBot="1">
      <c r="A9" s="46"/>
      <c r="C9" s="46" t="s">
        <v>98</v>
      </c>
      <c r="D9" s="94">
        <v>128.80000000000001</v>
      </c>
    </row>
    <row r="10" spans="1:4" ht="24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4" ht="15.75" thickBot="1">
      <c r="A11" s="747"/>
      <c r="B11" s="747"/>
      <c r="C11" s="96" t="s">
        <v>160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68">
      <c r="A13" s="285" t="s">
        <v>158</v>
      </c>
      <c r="B13" s="745" t="s">
        <v>106</v>
      </c>
      <c r="C13" s="745">
        <v>1.02</v>
      </c>
      <c r="D13" s="745">
        <f>C13*12*D8</f>
        <v>15853.248000000001</v>
      </c>
    </row>
    <row r="14" spans="1:4" ht="156.75" thickBot="1">
      <c r="A14" s="288" t="s">
        <v>177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24.75" thickBot="1">
      <c r="A17" s="288" t="s">
        <v>107</v>
      </c>
      <c r="B17" s="289" t="s">
        <v>17</v>
      </c>
      <c r="C17" s="98"/>
      <c r="D17" s="98"/>
    </row>
    <row r="18" spans="1:4" ht="15.75" thickBot="1">
      <c r="A18" s="288" t="s">
        <v>108</v>
      </c>
      <c r="B18" s="289" t="s">
        <v>17</v>
      </c>
      <c r="C18" s="98"/>
      <c r="D18" s="98"/>
    </row>
    <row r="19" spans="1:4" ht="15.75" thickBot="1">
      <c r="A19" s="288" t="s">
        <v>109</v>
      </c>
      <c r="B19" s="289" t="s">
        <v>17</v>
      </c>
      <c r="C19" s="99">
        <v>2.16</v>
      </c>
      <c r="D19" s="99">
        <f>C19*12*D8</f>
        <v>33571.584000000003</v>
      </c>
    </row>
    <row r="20" spans="1:4" ht="15.75" thickBot="1">
      <c r="A20" s="290" t="s">
        <v>20</v>
      </c>
      <c r="B20" s="96" t="s">
        <v>21</v>
      </c>
      <c r="C20" s="98"/>
      <c r="D20" s="98"/>
    </row>
    <row r="21" spans="1:4" ht="15.75" thickBot="1">
      <c r="A21" s="776" t="s">
        <v>22</v>
      </c>
      <c r="B21" s="777"/>
      <c r="C21" s="98"/>
      <c r="D21" s="98"/>
    </row>
    <row r="22" spans="1:4" ht="24.75" thickBot="1">
      <c r="A22" s="290" t="s">
        <v>110</v>
      </c>
      <c r="B22" s="96" t="s">
        <v>24</v>
      </c>
      <c r="C22" s="97"/>
      <c r="D22" s="97"/>
    </row>
    <row r="23" spans="1:4" ht="22.5" customHeight="1" thickBot="1">
      <c r="A23" s="776" t="s">
        <v>111</v>
      </c>
      <c r="B23" s="778"/>
      <c r="C23" s="778"/>
      <c r="D23" s="777"/>
    </row>
    <row r="24" spans="1:4" ht="15.75" thickBot="1">
      <c r="A24" s="292" t="s">
        <v>28</v>
      </c>
      <c r="B24" s="293" t="s">
        <v>29</v>
      </c>
      <c r="C24" s="745">
        <v>0.2</v>
      </c>
      <c r="D24" s="745">
        <f>C24*12*D8</f>
        <v>3108.4800000000005</v>
      </c>
    </row>
    <row r="25" spans="1:4" ht="15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24.75" thickBot="1">
      <c r="A28" s="288" t="s">
        <v>114</v>
      </c>
      <c r="B28" s="96" t="s">
        <v>106</v>
      </c>
      <c r="C28" s="98"/>
      <c r="D28" s="98"/>
    </row>
    <row r="29" spans="1:4" ht="24.75" thickBot="1">
      <c r="A29" s="288" t="s">
        <v>115</v>
      </c>
      <c r="B29" s="96" t="s">
        <v>34</v>
      </c>
      <c r="C29" s="98"/>
      <c r="D29" s="98"/>
    </row>
    <row r="30" spans="1:4" ht="24.75" thickBot="1">
      <c r="A30" s="288" t="s">
        <v>116</v>
      </c>
      <c r="B30" s="96" t="s">
        <v>34</v>
      </c>
      <c r="C30" s="98"/>
      <c r="D30" s="98"/>
    </row>
    <row r="31" spans="1:4" ht="24.75" thickBot="1">
      <c r="A31" s="288" t="s">
        <v>117</v>
      </c>
      <c r="B31" s="96" t="s">
        <v>106</v>
      </c>
      <c r="C31" s="99">
        <v>0.38</v>
      </c>
      <c r="D31" s="99">
        <f>C31*12*D8</f>
        <v>5906.112000000001</v>
      </c>
    </row>
    <row r="32" spans="1:4" ht="15.75" thickBot="1">
      <c r="A32" s="288" t="s">
        <v>118</v>
      </c>
      <c r="B32" s="96" t="s">
        <v>34</v>
      </c>
      <c r="C32" s="98"/>
      <c r="D32" s="98"/>
    </row>
    <row r="33" spans="1:4" ht="24.75" thickBot="1">
      <c r="A33" s="290" t="s">
        <v>119</v>
      </c>
      <c r="B33" s="96" t="s">
        <v>106</v>
      </c>
      <c r="C33" s="97"/>
      <c r="D33" s="97"/>
    </row>
    <row r="34" spans="1:4" ht="15.75" thickBot="1">
      <c r="A34" s="773" t="s">
        <v>124</v>
      </c>
      <c r="B34" s="774"/>
      <c r="C34" s="774"/>
      <c r="D34" s="775"/>
    </row>
    <row r="35" spans="1:4" ht="24.75" thickBot="1">
      <c r="A35" s="288" t="s">
        <v>45</v>
      </c>
      <c r="B35" s="96" t="s">
        <v>106</v>
      </c>
      <c r="C35" s="98"/>
      <c r="D35" s="98"/>
    </row>
    <row r="36" spans="1:4" ht="24.75" thickBot="1">
      <c r="A36" s="288" t="s">
        <v>46</v>
      </c>
      <c r="B36" s="96" t="s">
        <v>106</v>
      </c>
      <c r="C36" s="99">
        <v>0.64</v>
      </c>
      <c r="D36" s="99">
        <f>C36*12*D8</f>
        <v>9947.1360000000004</v>
      </c>
    </row>
    <row r="37" spans="1:4" ht="24.75" thickBot="1">
      <c r="A37" s="290" t="s">
        <v>47</v>
      </c>
      <c r="B37" s="96" t="s">
        <v>106</v>
      </c>
      <c r="C37" s="97"/>
      <c r="D37" s="97"/>
    </row>
    <row r="38" spans="1:4" ht="15.75" thickBot="1">
      <c r="A38" s="776" t="s">
        <v>125</v>
      </c>
      <c r="B38" s="778"/>
      <c r="C38" s="778"/>
      <c r="D38" s="777"/>
    </row>
    <row r="39" spans="1:4" ht="36.75" thickBot="1">
      <c r="A39" s="288" t="s">
        <v>126</v>
      </c>
      <c r="B39" s="96" t="s">
        <v>29</v>
      </c>
      <c r="C39" s="745">
        <v>1.58</v>
      </c>
      <c r="D39" s="745">
        <f>C39*12*D8</f>
        <v>24556.992000000002</v>
      </c>
    </row>
    <row r="40" spans="1:4" ht="15.75" thickBot="1">
      <c r="A40" s="288" t="s">
        <v>127</v>
      </c>
      <c r="B40" s="96" t="s">
        <v>51</v>
      </c>
      <c r="C40" s="746"/>
      <c r="D40" s="746"/>
    </row>
    <row r="41" spans="1:4" ht="24.75" thickBot="1">
      <c r="A41" s="288" t="s">
        <v>116</v>
      </c>
      <c r="B41" s="96" t="s">
        <v>51</v>
      </c>
      <c r="C41" s="746"/>
      <c r="D41" s="746"/>
    </row>
    <row r="42" spans="1:4" ht="24.75" thickBot="1">
      <c r="A42" s="288" t="s">
        <v>128</v>
      </c>
      <c r="B42" s="96" t="s">
        <v>54</v>
      </c>
      <c r="C42" s="746"/>
      <c r="D42" s="746"/>
    </row>
    <row r="43" spans="1:4" ht="48.75" thickBot="1">
      <c r="A43" s="288" t="s">
        <v>129</v>
      </c>
      <c r="B43" s="96" t="s">
        <v>54</v>
      </c>
      <c r="C43" s="746"/>
      <c r="D43" s="746"/>
    </row>
    <row r="44" spans="1:4" ht="15.75" thickBot="1">
      <c r="A44" s="477" t="s">
        <v>56</v>
      </c>
      <c r="B44" s="96"/>
      <c r="C44" s="746"/>
      <c r="D44" s="746"/>
    </row>
    <row r="45" spans="1:4" ht="15.75" thickBot="1">
      <c r="A45" s="288" t="s">
        <v>130</v>
      </c>
      <c r="B45" s="96" t="s">
        <v>59</v>
      </c>
      <c r="C45" s="746"/>
      <c r="D45" s="746"/>
    </row>
    <row r="46" spans="1:4" ht="15.75" thickBot="1">
      <c r="A46" s="288" t="s">
        <v>131</v>
      </c>
      <c r="B46" s="96" t="s">
        <v>59</v>
      </c>
      <c r="C46" s="746"/>
      <c r="D46" s="746"/>
    </row>
    <row r="47" spans="1:4" ht="15.75" thickBot="1">
      <c r="A47" s="288" t="s">
        <v>132</v>
      </c>
      <c r="B47" s="96" t="s">
        <v>59</v>
      </c>
      <c r="C47" s="746"/>
      <c r="D47" s="746"/>
    </row>
    <row r="48" spans="1:4" ht="15.75" thickBot="1">
      <c r="A48" s="288" t="s">
        <v>133</v>
      </c>
      <c r="B48" s="96" t="s">
        <v>59</v>
      </c>
      <c r="C48" s="746"/>
      <c r="D48" s="746"/>
    </row>
    <row r="49" spans="1:4" ht="15.75" thickBot="1">
      <c r="A49" s="288" t="s">
        <v>134</v>
      </c>
      <c r="B49" s="96" t="s">
        <v>59</v>
      </c>
      <c r="C49" s="746"/>
      <c r="D49" s="746"/>
    </row>
    <row r="50" spans="1:4" ht="15.75" thickBot="1">
      <c r="A50" s="288" t="s">
        <v>63</v>
      </c>
      <c r="B50" s="96" t="s">
        <v>59</v>
      </c>
      <c r="C50" s="747"/>
      <c r="D50" s="747"/>
    </row>
    <row r="51" spans="1:4" ht="15.75" thickBot="1">
      <c r="A51" s="773" t="s">
        <v>135</v>
      </c>
      <c r="B51" s="774"/>
      <c r="C51" s="774"/>
      <c r="D51" s="775"/>
    </row>
    <row r="52" spans="1:4" ht="15.75" thickBot="1">
      <c r="A52" s="288" t="s">
        <v>66</v>
      </c>
      <c r="B52" s="96" t="s">
        <v>67</v>
      </c>
      <c r="C52" s="98"/>
      <c r="D52" s="98"/>
    </row>
    <row r="53" spans="1:4" ht="24.75" thickBot="1">
      <c r="A53" s="288" t="s">
        <v>136</v>
      </c>
      <c r="B53" s="96" t="s">
        <v>67</v>
      </c>
      <c r="C53" s="98"/>
      <c r="D53" s="98"/>
    </row>
    <row r="54" spans="1:4" ht="36.75" thickBot="1">
      <c r="A54" s="288" t="s">
        <v>137</v>
      </c>
      <c r="B54" s="96" t="s">
        <v>51</v>
      </c>
      <c r="C54" s="98"/>
      <c r="D54" s="98"/>
    </row>
    <row r="55" spans="1:4" ht="15.75" thickBot="1">
      <c r="A55" s="288" t="s">
        <v>138</v>
      </c>
      <c r="B55" s="96" t="s">
        <v>67</v>
      </c>
      <c r="C55" s="99">
        <v>1.22</v>
      </c>
      <c r="D55" s="99">
        <f>C55*12*D8</f>
        <v>18961.728000000003</v>
      </c>
    </row>
    <row r="56" spans="1:4" ht="24.75" thickBot="1">
      <c r="A56" s="290" t="s">
        <v>71</v>
      </c>
      <c r="B56" s="96" t="s">
        <v>106</v>
      </c>
      <c r="C56" s="98"/>
      <c r="D56" s="98"/>
    </row>
    <row r="57" spans="1:4" ht="15.75" thickBot="1">
      <c r="A57" s="290" t="s">
        <v>139</v>
      </c>
      <c r="B57" s="96" t="s">
        <v>51</v>
      </c>
      <c r="C57" s="97"/>
      <c r="D57" s="97"/>
    </row>
    <row r="58" spans="1:4" ht="15.75" thickBot="1">
      <c r="A58" s="776" t="s">
        <v>140</v>
      </c>
      <c r="B58" s="778"/>
      <c r="C58" s="778"/>
      <c r="D58" s="777"/>
    </row>
    <row r="59" spans="1:4" ht="60.75" thickBot="1">
      <c r="A59" s="290" t="s">
        <v>141</v>
      </c>
      <c r="B59" s="96" t="s">
        <v>142</v>
      </c>
      <c r="C59" s="96">
        <v>2.41</v>
      </c>
      <c r="D59" s="96">
        <f>C59*12*D8</f>
        <v>37457.184000000001</v>
      </c>
    </row>
    <row r="60" spans="1:4" ht="15.75" thickBot="1">
      <c r="A60" s="776" t="s">
        <v>143</v>
      </c>
      <c r="B60" s="778"/>
      <c r="C60" s="778"/>
      <c r="D60" s="777"/>
    </row>
    <row r="61" spans="1:4" ht="24.75" thickBot="1">
      <c r="A61" s="290" t="s">
        <v>144</v>
      </c>
      <c r="B61" s="96" t="s">
        <v>78</v>
      </c>
      <c r="C61" s="99"/>
      <c r="D61" s="99"/>
    </row>
    <row r="62" spans="1:4" ht="15.75" thickBot="1">
      <c r="A62" s="290" t="s">
        <v>145</v>
      </c>
      <c r="B62" s="96" t="s">
        <v>78</v>
      </c>
      <c r="C62" s="99">
        <v>2.14</v>
      </c>
      <c r="D62" s="99">
        <f>C62*12*D8</f>
        <v>33260.736000000004</v>
      </c>
    </row>
    <row r="63" spans="1:4" ht="15.75" thickBot="1">
      <c r="A63" s="290" t="s">
        <v>146</v>
      </c>
      <c r="B63" s="96" t="s">
        <v>147</v>
      </c>
      <c r="C63" s="97"/>
      <c r="D63" s="97"/>
    </row>
    <row r="64" spans="1:4" ht="15.75" thickBot="1">
      <c r="A64" s="1063" t="s">
        <v>84</v>
      </c>
      <c r="B64" s="1064"/>
      <c r="C64" s="1064"/>
      <c r="D64" s="1065"/>
    </row>
    <row r="65" spans="1:4" ht="15.75" thickBot="1">
      <c r="A65" s="290" t="s">
        <v>363</v>
      </c>
      <c r="B65" s="96"/>
      <c r="C65" s="96">
        <v>2.76</v>
      </c>
      <c r="D65" s="96">
        <f>C65*12*D8</f>
        <v>42897.023999999998</v>
      </c>
    </row>
    <row r="66" spans="1:4" ht="24.75" thickBot="1">
      <c r="A66" s="290" t="s">
        <v>510</v>
      </c>
      <c r="B66" s="96"/>
      <c r="C66" s="96">
        <v>0.03</v>
      </c>
      <c r="D66" s="96">
        <f>C66*12*D8</f>
        <v>466.27199999999999</v>
      </c>
    </row>
    <row r="67" spans="1:4" ht="15.75" thickBot="1">
      <c r="A67" s="290" t="s">
        <v>511</v>
      </c>
      <c r="B67" s="96"/>
      <c r="C67" s="96">
        <v>0.18</v>
      </c>
      <c r="D67" s="96">
        <f>C67*12*D8</f>
        <v>2797.6320000000001</v>
      </c>
    </row>
    <row r="68" spans="1:4" ht="15.75" thickBot="1">
      <c r="A68" s="290" t="s">
        <v>512</v>
      </c>
      <c r="B68" s="96"/>
      <c r="C68" s="96">
        <v>0.42</v>
      </c>
      <c r="D68" s="96">
        <f>C68*12*D8</f>
        <v>6527.808</v>
      </c>
    </row>
    <row r="69" spans="1:4" ht="84.75" thickBot="1">
      <c r="A69" s="290" t="s">
        <v>167</v>
      </c>
      <c r="B69" s="96" t="s">
        <v>106</v>
      </c>
      <c r="C69" s="96">
        <v>4.22</v>
      </c>
      <c r="D69" s="96">
        <f>C69*12*D8</f>
        <v>65588.928</v>
      </c>
    </row>
    <row r="70" spans="1:4" ht="15.75" thickBot="1">
      <c r="A70" s="942" t="s">
        <v>149</v>
      </c>
      <c r="B70" s="943"/>
      <c r="C70" s="418">
        <f>SUM(C13,C19,C24,C31,C36,C39,C55,C59,C62,C65:C69)</f>
        <v>19.36</v>
      </c>
      <c r="D70" s="418">
        <f>SUM(D13,D19,D24,D31,D36,D39,D55,D59,D62,D65:D69)</f>
        <v>300900.864</v>
      </c>
    </row>
    <row r="71" spans="1:4">
      <c r="A71" s="471"/>
    </row>
    <row r="73" spans="1:4">
      <c r="A73" s="472"/>
    </row>
    <row r="74" spans="1:4">
      <c r="A74" s="472"/>
    </row>
    <row r="75" spans="1:4">
      <c r="A75" s="472"/>
    </row>
  </sheetData>
  <mergeCells count="24">
    <mergeCell ref="A64:D64"/>
    <mergeCell ref="A70:B70"/>
    <mergeCell ref="C13:C14"/>
    <mergeCell ref="C24:C25"/>
    <mergeCell ref="C39:C50"/>
    <mergeCell ref="A34:D34"/>
    <mergeCell ref="A38:D38"/>
    <mergeCell ref="D39:D50"/>
    <mergeCell ref="A51:D51"/>
    <mergeCell ref="A58:D58"/>
    <mergeCell ref="A60:D60"/>
    <mergeCell ref="A16:D16"/>
    <mergeCell ref="A21:B21"/>
    <mergeCell ref="A23:D23"/>
    <mergeCell ref="D24:D25"/>
    <mergeCell ref="A26:D26"/>
    <mergeCell ref="A1:C1"/>
    <mergeCell ref="A27:D27"/>
    <mergeCell ref="A10:A11"/>
    <mergeCell ref="B10:B11"/>
    <mergeCell ref="A12:D12"/>
    <mergeCell ref="B13:B14"/>
    <mergeCell ref="D13:D14"/>
    <mergeCell ref="A15:D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H68"/>
  <sheetViews>
    <sheetView topLeftCell="A52" workbookViewId="0">
      <selection activeCell="M67" sqref="M67"/>
    </sheetView>
  </sheetViews>
  <sheetFormatPr defaultRowHeight="15"/>
  <cols>
    <col min="1" max="1" width="45.28515625" style="94" customWidth="1"/>
    <col min="2" max="2" width="9.140625" style="94"/>
    <col min="3" max="3" width="11.7109375" style="94" customWidth="1"/>
    <col min="4" max="4" width="13.42578125" style="94" customWidth="1"/>
    <col min="5" max="8" width="9.140625" style="94"/>
  </cols>
  <sheetData>
    <row r="1" spans="1:4" ht="30.75" customHeight="1">
      <c r="A1" s="1106" t="s">
        <v>218</v>
      </c>
      <c r="B1" s="762"/>
      <c r="C1" s="652"/>
    </row>
    <row r="2" spans="1:4">
      <c r="A2" s="480" t="s">
        <v>515</v>
      </c>
    </row>
    <row r="3" spans="1:4">
      <c r="A3" s="480" t="s">
        <v>531</v>
      </c>
    </row>
    <row r="4" spans="1:4">
      <c r="A4" s="46"/>
      <c r="C4" s="46" t="s">
        <v>1</v>
      </c>
      <c r="D4" s="94">
        <v>2015</v>
      </c>
    </row>
    <row r="5" spans="1:4">
      <c r="A5" s="46"/>
      <c r="C5" s="46" t="s">
        <v>2</v>
      </c>
      <c r="D5" s="94">
        <v>3</v>
      </c>
    </row>
    <row r="6" spans="1:4">
      <c r="A6" s="46"/>
      <c r="C6" s="46" t="s">
        <v>3</v>
      </c>
    </row>
    <row r="7" spans="1:4">
      <c r="A7" s="46"/>
      <c r="C7" s="46" t="s">
        <v>4</v>
      </c>
      <c r="D7" s="94">
        <v>24</v>
      </c>
    </row>
    <row r="8" spans="1:4">
      <c r="A8" s="46"/>
      <c r="C8" s="46" t="s">
        <v>192</v>
      </c>
      <c r="D8" s="209">
        <v>971.4</v>
      </c>
    </row>
    <row r="9" spans="1:4" ht="15.75" thickBot="1">
      <c r="A9" s="46"/>
      <c r="C9" s="46" t="s">
        <v>90</v>
      </c>
    </row>
    <row r="10" spans="1:4" ht="30" customHeight="1">
      <c r="A10" s="745" t="s">
        <v>8</v>
      </c>
      <c r="B10" s="745" t="s">
        <v>9</v>
      </c>
      <c r="C10" s="95" t="s">
        <v>152</v>
      </c>
      <c r="D10" s="95" t="s">
        <v>162</v>
      </c>
    </row>
    <row r="11" spans="1:4" ht="13.5" customHeight="1" thickBot="1">
      <c r="A11" s="747"/>
      <c r="B11" s="747"/>
      <c r="C11" s="96" t="s">
        <v>474</v>
      </c>
      <c r="D11" s="96" t="s">
        <v>174</v>
      </c>
    </row>
    <row r="12" spans="1:4" ht="15.75" thickBot="1">
      <c r="A12" s="767" t="s">
        <v>10</v>
      </c>
      <c r="B12" s="768"/>
      <c r="C12" s="768"/>
      <c r="D12" s="769"/>
    </row>
    <row r="13" spans="1:4" ht="180">
      <c r="A13" s="285" t="s">
        <v>158</v>
      </c>
      <c r="B13" s="745" t="s">
        <v>106</v>
      </c>
      <c r="C13" s="745">
        <v>2.1800000000000002</v>
      </c>
      <c r="D13" s="745">
        <f>C13*9*D8</f>
        <v>19058.868000000002</v>
      </c>
    </row>
    <row r="14" spans="1:4" ht="156.75" thickBot="1">
      <c r="A14" s="288" t="s">
        <v>177</v>
      </c>
      <c r="B14" s="747"/>
      <c r="C14" s="747"/>
      <c r="D14" s="747"/>
    </row>
    <row r="15" spans="1:4" ht="15.75" thickBot="1">
      <c r="A15" s="770" t="s">
        <v>14</v>
      </c>
      <c r="B15" s="771"/>
      <c r="C15" s="771"/>
      <c r="D15" s="772"/>
    </row>
    <row r="16" spans="1:4" ht="15.75" thickBot="1">
      <c r="A16" s="773" t="s">
        <v>15</v>
      </c>
      <c r="B16" s="774"/>
      <c r="C16" s="774"/>
      <c r="D16" s="775"/>
    </row>
    <row r="17" spans="1:4" ht="24.75" thickBot="1">
      <c r="A17" s="288" t="s">
        <v>107</v>
      </c>
      <c r="B17" s="289" t="s">
        <v>17</v>
      </c>
      <c r="C17" s="99"/>
      <c r="D17" s="99"/>
    </row>
    <row r="18" spans="1:4" ht="24.75" thickBot="1">
      <c r="A18" s="288" t="s">
        <v>108</v>
      </c>
      <c r="B18" s="289" t="s">
        <v>17</v>
      </c>
      <c r="C18" s="99">
        <v>2.16</v>
      </c>
      <c r="D18" s="99">
        <f>C18*9*D8</f>
        <v>18884.016</v>
      </c>
    </row>
    <row r="19" spans="1:4" ht="24.75" thickBot="1">
      <c r="A19" s="288" t="s">
        <v>109</v>
      </c>
      <c r="B19" s="289" t="s">
        <v>17</v>
      </c>
      <c r="C19" s="98"/>
      <c r="D19" s="98"/>
    </row>
    <row r="20" spans="1:4" ht="24.75" thickBot="1">
      <c r="A20" s="290" t="s">
        <v>20</v>
      </c>
      <c r="B20" s="96" t="s">
        <v>21</v>
      </c>
      <c r="C20" s="98"/>
      <c r="D20" s="98"/>
    </row>
    <row r="21" spans="1:4" ht="15.75" thickBot="1">
      <c r="A21" s="776" t="s">
        <v>22</v>
      </c>
      <c r="B21" s="777"/>
      <c r="C21" s="98"/>
      <c r="D21" s="98"/>
    </row>
    <row r="22" spans="1:4" ht="36.75" thickBot="1">
      <c r="A22" s="290" t="s">
        <v>110</v>
      </c>
      <c r="B22" s="96" t="s">
        <v>24</v>
      </c>
      <c r="C22" s="97"/>
      <c r="D22" s="97"/>
    </row>
    <row r="23" spans="1:4" ht="22.5" customHeight="1" thickBot="1">
      <c r="A23" s="776" t="s">
        <v>111</v>
      </c>
      <c r="B23" s="778"/>
      <c r="C23" s="778"/>
      <c r="D23" s="777"/>
    </row>
    <row r="24" spans="1:4" ht="24.75" thickBot="1">
      <c r="A24" s="292" t="s">
        <v>28</v>
      </c>
      <c r="B24" s="293" t="s">
        <v>29</v>
      </c>
      <c r="C24" s="745">
        <v>0.2</v>
      </c>
      <c r="D24" s="745">
        <f>C24*9*D8</f>
        <v>1748.52</v>
      </c>
    </row>
    <row r="25" spans="1:4" ht="24.75" thickBot="1">
      <c r="A25" s="290" t="s">
        <v>26</v>
      </c>
      <c r="B25" s="96" t="s">
        <v>27</v>
      </c>
      <c r="C25" s="747"/>
      <c r="D25" s="747"/>
    </row>
    <row r="26" spans="1:4" ht="15.75" thickBot="1">
      <c r="A26" s="767" t="s">
        <v>112</v>
      </c>
      <c r="B26" s="768"/>
      <c r="C26" s="768"/>
      <c r="D26" s="769"/>
    </row>
    <row r="27" spans="1:4" ht="15.75" thickBot="1">
      <c r="A27" s="776" t="s">
        <v>113</v>
      </c>
      <c r="B27" s="778"/>
      <c r="C27" s="778"/>
      <c r="D27" s="777"/>
    </row>
    <row r="28" spans="1:4" ht="48.75" thickBot="1">
      <c r="A28" s="288" t="s">
        <v>114</v>
      </c>
      <c r="B28" s="96" t="s">
        <v>106</v>
      </c>
      <c r="C28" s="99"/>
      <c r="D28" s="99"/>
    </row>
    <row r="29" spans="1:4" ht="24.75" thickBot="1">
      <c r="A29" s="288" t="s">
        <v>115</v>
      </c>
      <c r="B29" s="96" t="s">
        <v>34</v>
      </c>
      <c r="C29" s="99"/>
      <c r="D29" s="99"/>
    </row>
    <row r="30" spans="1:4" ht="24.75" thickBot="1">
      <c r="A30" s="288" t="s">
        <v>116</v>
      </c>
      <c r="B30" s="96" t="s">
        <v>34</v>
      </c>
      <c r="C30" s="99"/>
      <c r="D30" s="99"/>
    </row>
    <row r="31" spans="1:4" ht="48.75" thickBot="1">
      <c r="A31" s="288" t="s">
        <v>117</v>
      </c>
      <c r="B31" s="96" t="s">
        <v>106</v>
      </c>
      <c r="C31" s="99">
        <v>0.54</v>
      </c>
      <c r="D31" s="99">
        <f>C31*9*D8</f>
        <v>4721.0039999999999</v>
      </c>
    </row>
    <row r="32" spans="1:4" ht="15.75" thickBot="1">
      <c r="A32" s="288" t="s">
        <v>118</v>
      </c>
      <c r="B32" s="96" t="s">
        <v>34</v>
      </c>
      <c r="C32" s="98"/>
      <c r="D32" s="98"/>
    </row>
    <row r="33" spans="1:4" ht="48.75" thickBot="1">
      <c r="A33" s="290" t="s">
        <v>119</v>
      </c>
      <c r="B33" s="96" t="s">
        <v>106</v>
      </c>
      <c r="C33" s="97"/>
      <c r="D33" s="97"/>
    </row>
    <row r="34" spans="1:4" ht="15.75" thickBot="1">
      <c r="A34" s="773" t="s">
        <v>124</v>
      </c>
      <c r="B34" s="774"/>
      <c r="C34" s="774"/>
      <c r="D34" s="775"/>
    </row>
    <row r="35" spans="1:4" ht="15.75" thickBot="1">
      <c r="A35" s="288" t="s">
        <v>45</v>
      </c>
      <c r="B35" s="96" t="s">
        <v>34</v>
      </c>
      <c r="C35" s="745">
        <v>0.62</v>
      </c>
      <c r="D35" s="745">
        <f>C35*9*D8</f>
        <v>5420.4120000000003</v>
      </c>
    </row>
    <row r="36" spans="1:4" ht="15.75" thickBot="1">
      <c r="A36" s="288" t="s">
        <v>46</v>
      </c>
      <c r="B36" s="96" t="s">
        <v>34</v>
      </c>
      <c r="C36" s="747"/>
      <c r="D36" s="747"/>
    </row>
    <row r="37" spans="1:4" ht="48.75" thickBot="1">
      <c r="A37" s="290" t="s">
        <v>47</v>
      </c>
      <c r="B37" s="96" t="s">
        <v>106</v>
      </c>
      <c r="C37" s="97"/>
      <c r="D37" s="97"/>
    </row>
    <row r="38" spans="1:4" ht="15.75" thickBot="1">
      <c r="A38" s="776" t="s">
        <v>125</v>
      </c>
      <c r="B38" s="778"/>
      <c r="C38" s="778"/>
      <c r="D38" s="777"/>
    </row>
    <row r="39" spans="1:4" ht="36.75" thickBot="1">
      <c r="A39" s="288" t="s">
        <v>126</v>
      </c>
      <c r="B39" s="96" t="s">
        <v>29</v>
      </c>
      <c r="C39" s="99"/>
      <c r="D39" s="99"/>
    </row>
    <row r="40" spans="1:4" ht="15.75" thickBot="1">
      <c r="A40" s="288" t="s">
        <v>127</v>
      </c>
      <c r="B40" s="96" t="s">
        <v>51</v>
      </c>
      <c r="C40" s="99"/>
      <c r="D40" s="99"/>
    </row>
    <row r="41" spans="1:4" ht="24.75" thickBot="1">
      <c r="A41" s="288" t="s">
        <v>116</v>
      </c>
      <c r="B41" s="96" t="s">
        <v>51</v>
      </c>
      <c r="C41" s="99"/>
      <c r="D41" s="99"/>
    </row>
    <row r="42" spans="1:4" ht="36.75" thickBot="1">
      <c r="A42" s="288" t="s">
        <v>128</v>
      </c>
      <c r="B42" s="96" t="s">
        <v>54</v>
      </c>
      <c r="C42" s="99">
        <v>2.79</v>
      </c>
      <c r="D42" s="99">
        <f>C42*9*D8</f>
        <v>24391.853999999999</v>
      </c>
    </row>
    <row r="43" spans="1:4" ht="48.75" thickBot="1">
      <c r="A43" s="288" t="s">
        <v>129</v>
      </c>
      <c r="B43" s="96" t="s">
        <v>54</v>
      </c>
      <c r="C43" s="98"/>
      <c r="D43" s="98"/>
    </row>
    <row r="44" spans="1:4" ht="15.75" thickBot="1">
      <c r="A44" s="776" t="s">
        <v>56</v>
      </c>
      <c r="B44" s="777"/>
      <c r="C44" s="98"/>
      <c r="D44" s="98"/>
    </row>
    <row r="45" spans="1:4" ht="15.75" thickBot="1">
      <c r="A45" s="288" t="s">
        <v>130</v>
      </c>
      <c r="B45" s="96" t="s">
        <v>59</v>
      </c>
      <c r="C45" s="98"/>
      <c r="D45" s="98"/>
    </row>
    <row r="46" spans="1:4" ht="15.75" thickBot="1">
      <c r="A46" s="288" t="s">
        <v>131</v>
      </c>
      <c r="B46" s="96" t="s">
        <v>59</v>
      </c>
      <c r="C46" s="98"/>
      <c r="D46" s="98"/>
    </row>
    <row r="47" spans="1:4" ht="15.75" thickBot="1">
      <c r="A47" s="288" t="s">
        <v>132</v>
      </c>
      <c r="B47" s="96" t="s">
        <v>59</v>
      </c>
      <c r="C47" s="98"/>
      <c r="D47" s="98"/>
    </row>
    <row r="48" spans="1:4" ht="15.75" thickBot="1">
      <c r="A48" s="288" t="s">
        <v>133</v>
      </c>
      <c r="B48" s="96" t="s">
        <v>59</v>
      </c>
      <c r="C48" s="98"/>
      <c r="D48" s="98"/>
    </row>
    <row r="49" spans="1:4" ht="15.75" thickBot="1">
      <c r="A49" s="288" t="s">
        <v>134</v>
      </c>
      <c r="B49" s="96" t="s">
        <v>59</v>
      </c>
      <c r="C49" s="98"/>
      <c r="D49" s="98"/>
    </row>
    <row r="50" spans="1:4" ht="15.75" thickBot="1">
      <c r="A50" s="288" t="s">
        <v>63</v>
      </c>
      <c r="B50" s="96" t="s">
        <v>59</v>
      </c>
      <c r="C50" s="97"/>
      <c r="D50" s="97"/>
    </row>
    <row r="51" spans="1:4" ht="15.75" thickBot="1">
      <c r="A51" s="773" t="s">
        <v>135</v>
      </c>
      <c r="B51" s="774"/>
      <c r="C51" s="774"/>
      <c r="D51" s="775"/>
    </row>
    <row r="52" spans="1:4" ht="24.75" thickBot="1">
      <c r="A52" s="288" t="s">
        <v>66</v>
      </c>
      <c r="B52" s="96" t="s">
        <v>67</v>
      </c>
      <c r="C52" s="99"/>
      <c r="D52" s="99"/>
    </row>
    <row r="53" spans="1:4" ht="24.75" thickBot="1">
      <c r="A53" s="288" t="s">
        <v>136</v>
      </c>
      <c r="B53" s="96" t="s">
        <v>67</v>
      </c>
      <c r="C53" s="99"/>
      <c r="D53" s="99"/>
    </row>
    <row r="54" spans="1:4" ht="36.75" thickBot="1">
      <c r="A54" s="288" t="s">
        <v>137</v>
      </c>
      <c r="B54" s="96" t="s">
        <v>51</v>
      </c>
      <c r="C54" s="99">
        <v>1.54</v>
      </c>
      <c r="D54" s="99">
        <f>C54*9*D8</f>
        <v>13463.603999999999</v>
      </c>
    </row>
    <row r="55" spans="1:4" ht="24.75" thickBot="1">
      <c r="A55" s="288" t="s">
        <v>138</v>
      </c>
      <c r="B55" s="96" t="s">
        <v>67</v>
      </c>
      <c r="C55" s="98"/>
      <c r="D55" s="98"/>
    </row>
    <row r="56" spans="1:4" ht="48.75" thickBot="1">
      <c r="A56" s="290" t="s">
        <v>71</v>
      </c>
      <c r="B56" s="96" t="s">
        <v>106</v>
      </c>
      <c r="C56" s="98"/>
      <c r="D56" s="98"/>
    </row>
    <row r="57" spans="1:4" ht="15.75" thickBot="1">
      <c r="A57" s="290" t="s">
        <v>139</v>
      </c>
      <c r="B57" s="96" t="s">
        <v>51</v>
      </c>
      <c r="C57" s="98"/>
      <c r="D57" s="98"/>
    </row>
    <row r="58" spans="1:4" ht="36.75" thickBot="1">
      <c r="A58" s="290" t="s">
        <v>513</v>
      </c>
      <c r="B58" s="96" t="s">
        <v>514</v>
      </c>
      <c r="C58" s="97"/>
      <c r="D58" s="97"/>
    </row>
    <row r="59" spans="1:4" ht="15.75" thickBot="1">
      <c r="A59" s="776" t="s">
        <v>140</v>
      </c>
      <c r="B59" s="778"/>
      <c r="C59" s="778"/>
      <c r="D59" s="777"/>
    </row>
    <row r="60" spans="1:4" ht="60.75" thickBot="1">
      <c r="A60" s="290" t="s">
        <v>141</v>
      </c>
      <c r="B60" s="96" t="s">
        <v>142</v>
      </c>
      <c r="C60" s="96">
        <v>2.41</v>
      </c>
      <c r="D60" s="96">
        <f>C60*9*D8</f>
        <v>21069.666000000001</v>
      </c>
    </row>
    <row r="61" spans="1:4" ht="15.75" thickBot="1">
      <c r="A61" s="776" t="s">
        <v>143</v>
      </c>
      <c r="B61" s="778"/>
      <c r="C61" s="778"/>
      <c r="D61" s="777"/>
    </row>
    <row r="62" spans="1:4" ht="24.75" thickBot="1">
      <c r="A62" s="290" t="s">
        <v>144</v>
      </c>
      <c r="B62" s="96" t="s">
        <v>78</v>
      </c>
      <c r="C62" s="745">
        <v>2.14</v>
      </c>
      <c r="D62" s="745">
        <f>C62*9*D8</f>
        <v>18709.164000000001</v>
      </c>
    </row>
    <row r="63" spans="1:4" ht="15.75" thickBot="1">
      <c r="A63" s="290" t="s">
        <v>145</v>
      </c>
      <c r="B63" s="96" t="s">
        <v>78</v>
      </c>
      <c r="C63" s="746"/>
      <c r="D63" s="746"/>
    </row>
    <row r="64" spans="1:4" ht="15.75" thickBot="1">
      <c r="A64" s="290" t="s">
        <v>146</v>
      </c>
      <c r="B64" s="96" t="s">
        <v>147</v>
      </c>
      <c r="C64" s="747"/>
      <c r="D64" s="747"/>
    </row>
    <row r="65" spans="1:4" ht="15.75" thickBot="1">
      <c r="A65" s="1063" t="s">
        <v>84</v>
      </c>
      <c r="B65" s="1064"/>
      <c r="C65" s="1064"/>
      <c r="D65" s="1065"/>
    </row>
    <row r="66" spans="1:4" ht="15.75" thickBot="1">
      <c r="A66" s="290" t="s">
        <v>100</v>
      </c>
      <c r="B66" s="96"/>
      <c r="C66" s="96">
        <v>0.56000000000000005</v>
      </c>
      <c r="D66" s="96">
        <f>C66*9*D8</f>
        <v>4895.8560000000007</v>
      </c>
    </row>
    <row r="67" spans="1:4" ht="84.75" thickBot="1">
      <c r="A67" s="290" t="s">
        <v>167</v>
      </c>
      <c r="B67" s="96" t="s">
        <v>106</v>
      </c>
      <c r="C67" s="96">
        <v>4.22</v>
      </c>
      <c r="D67" s="96">
        <f>C67*9*D8</f>
        <v>36893.771999999997</v>
      </c>
    </row>
    <row r="68" spans="1:4" ht="15.75" thickBot="1">
      <c r="A68" s="942" t="s">
        <v>149</v>
      </c>
      <c r="B68" s="943"/>
      <c r="C68" s="418">
        <f>SUM(C13,C18,C24,C31,C35,C42,C54,C60,C62,C66,C67)</f>
        <v>19.360000000000003</v>
      </c>
      <c r="D68" s="418">
        <f>SUM(D13,D18,D24,D31,D35,D42,D54,D60,D62,D66,D67)</f>
        <v>169256.736</v>
      </c>
    </row>
  </sheetData>
  <mergeCells count="27">
    <mergeCell ref="A61:D61"/>
    <mergeCell ref="D62:D64"/>
    <mergeCell ref="A68:B68"/>
    <mergeCell ref="C13:C14"/>
    <mergeCell ref="C24:C25"/>
    <mergeCell ref="C35:C36"/>
    <mergeCell ref="C62:C64"/>
    <mergeCell ref="A65:D65"/>
    <mergeCell ref="A34:D34"/>
    <mergeCell ref="D35:D36"/>
    <mergeCell ref="A38:D38"/>
    <mergeCell ref="A44:B44"/>
    <mergeCell ref="A51:D51"/>
    <mergeCell ref="A59:D59"/>
    <mergeCell ref="A16:D16"/>
    <mergeCell ref="A21:B21"/>
    <mergeCell ref="A1:C1"/>
    <mergeCell ref="A23:D23"/>
    <mergeCell ref="D24:D25"/>
    <mergeCell ref="A26:D26"/>
    <mergeCell ref="A27:D27"/>
    <mergeCell ref="A10:A11"/>
    <mergeCell ref="B10:B11"/>
    <mergeCell ref="A12:D12"/>
    <mergeCell ref="B13:B14"/>
    <mergeCell ref="D13:D14"/>
    <mergeCell ref="A15:D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3" sqref="L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Ломоносова 2-1</vt:lpstr>
      <vt:lpstr>Ломоносова 2-2</vt:lpstr>
      <vt:lpstr>Ломоносова,6-1</vt:lpstr>
      <vt:lpstr>Ломоносова,6-2</vt:lpstr>
      <vt:lpstr>Ломоносова,8А </vt:lpstr>
      <vt:lpstr>Ломоносова,7</vt:lpstr>
      <vt:lpstr>Ломоносова,5</vt:lpstr>
      <vt:lpstr>Ломоносова,9-1</vt:lpstr>
      <vt:lpstr>Ломоносова,9-2</vt:lpstr>
      <vt:lpstr>Ломоносова,9-3</vt:lpstr>
      <vt:lpstr>Ломоносова,11</vt:lpstr>
      <vt:lpstr>Ломоносова,11А</vt:lpstr>
      <vt:lpstr>Ломоносова,12-1</vt:lpstr>
      <vt:lpstr>Ломоносова,12-2</vt:lpstr>
      <vt:lpstr>Ломоносова,18</vt:lpstr>
      <vt:lpstr>Ломоносова,1</vt:lpstr>
      <vt:lpstr>Ломоносова,1А</vt:lpstr>
      <vt:lpstr>Кирова,97</vt:lpstr>
      <vt:lpstr>Кирова,140</vt:lpstr>
      <vt:lpstr>КИРОВА,142</vt:lpstr>
      <vt:lpstr>Кирова,255 Б</vt:lpstr>
      <vt:lpstr>Кирова,263</vt:lpstr>
      <vt:lpstr>Кирова,265</vt:lpstr>
      <vt:lpstr>Кирова,249 - 1</vt:lpstr>
      <vt:lpstr>Кирова,265 А </vt:lpstr>
      <vt:lpstr>Кирова,269</vt:lpstr>
      <vt:lpstr>Кирова,282</vt:lpstr>
      <vt:lpstr>Кирова,278</vt:lpstr>
      <vt:lpstr>Кирова,298-1</vt:lpstr>
      <vt:lpstr>Кирова, 298-2</vt:lpstr>
      <vt:lpstr>КИРОВА,316 А</vt:lpstr>
      <vt:lpstr>Кирова,316 Б</vt:lpstr>
      <vt:lpstr>Кирова,322</vt:lpstr>
      <vt:lpstr>Кирова,304В</vt:lpstr>
      <vt:lpstr>Ломоносова,3</vt:lpstr>
      <vt:lpstr>Чехова,39</vt:lpstr>
      <vt:lpstr>Чехова,39Б</vt:lpstr>
      <vt:lpstr>ЧЕХОВА,39 А</vt:lpstr>
      <vt:lpstr>Чехова,44</vt:lpstr>
      <vt:lpstr>Чехова,44А</vt:lpstr>
      <vt:lpstr>Чехова,46</vt:lpstr>
      <vt:lpstr>Чехова,51-1</vt:lpstr>
      <vt:lpstr>Чехова,51-2</vt:lpstr>
      <vt:lpstr>ПРОИЗВОДСТВЕННАЯ ,14 А</vt:lpstr>
      <vt:lpstr>ПРОИЗВОДСТВЕННАЯ,14Б</vt:lpstr>
      <vt:lpstr>НИЗМЕННАЯ,37</vt:lpstr>
      <vt:lpstr>НИЗМЕННАЯ,37А</vt:lpstr>
      <vt:lpstr>Южный,5</vt:lpstr>
      <vt:lpstr>ЮЖНЫЙ,6</vt:lpstr>
      <vt:lpstr>Южный,7</vt:lpstr>
      <vt:lpstr>Южный,9</vt:lpstr>
      <vt:lpstr>СТРОИТЕЛЬНЫЙ ,1Б</vt:lpstr>
      <vt:lpstr>Юбилейный,2А</vt:lpstr>
      <vt:lpstr>ЮБИЛЕЙНЫЙ,4 Блоки А,Б,В</vt:lpstr>
      <vt:lpstr>Юбилейный,4А</vt:lpstr>
      <vt:lpstr>Вишневая,4</vt:lpstr>
      <vt:lpstr>Невского,5</vt:lpstr>
      <vt:lpstr>50 лет Комсомола 119 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2017-03-27T08:43:13Z</dcterms:modified>
</cp:coreProperties>
</file>