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расчет цены" sheetId="4" r:id="rId1"/>
  </sheets>
  <calcPr calcId="124519"/>
</workbook>
</file>

<file path=xl/calcChain.xml><?xml version="1.0" encoding="utf-8"?>
<calcChain xmlns="http://schemas.openxmlformats.org/spreadsheetml/2006/main">
  <c r="H7" i="4"/>
  <c r="K7" l="1"/>
  <c r="L7" s="1"/>
  <c r="M7" l="1"/>
  <c r="N7" s="1"/>
  <c r="N8" s="1"/>
  <c r="I7"/>
  <c r="J7" s="1"/>
</calcChain>
</file>

<file path=xl/sharedStrings.xml><?xml version="1.0" encoding="utf-8"?>
<sst xmlns="http://schemas.openxmlformats.org/spreadsheetml/2006/main" count="26" uniqueCount="26">
  <si>
    <t>№</t>
  </si>
  <si>
    <t>Ед. изм</t>
  </si>
  <si>
    <t>Наименование предмета контракта</t>
  </si>
  <si>
    <t>Кол-во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</si>
  <si>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</si>
  <si>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</si>
  <si>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 xml:space="preserve">Средняя арифметическая цена за единицу     &lt;ц&gt; </t>
  </si>
  <si>
    <t>Обоснование начальной (максимальной) цены контракта</t>
  </si>
  <si>
    <t>НМЦК, определенная методом сопоставимых рыночных цен (анализа рынка)*</t>
  </si>
  <si>
    <t xml:space="preserve">*Определение НМЦК произведено Заказчиком в соответствии с  Приказом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</t>
  </si>
  <si>
    <t>В результате проведенного расчета Н(М)ЦК, ЦКЕП контракта составила, руб.:</t>
  </si>
  <si>
    <t>Цена за единицу изм. (руб.)</t>
  </si>
  <si>
    <t>Цена за единицу изм. с округлением (вниз) до сотых долей после запятой (руб.)</t>
  </si>
  <si>
    <t>НМЦК с учетом округления цены за единицу (руб.)**</t>
  </si>
  <si>
    <t>Однородность совокупности значений выявленных цен, используемых в расчете НМЦК**</t>
  </si>
  <si>
    <t>** В соответствии с п.3.20.1 Методических рекомендаций, утвержденных приказом Минэкономразвития РФ от 02.10.2013 №567 расчет произведен с помощью стандартных функций табличного редактора EXCEL.</t>
  </si>
  <si>
    <t>Приложение 1_Обоснование НМЦК к Документации об электронном аукционе</t>
  </si>
  <si>
    <t>Источник информации о цене (руб./ед.изм.)</t>
  </si>
  <si>
    <r>
      <rPr>
        <b/>
        <sz val="10"/>
        <color indexed="8"/>
        <rFont val="Times New Roman"/>
        <family val="1"/>
        <charset val="204"/>
      </rPr>
      <t>Расчет НМЦК по формуле</t>
    </r>
    <r>
      <rPr>
        <sz val="10"/>
        <color indexed="8"/>
        <rFont val="Times New Roman"/>
        <family val="1"/>
        <charset val="204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</si>
  <si>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на  на поставку молока и молочных продуктов</t>
  </si>
  <si>
    <t>Молоко питьевое стерилизованное или ультрапастеризованное 3,2%, 1 л.</t>
  </si>
  <si>
    <t>л.</t>
  </si>
  <si>
    <t xml:space="preserve">Коммерческое предложение №862 
от 20.11.17
</t>
  </si>
  <si>
    <t>оплата за счет внебюджетных средств, ОКПД2-разные.</t>
  </si>
  <si>
    <t>Коммерческое предложение  №865 
от 20.11.17</t>
  </si>
  <si>
    <t xml:space="preserve">Коммерческое предложение  №871 от 20.11.17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</si>
</sst>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4" fontId="6" fillId="0" borderId="0" xfId="0" applyNumberFormat="1" applyFont="1"/>
    <xf numFmtId="0" fontId="5" fillId="0" borderId="0" xfId="0" applyFont="1" applyAlignment="1">
      <alignment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5" fillId="0" borderId="5" xfId="0" applyFont="1" applyBorder="1" applyAlignment="1"/>
    <xf numFmtId="0" fontId="5" fillId="0" borderId="2" xfId="0" applyFont="1" applyBorder="1" applyAlignment="1"/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5</xdr:row>
      <xdr:rowOff>952500</xdr:rowOff>
    </xdr:from>
    <xdr:to>
      <xdr:col>8</xdr:col>
      <xdr:colOff>0</xdr:colOff>
      <xdr:row>5</xdr:row>
      <xdr:rowOff>1304925</xdr:rowOff>
    </xdr:to>
    <xdr:pic>
      <xdr:nvPicPr>
        <xdr:cNvPr id="48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2552700"/>
          <a:ext cx="1019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304800</xdr:colOff>
      <xdr:row>5</xdr:row>
      <xdr:rowOff>1238250</xdr:rowOff>
    </xdr:from>
    <xdr:to>
      <xdr:col>8</xdr:col>
      <xdr:colOff>457200</xdr:colOff>
      <xdr:row>5</xdr:row>
      <xdr:rowOff>1466850</xdr:rowOff>
    </xdr:to>
    <xdr:pic>
      <xdr:nvPicPr>
        <xdr:cNvPr id="490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96200" y="283845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5</xdr:row>
      <xdr:rowOff>952500</xdr:rowOff>
    </xdr:from>
    <xdr:to>
      <xdr:col>8</xdr:col>
      <xdr:colOff>0</xdr:colOff>
      <xdr:row>5</xdr:row>
      <xdr:rowOff>1304925</xdr:rowOff>
    </xdr:to>
    <xdr:pic>
      <xdr:nvPicPr>
        <xdr:cNvPr id="49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2552700"/>
          <a:ext cx="1019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304800</xdr:colOff>
      <xdr:row>5</xdr:row>
      <xdr:rowOff>1238250</xdr:rowOff>
    </xdr:from>
    <xdr:to>
      <xdr:col>8</xdr:col>
      <xdr:colOff>457200</xdr:colOff>
      <xdr:row>5</xdr:row>
      <xdr:rowOff>1466850</xdr:rowOff>
    </xdr:to>
    <xdr:pic>
      <xdr:nvPicPr>
        <xdr:cNvPr id="49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96200" y="283845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19050</xdr:colOff>
      <xdr:row>5</xdr:row>
      <xdr:rowOff>952500</xdr:rowOff>
    </xdr:from>
    <xdr:to>
      <xdr:col>10</xdr:col>
      <xdr:colOff>0</xdr:colOff>
      <xdr:row>5</xdr:row>
      <xdr:rowOff>1304925</xdr:rowOff>
    </xdr:to>
    <xdr:pic>
      <xdr:nvPicPr>
        <xdr:cNvPr id="49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2552700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5</xdr:row>
      <xdr:rowOff>923925</xdr:rowOff>
    </xdr:from>
    <xdr:to>
      <xdr:col>8</xdr:col>
      <xdr:colOff>1019175</xdr:colOff>
      <xdr:row>5</xdr:row>
      <xdr:rowOff>1362075</xdr:rowOff>
    </xdr:to>
    <xdr:pic>
      <xdr:nvPicPr>
        <xdr:cNvPr id="49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10450" y="2524125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5</xdr:row>
      <xdr:rowOff>1600200</xdr:rowOff>
    </xdr:from>
    <xdr:to>
      <xdr:col>10</xdr:col>
      <xdr:colOff>1504950</xdr:colOff>
      <xdr:row>5</xdr:row>
      <xdr:rowOff>1962150</xdr:rowOff>
    </xdr:to>
    <xdr:pic>
      <xdr:nvPicPr>
        <xdr:cNvPr id="490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391650" y="3200400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304800</xdr:colOff>
      <xdr:row>5</xdr:row>
      <xdr:rowOff>1238250</xdr:rowOff>
    </xdr:from>
    <xdr:to>
      <xdr:col>10</xdr:col>
      <xdr:colOff>457200</xdr:colOff>
      <xdr:row>5</xdr:row>
      <xdr:rowOff>1466850</xdr:rowOff>
    </xdr:to>
    <xdr:pic>
      <xdr:nvPicPr>
        <xdr:cNvPr id="490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77400" y="283845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"/>
  <sheetViews>
    <sheetView tabSelected="1" workbookViewId="0">
      <selection activeCell="A8" sqref="A8:XFD13"/>
    </sheetView>
  </sheetViews>
  <sheetFormatPr defaultRowHeight="12.75"/>
  <cols>
    <col min="1" max="1" width="3.140625" style="3" customWidth="1"/>
    <col min="2" max="2" width="33.85546875" style="3" customWidth="1"/>
    <col min="3" max="3" width="5.85546875" style="3" customWidth="1"/>
    <col min="4" max="4" width="8.7109375" style="3" customWidth="1"/>
    <col min="5" max="5" width="13.85546875" style="3" customWidth="1"/>
    <col min="6" max="6" width="14.7109375" style="3" customWidth="1"/>
    <col min="7" max="7" width="14.5703125" style="3" customWidth="1"/>
    <col min="8" max="8" width="15.5703125" style="3" customWidth="1"/>
    <col min="9" max="9" width="15.42578125" style="3" customWidth="1"/>
    <col min="10" max="10" width="14.28515625" style="3" customWidth="1"/>
    <col min="11" max="11" width="24" style="3" customWidth="1"/>
    <col min="12" max="12" width="13.5703125" style="3" customWidth="1"/>
    <col min="13" max="13" width="9.42578125" style="3" bestFit="1" customWidth="1"/>
    <col min="14" max="14" width="13.85546875" style="3" customWidth="1"/>
    <col min="15" max="16384" width="9.140625" style="3"/>
  </cols>
  <sheetData>
    <row r="1" spans="1:27" ht="12.75" customHeight="1">
      <c r="B1" s="7"/>
      <c r="C1" s="7"/>
      <c r="K1" s="6"/>
      <c r="M1" s="23" t="s">
        <v>16</v>
      </c>
      <c r="N1" s="23"/>
      <c r="O1" s="9"/>
      <c r="P1" s="9"/>
      <c r="Q1" s="9"/>
      <c r="R1" s="9"/>
      <c r="S1" s="9"/>
      <c r="T1" s="9"/>
      <c r="U1" s="12"/>
      <c r="V1" s="12"/>
      <c r="W1" s="12"/>
      <c r="X1" s="12"/>
      <c r="Y1" s="12"/>
      <c r="Z1" s="12"/>
      <c r="AA1" s="12"/>
    </row>
    <row r="2" spans="1:27">
      <c r="A2" s="21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3"/>
      <c r="N2" s="23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23.25" customHeight="1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3"/>
      <c r="N3" s="23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15.75" customHeight="1">
      <c r="A4" s="22" t="s">
        <v>23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4"/>
      <c r="N4" s="2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>
      <c r="A5" s="33" t="s">
        <v>0</v>
      </c>
      <c r="B5" s="25" t="s">
        <v>2</v>
      </c>
      <c r="C5" s="25" t="s">
        <v>1</v>
      </c>
      <c r="D5" s="25" t="s">
        <v>3</v>
      </c>
      <c r="E5" s="31" t="s">
        <v>17</v>
      </c>
      <c r="F5" s="31"/>
      <c r="G5" s="31"/>
      <c r="H5" s="32" t="s">
        <v>14</v>
      </c>
      <c r="I5" s="32"/>
      <c r="J5" s="32"/>
      <c r="K5" s="26" t="s">
        <v>8</v>
      </c>
      <c r="L5" s="27"/>
      <c r="M5" s="27"/>
      <c r="N5" s="28"/>
    </row>
    <row r="6" spans="1:27" ht="127.5">
      <c r="A6" s="33"/>
      <c r="B6" s="25"/>
      <c r="C6" s="25"/>
      <c r="D6" s="25"/>
      <c r="E6" s="4" t="s">
        <v>22</v>
      </c>
      <c r="F6" s="4" t="s">
        <v>24</v>
      </c>
      <c r="G6" s="13" t="s">
        <v>25</v>
      </c>
      <c r="H6" s="4" t="s">
        <v>6</v>
      </c>
      <c r="I6" s="4" t="s">
        <v>4</v>
      </c>
      <c r="J6" s="5" t="s">
        <v>5</v>
      </c>
      <c r="K6" s="1" t="s">
        <v>18</v>
      </c>
      <c r="L6" s="8" t="s">
        <v>11</v>
      </c>
      <c r="M6" s="8" t="s">
        <v>12</v>
      </c>
      <c r="N6" s="8" t="s">
        <v>13</v>
      </c>
    </row>
    <row r="7" spans="1:27" s="2" customFormat="1" ht="45">
      <c r="A7" s="17">
        <v>1</v>
      </c>
      <c r="B7" s="18" t="s">
        <v>20</v>
      </c>
      <c r="C7" s="19" t="s">
        <v>21</v>
      </c>
      <c r="D7" s="20">
        <v>3000</v>
      </c>
      <c r="E7" s="16">
        <v>52</v>
      </c>
      <c r="F7" s="16">
        <v>55</v>
      </c>
      <c r="G7" s="16">
        <v>53</v>
      </c>
      <c r="H7" s="16">
        <f>AVERAGE(E7:G7)</f>
        <v>53.333333333333336</v>
      </c>
      <c r="I7" s="16">
        <f t="shared" ref="I7" si="0">SQRT(((SUM((POWER(E7-H7,2)),(POWER(F7-H7,2)),(POWER(G7-H7,2)))/(COLUMNS(E7:G7)-1))))</f>
        <v>1.5275252316519465</v>
      </c>
      <c r="J7" s="16">
        <f>I7/H7*100</f>
        <v>2.8641098093473998</v>
      </c>
      <c r="K7" s="16">
        <f>((D7/3)*(SUM(E7:G7)))</f>
        <v>160000</v>
      </c>
      <c r="L7" s="16">
        <f t="shared" ref="L7" si="1">K7/D7</f>
        <v>53.333333333333336</v>
      </c>
      <c r="M7" s="16">
        <f>ROUND(L7,2)</f>
        <v>53.33</v>
      </c>
      <c r="N7" s="16">
        <f>M7*D7</f>
        <v>159990</v>
      </c>
    </row>
    <row r="8" spans="1:27" ht="21.75" customHeight="1">
      <c r="A8" s="29" t="s">
        <v>10</v>
      </c>
      <c r="B8" s="29"/>
      <c r="C8" s="29"/>
      <c r="D8" s="29"/>
      <c r="E8" s="29"/>
      <c r="F8" s="29"/>
      <c r="G8" s="29"/>
      <c r="H8" s="10"/>
      <c r="I8" s="10"/>
      <c r="J8" s="10"/>
      <c r="K8" s="11"/>
      <c r="N8" s="14">
        <f>SUM(N7:N7)</f>
        <v>159990</v>
      </c>
    </row>
    <row r="9" spans="1:27" ht="44.25" customHeight="1">
      <c r="A9" s="30" t="s">
        <v>9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27" ht="20.25" customHeight="1">
      <c r="A10" s="3" t="s">
        <v>15</v>
      </c>
    </row>
  </sheetData>
  <mergeCells count="13">
    <mergeCell ref="A8:G8"/>
    <mergeCell ref="A9:K9"/>
    <mergeCell ref="E5:G5"/>
    <mergeCell ref="H5:J5"/>
    <mergeCell ref="A5:A6"/>
    <mergeCell ref="B5:B6"/>
    <mergeCell ref="C5:C6"/>
    <mergeCell ref="A3:L3"/>
    <mergeCell ref="A4:L4"/>
    <mergeCell ref="A2:L2"/>
    <mergeCell ref="M1:N4"/>
    <mergeCell ref="D5:D6"/>
    <mergeCell ref="K5:N5"/>
  </mergeCells>
  <pageMargins left="0.11811023622047245" right="0" top="0.74803149606299213" bottom="0.55118110236220474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цены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</dc:creator>
  <cp:lastModifiedBy>Marsian</cp:lastModifiedBy>
  <cp:lastPrinted>2017-11-21T08:18:29Z</cp:lastPrinted>
  <dcterms:created xsi:type="dcterms:W3CDTF">2014-01-15T18:15:09Z</dcterms:created>
  <dcterms:modified xsi:type="dcterms:W3CDTF">2019-10-22T07:34:44Z</dcterms:modified>
</cp:coreProperties>
</file>